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armera\Desktop\Stat Con publications\"/>
    </mc:Choice>
  </mc:AlternateContent>
  <bookViews>
    <workbookView xWindow="0" yWindow="0" windowWidth="28800" windowHeight="10350" activeTab="4"/>
  </bookViews>
  <sheets>
    <sheet name="Front sheet" sheetId="66" r:id="rId1"/>
    <sheet name="Notes" sheetId="65" r:id="rId2"/>
    <sheet name="1. Outputs=&gt;" sheetId="54" r:id="rId3"/>
    <sheet name="1a Default tariff cap" sheetId="19" r:id="rId4"/>
    <sheet name="1b Historical level tables" sheetId="45" r:id="rId5"/>
    <sheet name="2. Calculations=&gt;" sheetId="17" r:id="rId6"/>
    <sheet name="ElecSingle_nonSC_3100kWh" sheetId="39" r:id="rId7"/>
    <sheet name="ElecSingle_SC_3100kWh" sheetId="51" r:id="rId8"/>
    <sheet name="Gas_nonSC_12000kWh" sheetId="48" r:id="rId9"/>
    <sheet name="Gas_SC_12000kWh" sheetId="52" r:id="rId10"/>
    <sheet name="ElecMulti_nonSC_4200kWh" sheetId="49" r:id="rId11"/>
    <sheet name="ElecMulti_SC_4200kWh" sheetId="53" r:id="rId12"/>
    <sheet name="ElecSingle_nonSC_Nil" sheetId="55" r:id="rId13"/>
    <sheet name="ElecSingle_SC_Nil" sheetId="56" r:id="rId14"/>
    <sheet name="Gas_nonSC_Nil" sheetId="59" r:id="rId15"/>
    <sheet name="Gas_SC_Nil" sheetId="60" r:id="rId16"/>
    <sheet name="ElecMulti_nonSC_Nil" sheetId="57" r:id="rId17"/>
    <sheet name="ElecMulti_SC_Nil" sheetId="58" r:id="rId18"/>
    <sheet name="3. Inputs=&gt;" sheetId="12" r:id="rId19"/>
    <sheet name="3a DF" sheetId="32" r:id="rId20"/>
    <sheet name="3b CM" sheetId="33" r:id="rId21"/>
    <sheet name="3c PC" sheetId="34" r:id="rId22"/>
    <sheet name="3d NC-Elec" sheetId="36" r:id="rId23"/>
    <sheet name="3e NC-Gas" sheetId="37" r:id="rId24"/>
    <sheet name="3f CPIH" sheetId="11" r:id="rId25"/>
    <sheet name="3g OC " sheetId="42" r:id="rId26"/>
    <sheet name="3h SMNCC" sheetId="35" r:id="rId27"/>
    <sheet name="3i PAAC PAP" sheetId="46" r:id="rId28"/>
    <sheet name="3j EBIT" sheetId="47" r:id="rId29"/>
    <sheet name="3k HAP" sheetId="61"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_123Graph_A" localSheetId="20" hidden="1">'[1]Model inputs'!#REF!</definedName>
    <definedName name="__123Graph_A" localSheetId="21" hidden="1">'[1]Model inputs'!#REF!</definedName>
    <definedName name="__123Graph_A" localSheetId="22" hidden="1">'[1]Model inputs'!#REF!</definedName>
    <definedName name="__123Graph_A" localSheetId="29" hidden="1">'[1]Model inputs'!#REF!</definedName>
    <definedName name="__123Graph_A" localSheetId="10" hidden="1">'[1]Model inputs'!#REF!</definedName>
    <definedName name="__123Graph_A" localSheetId="16" hidden="1">'[1]Model inputs'!#REF!</definedName>
    <definedName name="__123Graph_A" localSheetId="11" hidden="1">'[1]Model inputs'!#REF!</definedName>
    <definedName name="__123Graph_A" localSheetId="17" hidden="1">'[1]Model inputs'!#REF!</definedName>
    <definedName name="__123Graph_A" localSheetId="6" hidden="1">'[1]Model inputs'!#REF!</definedName>
    <definedName name="__123Graph_A" localSheetId="12" hidden="1">'[1]Model inputs'!#REF!</definedName>
    <definedName name="__123Graph_A" localSheetId="7" hidden="1">'[1]Model inputs'!#REF!</definedName>
    <definedName name="__123Graph_A" localSheetId="13" hidden="1">'[1]Model inputs'!#REF!</definedName>
    <definedName name="__123Graph_A" localSheetId="8" hidden="1">'[1]Model inputs'!#REF!</definedName>
    <definedName name="__123Graph_A" localSheetId="14" hidden="1">'[1]Model inputs'!#REF!</definedName>
    <definedName name="__123Graph_A" localSheetId="9" hidden="1">'[1]Model inputs'!#REF!</definedName>
    <definedName name="__123Graph_A" localSheetId="15" hidden="1">'[1]Model inputs'!#REF!</definedName>
    <definedName name="__123Graph_A" hidden="1">'[1]Model inputs'!#REF!</definedName>
    <definedName name="__123Graph_AALLTAX" localSheetId="20" hidden="1">'[2]Forecast data'!#REF!</definedName>
    <definedName name="__123Graph_AALLTAX" localSheetId="21" hidden="1">'[2]Forecast data'!#REF!</definedName>
    <definedName name="__123Graph_AALLTAX" localSheetId="22" hidden="1">'[2]Forecast data'!#REF!</definedName>
    <definedName name="__123Graph_AALLTAX" localSheetId="29" hidden="1">'[2]Forecast data'!#REF!</definedName>
    <definedName name="__123Graph_AALLTAX" localSheetId="10" hidden="1">'[2]Forecast data'!#REF!</definedName>
    <definedName name="__123Graph_AALLTAX" localSheetId="16" hidden="1">'[2]Forecast data'!#REF!</definedName>
    <definedName name="__123Graph_AALLTAX" localSheetId="11" hidden="1">'[2]Forecast data'!#REF!</definedName>
    <definedName name="__123Graph_AALLTAX" localSheetId="17" hidden="1">'[2]Forecast data'!#REF!</definedName>
    <definedName name="__123Graph_AALLTAX" localSheetId="6" hidden="1">'[2]Forecast data'!#REF!</definedName>
    <definedName name="__123Graph_AALLTAX" localSheetId="12" hidden="1">'[2]Forecast data'!#REF!</definedName>
    <definedName name="__123Graph_AALLTAX" localSheetId="7" hidden="1">'[2]Forecast data'!#REF!</definedName>
    <definedName name="__123Graph_AALLTAX" localSheetId="13" hidden="1">'[2]Forecast data'!#REF!</definedName>
    <definedName name="__123Graph_AALLTAX" localSheetId="8" hidden="1">'[2]Forecast data'!#REF!</definedName>
    <definedName name="__123Graph_AALLTAX" localSheetId="14" hidden="1">'[2]Forecast data'!#REF!</definedName>
    <definedName name="__123Graph_AALLTAX" localSheetId="9" hidden="1">'[2]Forecast data'!#REF!</definedName>
    <definedName name="__123Graph_AALLTAX" localSheetId="15"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20" hidden="1">'[4]T3 Page 1'!#REF!</definedName>
    <definedName name="__123Graph_AEFF" localSheetId="21" hidden="1">'[4]T3 Page 1'!#REF!</definedName>
    <definedName name="__123Graph_AEFF" localSheetId="22" hidden="1">'[4]T3 Page 1'!#REF!</definedName>
    <definedName name="__123Graph_AEFF" localSheetId="29" hidden="1">'[4]T3 Page 1'!#REF!</definedName>
    <definedName name="__123Graph_AEFF" localSheetId="10" hidden="1">'[4]T3 Page 1'!#REF!</definedName>
    <definedName name="__123Graph_AEFF" localSheetId="16" hidden="1">'[4]T3 Page 1'!#REF!</definedName>
    <definedName name="__123Graph_AEFF" localSheetId="11" hidden="1">'[4]T3 Page 1'!#REF!</definedName>
    <definedName name="__123Graph_AEFF" localSheetId="17" hidden="1">'[4]T3 Page 1'!#REF!</definedName>
    <definedName name="__123Graph_AEFF" localSheetId="6" hidden="1">'[4]T3 Page 1'!#REF!</definedName>
    <definedName name="__123Graph_AEFF" localSheetId="12" hidden="1">'[4]T3 Page 1'!#REF!</definedName>
    <definedName name="__123Graph_AEFF" localSheetId="7" hidden="1">'[4]T3 Page 1'!#REF!</definedName>
    <definedName name="__123Graph_AEFF" localSheetId="13" hidden="1">'[4]T3 Page 1'!#REF!</definedName>
    <definedName name="__123Graph_AEFF" localSheetId="8" hidden="1">'[4]T3 Page 1'!#REF!</definedName>
    <definedName name="__123Graph_AEFF" localSheetId="14" hidden="1">'[4]T3 Page 1'!#REF!</definedName>
    <definedName name="__123Graph_AEFF" localSheetId="9" hidden="1">'[4]T3 Page 1'!#REF!</definedName>
    <definedName name="__123Graph_AEFF" localSheetId="15" hidden="1">'[4]T3 Page 1'!#REF!</definedName>
    <definedName name="__123Graph_AEFF" hidden="1">'[4]T3 Page 1'!#REF!</definedName>
    <definedName name="__123Graph_AGR14PBF1" hidden="1">'[5]HIS19FIN(A)'!$AF$70:$AF$81</definedName>
    <definedName name="__123Graph_AHOMEVAT" localSheetId="20" hidden="1">'[2]Forecast data'!#REF!</definedName>
    <definedName name="__123Graph_AHOMEVAT" localSheetId="21" hidden="1">'[2]Forecast data'!#REF!</definedName>
    <definedName name="__123Graph_AHOMEVAT" localSheetId="22" hidden="1">'[2]Forecast data'!#REF!</definedName>
    <definedName name="__123Graph_AHOMEVAT" localSheetId="29" hidden="1">'[2]Forecast data'!#REF!</definedName>
    <definedName name="__123Graph_AHOMEVAT" localSheetId="10" hidden="1">'[2]Forecast data'!#REF!</definedName>
    <definedName name="__123Graph_AHOMEVAT" localSheetId="16" hidden="1">'[2]Forecast data'!#REF!</definedName>
    <definedName name="__123Graph_AHOMEVAT" localSheetId="11" hidden="1">'[2]Forecast data'!#REF!</definedName>
    <definedName name="__123Graph_AHOMEVAT" localSheetId="17" hidden="1">'[2]Forecast data'!#REF!</definedName>
    <definedName name="__123Graph_AHOMEVAT" localSheetId="6" hidden="1">'[2]Forecast data'!#REF!</definedName>
    <definedName name="__123Graph_AHOMEVAT" localSheetId="12" hidden="1">'[2]Forecast data'!#REF!</definedName>
    <definedName name="__123Graph_AHOMEVAT" localSheetId="7" hidden="1">'[2]Forecast data'!#REF!</definedName>
    <definedName name="__123Graph_AHOMEVAT" localSheetId="13" hidden="1">'[2]Forecast data'!#REF!</definedName>
    <definedName name="__123Graph_AHOMEVAT" localSheetId="8" hidden="1">'[2]Forecast data'!#REF!</definedName>
    <definedName name="__123Graph_AHOMEVAT" localSheetId="14" hidden="1">'[2]Forecast data'!#REF!</definedName>
    <definedName name="__123Graph_AHOMEVAT" localSheetId="9" hidden="1">'[2]Forecast data'!#REF!</definedName>
    <definedName name="__123Graph_AHOMEVAT" localSheetId="15" hidden="1">'[2]Forecast data'!#REF!</definedName>
    <definedName name="__123Graph_AHOMEVAT" hidden="1">'[2]Forecast data'!#REF!</definedName>
    <definedName name="__123Graph_AIMPORT" localSheetId="20" hidden="1">'[2]Forecast data'!#REF!</definedName>
    <definedName name="__123Graph_AIMPORT" localSheetId="21" hidden="1">'[2]Forecast data'!#REF!</definedName>
    <definedName name="__123Graph_AIMPORT" localSheetId="22" hidden="1">'[2]Forecast data'!#REF!</definedName>
    <definedName name="__123Graph_AIMPORT" localSheetId="29" hidden="1">'[2]Forecast data'!#REF!</definedName>
    <definedName name="__123Graph_AIMPORT" localSheetId="10" hidden="1">'[2]Forecast data'!#REF!</definedName>
    <definedName name="__123Graph_AIMPORT" localSheetId="16" hidden="1">'[2]Forecast data'!#REF!</definedName>
    <definedName name="__123Graph_AIMPORT" localSheetId="11" hidden="1">'[2]Forecast data'!#REF!</definedName>
    <definedName name="__123Graph_AIMPORT" localSheetId="17" hidden="1">'[2]Forecast data'!#REF!</definedName>
    <definedName name="__123Graph_AIMPORT" localSheetId="6" hidden="1">'[2]Forecast data'!#REF!</definedName>
    <definedName name="__123Graph_AIMPORT" localSheetId="12" hidden="1">'[2]Forecast data'!#REF!</definedName>
    <definedName name="__123Graph_AIMPORT" localSheetId="7" hidden="1">'[2]Forecast data'!#REF!</definedName>
    <definedName name="__123Graph_AIMPORT" localSheetId="13" hidden="1">'[2]Forecast data'!#REF!</definedName>
    <definedName name="__123Graph_AIMPORT" localSheetId="8" hidden="1">'[2]Forecast data'!#REF!</definedName>
    <definedName name="__123Graph_AIMPORT" localSheetId="14" hidden="1">'[2]Forecast data'!#REF!</definedName>
    <definedName name="__123Graph_AIMPORT" localSheetId="9" hidden="1">'[2]Forecast data'!#REF!</definedName>
    <definedName name="__123Graph_AIMPORT" localSheetId="15" hidden="1">'[2]Forecast data'!#REF!</definedName>
    <definedName name="__123Graph_AIMPORT" hidden="1">'[2]Forecast data'!#REF!</definedName>
    <definedName name="__123Graph_ALBFFIN" localSheetId="20" hidden="1">'[4]FC Page 1'!#REF!</definedName>
    <definedName name="__123Graph_ALBFFIN" localSheetId="21" hidden="1">'[4]FC Page 1'!#REF!</definedName>
    <definedName name="__123Graph_ALBFFIN" localSheetId="22" hidden="1">'[4]FC Page 1'!#REF!</definedName>
    <definedName name="__123Graph_ALBFFIN" localSheetId="29" hidden="1">'[4]FC Page 1'!#REF!</definedName>
    <definedName name="__123Graph_ALBFFIN" localSheetId="10" hidden="1">'[4]FC Page 1'!#REF!</definedName>
    <definedName name="__123Graph_ALBFFIN" localSheetId="16" hidden="1">'[4]FC Page 1'!#REF!</definedName>
    <definedName name="__123Graph_ALBFFIN" localSheetId="11" hidden="1">'[4]FC Page 1'!#REF!</definedName>
    <definedName name="__123Graph_ALBFFIN" localSheetId="17" hidden="1">'[4]FC Page 1'!#REF!</definedName>
    <definedName name="__123Graph_ALBFFIN" localSheetId="6" hidden="1">'[4]FC Page 1'!#REF!</definedName>
    <definedName name="__123Graph_ALBFFIN" localSheetId="12" hidden="1">'[4]FC Page 1'!#REF!</definedName>
    <definedName name="__123Graph_ALBFFIN" localSheetId="7" hidden="1">'[4]FC Page 1'!#REF!</definedName>
    <definedName name="__123Graph_ALBFFIN" localSheetId="13" hidden="1">'[4]FC Page 1'!#REF!</definedName>
    <definedName name="__123Graph_ALBFFIN" localSheetId="8" hidden="1">'[4]FC Page 1'!#REF!</definedName>
    <definedName name="__123Graph_ALBFFIN" localSheetId="14" hidden="1">'[4]FC Page 1'!#REF!</definedName>
    <definedName name="__123Graph_ALBFFIN" localSheetId="9" hidden="1">'[4]FC Page 1'!#REF!</definedName>
    <definedName name="__123Graph_ALBFFIN" localSheetId="15"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20" hidden="1">'[4]T3 Page 1'!#REF!</definedName>
    <definedName name="__123Graph_APIC" localSheetId="21" hidden="1">'[4]T3 Page 1'!#REF!</definedName>
    <definedName name="__123Graph_APIC" localSheetId="22" hidden="1">'[4]T3 Page 1'!#REF!</definedName>
    <definedName name="__123Graph_APIC" localSheetId="29" hidden="1">'[4]T3 Page 1'!#REF!</definedName>
    <definedName name="__123Graph_APIC" localSheetId="10" hidden="1">'[4]T3 Page 1'!#REF!</definedName>
    <definedName name="__123Graph_APIC" localSheetId="16" hidden="1">'[4]T3 Page 1'!#REF!</definedName>
    <definedName name="__123Graph_APIC" localSheetId="11" hidden="1">'[4]T3 Page 1'!#REF!</definedName>
    <definedName name="__123Graph_APIC" localSheetId="17" hidden="1">'[4]T3 Page 1'!#REF!</definedName>
    <definedName name="__123Graph_APIC" localSheetId="6" hidden="1">'[4]T3 Page 1'!#REF!</definedName>
    <definedName name="__123Graph_APIC" localSheetId="12" hidden="1">'[4]T3 Page 1'!#REF!</definedName>
    <definedName name="__123Graph_APIC" localSheetId="7" hidden="1">'[4]T3 Page 1'!#REF!</definedName>
    <definedName name="__123Graph_APIC" localSheetId="13" hidden="1">'[4]T3 Page 1'!#REF!</definedName>
    <definedName name="__123Graph_APIC" localSheetId="8" hidden="1">'[4]T3 Page 1'!#REF!</definedName>
    <definedName name="__123Graph_APIC" localSheetId="14" hidden="1">'[4]T3 Page 1'!#REF!</definedName>
    <definedName name="__123Graph_APIC" localSheetId="9" hidden="1">'[4]T3 Page 1'!#REF!</definedName>
    <definedName name="__123Graph_APIC" localSheetId="15" hidden="1">'[4]T3 Page 1'!#REF!</definedName>
    <definedName name="__123Graph_APIC" hidden="1">'[4]T3 Page 1'!#REF!</definedName>
    <definedName name="__123Graph_ATOBREV" localSheetId="20" hidden="1">'[2]Forecast data'!#REF!</definedName>
    <definedName name="__123Graph_ATOBREV" localSheetId="21" hidden="1">'[2]Forecast data'!#REF!</definedName>
    <definedName name="__123Graph_ATOBREV" localSheetId="22" hidden="1">'[2]Forecast data'!#REF!</definedName>
    <definedName name="__123Graph_ATOBREV" localSheetId="29" hidden="1">'[2]Forecast data'!#REF!</definedName>
    <definedName name="__123Graph_ATOBREV" localSheetId="10" hidden="1">'[2]Forecast data'!#REF!</definedName>
    <definedName name="__123Graph_ATOBREV" localSheetId="16" hidden="1">'[2]Forecast data'!#REF!</definedName>
    <definedName name="__123Graph_ATOBREV" localSheetId="11" hidden="1">'[2]Forecast data'!#REF!</definedName>
    <definedName name="__123Graph_ATOBREV" localSheetId="17" hidden="1">'[2]Forecast data'!#REF!</definedName>
    <definedName name="__123Graph_ATOBREV" localSheetId="6" hidden="1">'[2]Forecast data'!#REF!</definedName>
    <definedName name="__123Graph_ATOBREV" localSheetId="12" hidden="1">'[2]Forecast data'!#REF!</definedName>
    <definedName name="__123Graph_ATOBREV" localSheetId="7" hidden="1">'[2]Forecast data'!#REF!</definedName>
    <definedName name="__123Graph_ATOBREV" localSheetId="13" hidden="1">'[2]Forecast data'!#REF!</definedName>
    <definedName name="__123Graph_ATOBREV" localSheetId="8" hidden="1">'[2]Forecast data'!#REF!</definedName>
    <definedName name="__123Graph_ATOBREV" localSheetId="14" hidden="1">'[2]Forecast data'!#REF!</definedName>
    <definedName name="__123Graph_ATOBREV" localSheetId="9" hidden="1">'[2]Forecast data'!#REF!</definedName>
    <definedName name="__123Graph_ATOBREV" localSheetId="15" hidden="1">'[2]Forecast data'!#REF!</definedName>
    <definedName name="__123Graph_ATOBREV" hidden="1">'[2]Forecast data'!#REF!</definedName>
    <definedName name="__123Graph_ATOTAL" localSheetId="20" hidden="1">'[2]Forecast data'!#REF!</definedName>
    <definedName name="__123Graph_ATOTAL" localSheetId="21" hidden="1">'[2]Forecast data'!#REF!</definedName>
    <definedName name="__123Graph_ATOTAL" localSheetId="22" hidden="1">'[2]Forecast data'!#REF!</definedName>
    <definedName name="__123Graph_ATOTAL" localSheetId="29" hidden="1">'[2]Forecast data'!#REF!</definedName>
    <definedName name="__123Graph_ATOTAL" localSheetId="10" hidden="1">'[2]Forecast data'!#REF!</definedName>
    <definedName name="__123Graph_ATOTAL" localSheetId="16" hidden="1">'[2]Forecast data'!#REF!</definedName>
    <definedName name="__123Graph_ATOTAL" localSheetId="11" hidden="1">'[2]Forecast data'!#REF!</definedName>
    <definedName name="__123Graph_ATOTAL" localSheetId="17" hidden="1">'[2]Forecast data'!#REF!</definedName>
    <definedName name="__123Graph_ATOTAL" localSheetId="6" hidden="1">'[2]Forecast data'!#REF!</definedName>
    <definedName name="__123Graph_ATOTAL" localSheetId="12" hidden="1">'[2]Forecast data'!#REF!</definedName>
    <definedName name="__123Graph_ATOTAL" localSheetId="7" hidden="1">'[2]Forecast data'!#REF!</definedName>
    <definedName name="__123Graph_ATOTAL" localSheetId="13" hidden="1">'[2]Forecast data'!#REF!</definedName>
    <definedName name="__123Graph_ATOTAL" localSheetId="8" hidden="1">'[2]Forecast data'!#REF!</definedName>
    <definedName name="__123Graph_ATOTAL" localSheetId="14" hidden="1">'[2]Forecast data'!#REF!</definedName>
    <definedName name="__123Graph_ATOTAL" localSheetId="9" hidden="1">'[2]Forecast data'!#REF!</definedName>
    <definedName name="__123Graph_ATOTAL" localSheetId="15" hidden="1">'[2]Forecast data'!#REF!</definedName>
    <definedName name="__123Graph_ATOTAL" hidden="1">'[2]Forecast data'!#REF!</definedName>
    <definedName name="__123Graph_B" localSheetId="20" hidden="1">'[1]Model inputs'!#REF!</definedName>
    <definedName name="__123Graph_B" localSheetId="21" hidden="1">'[1]Model inputs'!#REF!</definedName>
    <definedName name="__123Graph_B" localSheetId="22" hidden="1">'[1]Model inputs'!#REF!</definedName>
    <definedName name="__123Graph_B" localSheetId="29" hidden="1">'[1]Model inputs'!#REF!</definedName>
    <definedName name="__123Graph_B" localSheetId="10" hidden="1">'[1]Model inputs'!#REF!</definedName>
    <definedName name="__123Graph_B" localSheetId="16" hidden="1">'[1]Model inputs'!#REF!</definedName>
    <definedName name="__123Graph_B" localSheetId="11" hidden="1">'[1]Model inputs'!#REF!</definedName>
    <definedName name="__123Graph_B" localSheetId="17" hidden="1">'[1]Model inputs'!#REF!</definedName>
    <definedName name="__123Graph_B" localSheetId="6" hidden="1">'[1]Model inputs'!#REF!</definedName>
    <definedName name="__123Graph_B" localSheetId="12" hidden="1">'[1]Model inputs'!#REF!</definedName>
    <definedName name="__123Graph_B" localSheetId="7" hidden="1">'[1]Model inputs'!#REF!</definedName>
    <definedName name="__123Graph_B" localSheetId="13" hidden="1">'[1]Model inputs'!#REF!</definedName>
    <definedName name="__123Graph_B" localSheetId="8" hidden="1">'[1]Model inputs'!#REF!</definedName>
    <definedName name="__123Graph_B" localSheetId="14" hidden="1">'[1]Model inputs'!#REF!</definedName>
    <definedName name="__123Graph_B" localSheetId="9" hidden="1">'[1]Model inputs'!#REF!</definedName>
    <definedName name="__123Graph_B" localSheetId="15"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20" hidden="1">'[4]T3 Page 1'!#REF!</definedName>
    <definedName name="__123Graph_BEFF" localSheetId="21" hidden="1">'[4]T3 Page 1'!#REF!</definedName>
    <definedName name="__123Graph_BEFF" localSheetId="22" hidden="1">'[4]T3 Page 1'!#REF!</definedName>
    <definedName name="__123Graph_BEFF" localSheetId="29" hidden="1">'[4]T3 Page 1'!#REF!</definedName>
    <definedName name="__123Graph_BEFF" localSheetId="10" hidden="1">'[4]T3 Page 1'!#REF!</definedName>
    <definedName name="__123Graph_BEFF" localSheetId="16" hidden="1">'[4]T3 Page 1'!#REF!</definedName>
    <definedName name="__123Graph_BEFF" localSheetId="11" hidden="1">'[4]T3 Page 1'!#REF!</definedName>
    <definedName name="__123Graph_BEFF" localSheetId="17" hidden="1">'[4]T3 Page 1'!#REF!</definedName>
    <definedName name="__123Graph_BEFF" localSheetId="6" hidden="1">'[4]T3 Page 1'!#REF!</definedName>
    <definedName name="__123Graph_BEFF" localSheetId="12" hidden="1">'[4]T3 Page 1'!#REF!</definedName>
    <definedName name="__123Graph_BEFF" localSheetId="7" hidden="1">'[4]T3 Page 1'!#REF!</definedName>
    <definedName name="__123Graph_BEFF" localSheetId="13" hidden="1">'[4]T3 Page 1'!#REF!</definedName>
    <definedName name="__123Graph_BEFF" localSheetId="8" hidden="1">'[4]T3 Page 1'!#REF!</definedName>
    <definedName name="__123Graph_BEFF" localSheetId="14" hidden="1">'[4]T3 Page 1'!#REF!</definedName>
    <definedName name="__123Graph_BEFF" localSheetId="9" hidden="1">'[4]T3 Page 1'!#REF!</definedName>
    <definedName name="__123Graph_BEFF" localSheetId="15" hidden="1">'[4]T3 Page 1'!#REF!</definedName>
    <definedName name="__123Graph_BEFF" hidden="1">'[4]T3 Page 1'!#REF!</definedName>
    <definedName name="__123Graph_BHOMEVAT" localSheetId="20" hidden="1">'[2]Forecast data'!#REF!</definedName>
    <definedName name="__123Graph_BHOMEVAT" localSheetId="21" hidden="1">'[2]Forecast data'!#REF!</definedName>
    <definedName name="__123Graph_BHOMEVAT" localSheetId="22" hidden="1">'[2]Forecast data'!#REF!</definedName>
    <definedName name="__123Graph_BHOMEVAT" localSheetId="29" hidden="1">'[2]Forecast data'!#REF!</definedName>
    <definedName name="__123Graph_BHOMEVAT" localSheetId="10" hidden="1">'[2]Forecast data'!#REF!</definedName>
    <definedName name="__123Graph_BHOMEVAT" localSheetId="16" hidden="1">'[2]Forecast data'!#REF!</definedName>
    <definedName name="__123Graph_BHOMEVAT" localSheetId="11" hidden="1">'[2]Forecast data'!#REF!</definedName>
    <definedName name="__123Graph_BHOMEVAT" localSheetId="17" hidden="1">'[2]Forecast data'!#REF!</definedName>
    <definedName name="__123Graph_BHOMEVAT" localSheetId="6" hidden="1">'[2]Forecast data'!#REF!</definedName>
    <definedName name="__123Graph_BHOMEVAT" localSheetId="12" hidden="1">'[2]Forecast data'!#REF!</definedName>
    <definedName name="__123Graph_BHOMEVAT" localSheetId="7" hidden="1">'[2]Forecast data'!#REF!</definedName>
    <definedName name="__123Graph_BHOMEVAT" localSheetId="13" hidden="1">'[2]Forecast data'!#REF!</definedName>
    <definedName name="__123Graph_BHOMEVAT" localSheetId="8" hidden="1">'[2]Forecast data'!#REF!</definedName>
    <definedName name="__123Graph_BHOMEVAT" localSheetId="14" hidden="1">'[2]Forecast data'!#REF!</definedName>
    <definedName name="__123Graph_BHOMEVAT" localSheetId="9" hidden="1">'[2]Forecast data'!#REF!</definedName>
    <definedName name="__123Graph_BHOMEVAT" localSheetId="15" hidden="1">'[2]Forecast data'!#REF!</definedName>
    <definedName name="__123Graph_BHOMEVAT" hidden="1">'[2]Forecast data'!#REF!</definedName>
    <definedName name="__123Graph_BIMPORT" localSheetId="20" hidden="1">'[2]Forecast data'!#REF!</definedName>
    <definedName name="__123Graph_BIMPORT" localSheetId="21" hidden="1">'[2]Forecast data'!#REF!</definedName>
    <definedName name="__123Graph_BIMPORT" localSheetId="22" hidden="1">'[2]Forecast data'!#REF!</definedName>
    <definedName name="__123Graph_BIMPORT" localSheetId="29" hidden="1">'[2]Forecast data'!#REF!</definedName>
    <definedName name="__123Graph_BIMPORT" localSheetId="10" hidden="1">'[2]Forecast data'!#REF!</definedName>
    <definedName name="__123Graph_BIMPORT" localSheetId="16" hidden="1">'[2]Forecast data'!#REF!</definedName>
    <definedName name="__123Graph_BIMPORT" localSheetId="11" hidden="1">'[2]Forecast data'!#REF!</definedName>
    <definedName name="__123Graph_BIMPORT" localSheetId="17" hidden="1">'[2]Forecast data'!#REF!</definedName>
    <definedName name="__123Graph_BIMPORT" localSheetId="6" hidden="1">'[2]Forecast data'!#REF!</definedName>
    <definedName name="__123Graph_BIMPORT" localSheetId="12" hidden="1">'[2]Forecast data'!#REF!</definedName>
    <definedName name="__123Graph_BIMPORT" localSheetId="7" hidden="1">'[2]Forecast data'!#REF!</definedName>
    <definedName name="__123Graph_BIMPORT" localSheetId="13" hidden="1">'[2]Forecast data'!#REF!</definedName>
    <definedName name="__123Graph_BIMPORT" localSheetId="8" hidden="1">'[2]Forecast data'!#REF!</definedName>
    <definedName name="__123Graph_BIMPORT" localSheetId="14" hidden="1">'[2]Forecast data'!#REF!</definedName>
    <definedName name="__123Graph_BIMPORT" localSheetId="9" hidden="1">'[2]Forecast data'!#REF!</definedName>
    <definedName name="__123Graph_BIMPORT" localSheetId="15" hidden="1">'[2]Forecast data'!#REF!</definedName>
    <definedName name="__123Graph_BIMPORT" hidden="1">'[2]Forecast data'!#REF!</definedName>
    <definedName name="__123Graph_BLBF" localSheetId="20" hidden="1">'[4]T3 Page 1'!#REF!</definedName>
    <definedName name="__123Graph_BLBF" localSheetId="21" hidden="1">'[4]T3 Page 1'!#REF!</definedName>
    <definedName name="__123Graph_BLBF" localSheetId="22" hidden="1">'[4]T3 Page 1'!#REF!</definedName>
    <definedName name="__123Graph_BLBF" localSheetId="29" hidden="1">'[4]T3 Page 1'!#REF!</definedName>
    <definedName name="__123Graph_BLBF" localSheetId="10" hidden="1">'[4]T3 Page 1'!#REF!</definedName>
    <definedName name="__123Graph_BLBF" localSheetId="16" hidden="1">'[4]T3 Page 1'!#REF!</definedName>
    <definedName name="__123Graph_BLBF" localSheetId="11" hidden="1">'[4]T3 Page 1'!#REF!</definedName>
    <definedName name="__123Graph_BLBF" localSheetId="17" hidden="1">'[4]T3 Page 1'!#REF!</definedName>
    <definedName name="__123Graph_BLBF" localSheetId="6" hidden="1">'[4]T3 Page 1'!#REF!</definedName>
    <definedName name="__123Graph_BLBF" localSheetId="12" hidden="1">'[4]T3 Page 1'!#REF!</definedName>
    <definedName name="__123Graph_BLBF" localSheetId="7" hidden="1">'[4]T3 Page 1'!#REF!</definedName>
    <definedName name="__123Graph_BLBF" localSheetId="13" hidden="1">'[4]T3 Page 1'!#REF!</definedName>
    <definedName name="__123Graph_BLBF" localSheetId="8" hidden="1">'[4]T3 Page 1'!#REF!</definedName>
    <definedName name="__123Graph_BLBF" localSheetId="14" hidden="1">'[4]T3 Page 1'!#REF!</definedName>
    <definedName name="__123Graph_BLBF" localSheetId="9" hidden="1">'[4]T3 Page 1'!#REF!</definedName>
    <definedName name="__123Graph_BLBF" localSheetId="15" hidden="1">'[4]T3 Page 1'!#REF!</definedName>
    <definedName name="__123Graph_BLBF" hidden="1">'[4]T3 Page 1'!#REF!</definedName>
    <definedName name="__123Graph_BLBFFIN" localSheetId="20" hidden="1">'[4]FC Page 1'!#REF!</definedName>
    <definedName name="__123Graph_BLBFFIN" localSheetId="22" hidden="1">'[4]FC Page 1'!#REF!</definedName>
    <definedName name="__123Graph_BLBFFIN" localSheetId="29" hidden="1">'[4]FC Page 1'!#REF!</definedName>
    <definedName name="__123Graph_BLBFFIN" localSheetId="10" hidden="1">'[4]FC Page 1'!#REF!</definedName>
    <definedName name="__123Graph_BLBFFIN" localSheetId="16" hidden="1">'[4]FC Page 1'!#REF!</definedName>
    <definedName name="__123Graph_BLBFFIN" localSheetId="11" hidden="1">'[4]FC Page 1'!#REF!</definedName>
    <definedName name="__123Graph_BLBFFIN" localSheetId="17" hidden="1">'[4]FC Page 1'!#REF!</definedName>
    <definedName name="__123Graph_BLBFFIN" localSheetId="6" hidden="1">'[4]FC Page 1'!#REF!</definedName>
    <definedName name="__123Graph_BLBFFIN" localSheetId="12" hidden="1">'[4]FC Page 1'!#REF!</definedName>
    <definedName name="__123Graph_BLBFFIN" localSheetId="7" hidden="1">'[4]FC Page 1'!#REF!</definedName>
    <definedName name="__123Graph_BLBFFIN" localSheetId="13" hidden="1">'[4]FC Page 1'!#REF!</definedName>
    <definedName name="__123Graph_BLBFFIN" localSheetId="8" hidden="1">'[4]FC Page 1'!#REF!</definedName>
    <definedName name="__123Graph_BLBFFIN" localSheetId="14" hidden="1">'[4]FC Page 1'!#REF!</definedName>
    <definedName name="__123Graph_BLBFFIN" localSheetId="9" hidden="1">'[4]FC Page 1'!#REF!</definedName>
    <definedName name="__123Graph_BLBFFIN" localSheetId="15" hidden="1">'[4]FC Page 1'!#REF!</definedName>
    <definedName name="__123Graph_BLBFFIN" hidden="1">'[4]FC Page 1'!#REF!</definedName>
    <definedName name="__123Graph_BLCB" hidden="1">'[5]HIS19FIN(A)'!$D$79:$I$79</definedName>
    <definedName name="__123Graph_BPIC" localSheetId="20" hidden="1">'[4]T3 Page 1'!#REF!</definedName>
    <definedName name="__123Graph_BPIC" localSheetId="21" hidden="1">'[4]T3 Page 1'!#REF!</definedName>
    <definedName name="__123Graph_BPIC" localSheetId="22" hidden="1">'[4]T3 Page 1'!#REF!</definedName>
    <definedName name="__123Graph_BPIC" localSheetId="29" hidden="1">'[4]T3 Page 1'!#REF!</definedName>
    <definedName name="__123Graph_BPIC" localSheetId="10" hidden="1">'[4]T3 Page 1'!#REF!</definedName>
    <definedName name="__123Graph_BPIC" localSheetId="16" hidden="1">'[4]T3 Page 1'!#REF!</definedName>
    <definedName name="__123Graph_BPIC" localSheetId="11" hidden="1">'[4]T3 Page 1'!#REF!</definedName>
    <definedName name="__123Graph_BPIC" localSheetId="17" hidden="1">'[4]T3 Page 1'!#REF!</definedName>
    <definedName name="__123Graph_BPIC" localSheetId="6" hidden="1">'[4]T3 Page 1'!#REF!</definedName>
    <definedName name="__123Graph_BPIC" localSheetId="12" hidden="1">'[4]T3 Page 1'!#REF!</definedName>
    <definedName name="__123Graph_BPIC" localSheetId="7" hidden="1">'[4]T3 Page 1'!#REF!</definedName>
    <definedName name="__123Graph_BPIC" localSheetId="13" hidden="1">'[4]T3 Page 1'!#REF!</definedName>
    <definedName name="__123Graph_BPIC" localSheetId="8" hidden="1">'[4]T3 Page 1'!#REF!</definedName>
    <definedName name="__123Graph_BPIC" localSheetId="14" hidden="1">'[4]T3 Page 1'!#REF!</definedName>
    <definedName name="__123Graph_BPIC" localSheetId="9" hidden="1">'[4]T3 Page 1'!#REF!</definedName>
    <definedName name="__123Graph_BPIC" localSheetId="15" hidden="1">'[4]T3 Page 1'!#REF!</definedName>
    <definedName name="__123Graph_BPIC" hidden="1">'[4]T3 Page 1'!#REF!</definedName>
    <definedName name="__123Graph_BTOTAL" localSheetId="20" hidden="1">'[2]Forecast data'!#REF!</definedName>
    <definedName name="__123Graph_BTOTAL" localSheetId="21" hidden="1">'[2]Forecast data'!#REF!</definedName>
    <definedName name="__123Graph_BTOTAL" localSheetId="22" hidden="1">'[2]Forecast data'!#REF!</definedName>
    <definedName name="__123Graph_BTOTAL" localSheetId="29" hidden="1">'[2]Forecast data'!#REF!</definedName>
    <definedName name="__123Graph_BTOTAL" localSheetId="10" hidden="1">'[2]Forecast data'!#REF!</definedName>
    <definedName name="__123Graph_BTOTAL" localSheetId="16" hidden="1">'[2]Forecast data'!#REF!</definedName>
    <definedName name="__123Graph_BTOTAL" localSheetId="11" hidden="1">'[2]Forecast data'!#REF!</definedName>
    <definedName name="__123Graph_BTOTAL" localSheetId="17" hidden="1">'[2]Forecast data'!#REF!</definedName>
    <definedName name="__123Graph_BTOTAL" localSheetId="6" hidden="1">'[2]Forecast data'!#REF!</definedName>
    <definedName name="__123Graph_BTOTAL" localSheetId="12" hidden="1">'[2]Forecast data'!#REF!</definedName>
    <definedName name="__123Graph_BTOTAL" localSheetId="7" hidden="1">'[2]Forecast data'!#REF!</definedName>
    <definedName name="__123Graph_BTOTAL" localSheetId="13" hidden="1">'[2]Forecast data'!#REF!</definedName>
    <definedName name="__123Graph_BTOTAL" localSheetId="8" hidden="1">'[2]Forecast data'!#REF!</definedName>
    <definedName name="__123Graph_BTOTAL" localSheetId="14" hidden="1">'[2]Forecast data'!#REF!</definedName>
    <definedName name="__123Graph_BTOTAL" localSheetId="9" hidden="1">'[2]Forecast data'!#REF!</definedName>
    <definedName name="__123Graph_BTOTAL" localSheetId="15" hidden="1">'[2]Forecast data'!#REF!</definedName>
    <definedName name="__123Graph_BTOTAL" hidden="1">'[2]Forecast data'!#REF!</definedName>
    <definedName name="__123Graph_CACT13BUD" localSheetId="20" hidden="1">'[4]FC Page 1'!#REF!</definedName>
    <definedName name="__123Graph_CACT13BUD" localSheetId="21" hidden="1">'[4]FC Page 1'!#REF!</definedName>
    <definedName name="__123Graph_CACT13BUD" localSheetId="22" hidden="1">'[4]FC Page 1'!#REF!</definedName>
    <definedName name="__123Graph_CACT13BUD" localSheetId="29" hidden="1">'[4]FC Page 1'!#REF!</definedName>
    <definedName name="__123Graph_CACT13BUD" localSheetId="10" hidden="1">'[4]FC Page 1'!#REF!</definedName>
    <definedName name="__123Graph_CACT13BUD" localSheetId="16" hidden="1">'[4]FC Page 1'!#REF!</definedName>
    <definedName name="__123Graph_CACT13BUD" localSheetId="11" hidden="1">'[4]FC Page 1'!#REF!</definedName>
    <definedName name="__123Graph_CACT13BUD" localSheetId="17" hidden="1">'[4]FC Page 1'!#REF!</definedName>
    <definedName name="__123Graph_CACT13BUD" localSheetId="6" hidden="1">'[4]FC Page 1'!#REF!</definedName>
    <definedName name="__123Graph_CACT13BUD" localSheetId="12" hidden="1">'[4]FC Page 1'!#REF!</definedName>
    <definedName name="__123Graph_CACT13BUD" localSheetId="7" hidden="1">'[4]FC Page 1'!#REF!</definedName>
    <definedName name="__123Graph_CACT13BUD" localSheetId="13" hidden="1">'[4]FC Page 1'!#REF!</definedName>
    <definedName name="__123Graph_CACT13BUD" localSheetId="8" hidden="1">'[4]FC Page 1'!#REF!</definedName>
    <definedName name="__123Graph_CACT13BUD" localSheetId="14" hidden="1">'[4]FC Page 1'!#REF!</definedName>
    <definedName name="__123Graph_CACT13BUD" localSheetId="9" hidden="1">'[4]FC Page 1'!#REF!</definedName>
    <definedName name="__123Graph_CACT13BUD" localSheetId="15" hidden="1">'[4]FC Page 1'!#REF!</definedName>
    <definedName name="__123Graph_CACT13BUD" hidden="1">'[4]FC Page 1'!#REF!</definedName>
    <definedName name="__123Graph_CEFF" localSheetId="20" hidden="1">'[4]T3 Page 1'!#REF!</definedName>
    <definedName name="__123Graph_CEFF" localSheetId="21" hidden="1">'[4]T3 Page 1'!#REF!</definedName>
    <definedName name="__123Graph_CEFF" localSheetId="22" hidden="1">'[4]T3 Page 1'!#REF!</definedName>
    <definedName name="__123Graph_CEFF" localSheetId="29" hidden="1">'[4]T3 Page 1'!#REF!</definedName>
    <definedName name="__123Graph_CEFF" localSheetId="10" hidden="1">'[4]T3 Page 1'!#REF!</definedName>
    <definedName name="__123Graph_CEFF" localSheetId="16" hidden="1">'[4]T3 Page 1'!#REF!</definedName>
    <definedName name="__123Graph_CEFF" localSheetId="11" hidden="1">'[4]T3 Page 1'!#REF!</definedName>
    <definedName name="__123Graph_CEFF" localSheetId="17" hidden="1">'[4]T3 Page 1'!#REF!</definedName>
    <definedName name="__123Graph_CEFF" localSheetId="6" hidden="1">'[4]T3 Page 1'!#REF!</definedName>
    <definedName name="__123Graph_CEFF" localSheetId="12" hidden="1">'[4]T3 Page 1'!#REF!</definedName>
    <definedName name="__123Graph_CEFF" localSheetId="7" hidden="1">'[4]T3 Page 1'!#REF!</definedName>
    <definedName name="__123Graph_CEFF" localSheetId="13" hidden="1">'[4]T3 Page 1'!#REF!</definedName>
    <definedName name="__123Graph_CEFF" localSheetId="8" hidden="1">'[4]T3 Page 1'!#REF!</definedName>
    <definedName name="__123Graph_CEFF" localSheetId="14" hidden="1">'[4]T3 Page 1'!#REF!</definedName>
    <definedName name="__123Graph_CEFF" localSheetId="9" hidden="1">'[4]T3 Page 1'!#REF!</definedName>
    <definedName name="__123Graph_CEFF" localSheetId="15" hidden="1">'[4]T3 Page 1'!#REF!</definedName>
    <definedName name="__123Graph_CEFF" hidden="1">'[4]T3 Page 1'!#REF!</definedName>
    <definedName name="__123Graph_CGR14PBF1" hidden="1">'[5]HIS19FIN(A)'!$AK$70:$AK$81</definedName>
    <definedName name="__123Graph_CLBF" localSheetId="20" hidden="1">'[4]T3 Page 1'!#REF!</definedName>
    <definedName name="__123Graph_CLBF" localSheetId="21" hidden="1">'[4]T3 Page 1'!#REF!</definedName>
    <definedName name="__123Graph_CLBF" localSheetId="22" hidden="1">'[4]T3 Page 1'!#REF!</definedName>
    <definedName name="__123Graph_CLBF" localSheetId="29" hidden="1">'[4]T3 Page 1'!#REF!</definedName>
    <definedName name="__123Graph_CLBF" localSheetId="10" hidden="1">'[4]T3 Page 1'!#REF!</definedName>
    <definedName name="__123Graph_CLBF" localSheetId="16" hidden="1">'[4]T3 Page 1'!#REF!</definedName>
    <definedName name="__123Graph_CLBF" localSheetId="11" hidden="1">'[4]T3 Page 1'!#REF!</definedName>
    <definedName name="__123Graph_CLBF" localSheetId="17" hidden="1">'[4]T3 Page 1'!#REF!</definedName>
    <definedName name="__123Graph_CLBF" localSheetId="6" hidden="1">'[4]T3 Page 1'!#REF!</definedName>
    <definedName name="__123Graph_CLBF" localSheetId="12" hidden="1">'[4]T3 Page 1'!#REF!</definedName>
    <definedName name="__123Graph_CLBF" localSheetId="7" hidden="1">'[4]T3 Page 1'!#REF!</definedName>
    <definedName name="__123Graph_CLBF" localSheetId="13" hidden="1">'[4]T3 Page 1'!#REF!</definedName>
    <definedName name="__123Graph_CLBF" localSheetId="8" hidden="1">'[4]T3 Page 1'!#REF!</definedName>
    <definedName name="__123Graph_CLBF" localSheetId="14" hidden="1">'[4]T3 Page 1'!#REF!</definedName>
    <definedName name="__123Graph_CLBF" localSheetId="9" hidden="1">'[4]T3 Page 1'!#REF!</definedName>
    <definedName name="__123Graph_CLBF" localSheetId="15" hidden="1">'[4]T3 Page 1'!#REF!</definedName>
    <definedName name="__123Graph_CLBF" hidden="1">'[4]T3 Page 1'!#REF!</definedName>
    <definedName name="__123Graph_CPIC" localSheetId="20" hidden="1">'[4]T3 Page 1'!#REF!</definedName>
    <definedName name="__123Graph_CPIC" localSheetId="21" hidden="1">'[4]T3 Page 1'!#REF!</definedName>
    <definedName name="__123Graph_CPIC" localSheetId="22" hidden="1">'[4]T3 Page 1'!#REF!</definedName>
    <definedName name="__123Graph_CPIC" localSheetId="29" hidden="1">'[4]T3 Page 1'!#REF!</definedName>
    <definedName name="__123Graph_CPIC" localSheetId="10" hidden="1">'[4]T3 Page 1'!#REF!</definedName>
    <definedName name="__123Graph_CPIC" localSheetId="16" hidden="1">'[4]T3 Page 1'!#REF!</definedName>
    <definedName name="__123Graph_CPIC" localSheetId="11" hidden="1">'[4]T3 Page 1'!#REF!</definedName>
    <definedName name="__123Graph_CPIC" localSheetId="17" hidden="1">'[4]T3 Page 1'!#REF!</definedName>
    <definedName name="__123Graph_CPIC" localSheetId="6" hidden="1">'[4]T3 Page 1'!#REF!</definedName>
    <definedName name="__123Graph_CPIC" localSheetId="12" hidden="1">'[4]T3 Page 1'!#REF!</definedName>
    <definedName name="__123Graph_CPIC" localSheetId="7" hidden="1">'[4]T3 Page 1'!#REF!</definedName>
    <definedName name="__123Graph_CPIC" localSheetId="13" hidden="1">'[4]T3 Page 1'!#REF!</definedName>
    <definedName name="__123Graph_CPIC" localSheetId="8" hidden="1">'[4]T3 Page 1'!#REF!</definedName>
    <definedName name="__123Graph_CPIC" localSheetId="14" hidden="1">'[4]T3 Page 1'!#REF!</definedName>
    <definedName name="__123Graph_CPIC" localSheetId="9" hidden="1">'[4]T3 Page 1'!#REF!</definedName>
    <definedName name="__123Graph_CPIC" localSheetId="15" hidden="1">'[4]T3 Page 1'!#REF!</definedName>
    <definedName name="__123Graph_CPIC" hidden="1">'[4]T3 Page 1'!#REF!</definedName>
    <definedName name="__123Graph_DACT13BUD" localSheetId="20" hidden="1">'[4]FC Page 1'!#REF!</definedName>
    <definedName name="__123Graph_DACT13BUD" localSheetId="21" hidden="1">'[4]FC Page 1'!#REF!</definedName>
    <definedName name="__123Graph_DACT13BUD" localSheetId="22" hidden="1">'[4]FC Page 1'!#REF!</definedName>
    <definedName name="__123Graph_DACT13BUD" localSheetId="29" hidden="1">'[4]FC Page 1'!#REF!</definedName>
    <definedName name="__123Graph_DACT13BUD" localSheetId="10" hidden="1">'[4]FC Page 1'!#REF!</definedName>
    <definedName name="__123Graph_DACT13BUD" localSheetId="16" hidden="1">'[4]FC Page 1'!#REF!</definedName>
    <definedName name="__123Graph_DACT13BUD" localSheetId="11" hidden="1">'[4]FC Page 1'!#REF!</definedName>
    <definedName name="__123Graph_DACT13BUD" localSheetId="17" hidden="1">'[4]FC Page 1'!#REF!</definedName>
    <definedName name="__123Graph_DACT13BUD" localSheetId="6" hidden="1">'[4]FC Page 1'!#REF!</definedName>
    <definedName name="__123Graph_DACT13BUD" localSheetId="12" hidden="1">'[4]FC Page 1'!#REF!</definedName>
    <definedName name="__123Graph_DACT13BUD" localSheetId="7" hidden="1">'[4]FC Page 1'!#REF!</definedName>
    <definedName name="__123Graph_DACT13BUD" localSheetId="13" hidden="1">'[4]FC Page 1'!#REF!</definedName>
    <definedName name="__123Graph_DACT13BUD" localSheetId="8" hidden="1">'[4]FC Page 1'!#REF!</definedName>
    <definedName name="__123Graph_DACT13BUD" localSheetId="14" hidden="1">'[4]FC Page 1'!#REF!</definedName>
    <definedName name="__123Graph_DACT13BUD" localSheetId="9" hidden="1">'[4]FC Page 1'!#REF!</definedName>
    <definedName name="__123Graph_DACT13BUD" localSheetId="15" hidden="1">'[4]FC Page 1'!#REF!</definedName>
    <definedName name="__123Graph_DACT13BUD" hidden="1">'[4]FC Page 1'!#REF!</definedName>
    <definedName name="__123Graph_DEFF" localSheetId="20" hidden="1">'[4]T3 Page 1'!#REF!</definedName>
    <definedName name="__123Graph_DEFF" localSheetId="21" hidden="1">'[4]T3 Page 1'!#REF!</definedName>
    <definedName name="__123Graph_DEFF" localSheetId="22" hidden="1">'[4]T3 Page 1'!#REF!</definedName>
    <definedName name="__123Graph_DEFF" localSheetId="29" hidden="1">'[4]T3 Page 1'!#REF!</definedName>
    <definedName name="__123Graph_DEFF" localSheetId="10" hidden="1">'[4]T3 Page 1'!#REF!</definedName>
    <definedName name="__123Graph_DEFF" localSheetId="16" hidden="1">'[4]T3 Page 1'!#REF!</definedName>
    <definedName name="__123Graph_DEFF" localSheetId="11" hidden="1">'[4]T3 Page 1'!#REF!</definedName>
    <definedName name="__123Graph_DEFF" localSheetId="17" hidden="1">'[4]T3 Page 1'!#REF!</definedName>
    <definedName name="__123Graph_DEFF" localSheetId="6" hidden="1">'[4]T3 Page 1'!#REF!</definedName>
    <definedName name="__123Graph_DEFF" localSheetId="12" hidden="1">'[4]T3 Page 1'!#REF!</definedName>
    <definedName name="__123Graph_DEFF" localSheetId="7" hidden="1">'[4]T3 Page 1'!#REF!</definedName>
    <definedName name="__123Graph_DEFF" localSheetId="13" hidden="1">'[4]T3 Page 1'!#REF!</definedName>
    <definedName name="__123Graph_DEFF" localSheetId="8" hidden="1">'[4]T3 Page 1'!#REF!</definedName>
    <definedName name="__123Graph_DEFF" localSheetId="14" hidden="1">'[4]T3 Page 1'!#REF!</definedName>
    <definedName name="__123Graph_DEFF" localSheetId="9" hidden="1">'[4]T3 Page 1'!#REF!</definedName>
    <definedName name="__123Graph_DEFF" localSheetId="15" hidden="1">'[4]T3 Page 1'!#REF!</definedName>
    <definedName name="__123Graph_DEFF" hidden="1">'[4]T3 Page 1'!#REF!</definedName>
    <definedName name="__123Graph_DGR14PBF1" hidden="1">'[5]HIS19FIN(A)'!$AH$70:$AH$81</definedName>
    <definedName name="__123Graph_DLBF" localSheetId="20" hidden="1">'[4]T3 Page 1'!#REF!</definedName>
    <definedName name="__123Graph_DLBF" localSheetId="21" hidden="1">'[4]T3 Page 1'!#REF!</definedName>
    <definedName name="__123Graph_DLBF" localSheetId="22" hidden="1">'[4]T3 Page 1'!#REF!</definedName>
    <definedName name="__123Graph_DLBF" localSheetId="29" hidden="1">'[4]T3 Page 1'!#REF!</definedName>
    <definedName name="__123Graph_DLBF" localSheetId="10" hidden="1">'[4]T3 Page 1'!#REF!</definedName>
    <definedName name="__123Graph_DLBF" localSheetId="16" hidden="1">'[4]T3 Page 1'!#REF!</definedName>
    <definedName name="__123Graph_DLBF" localSheetId="11" hidden="1">'[4]T3 Page 1'!#REF!</definedName>
    <definedName name="__123Graph_DLBF" localSheetId="17" hidden="1">'[4]T3 Page 1'!#REF!</definedName>
    <definedName name="__123Graph_DLBF" localSheetId="6" hidden="1">'[4]T3 Page 1'!#REF!</definedName>
    <definedName name="__123Graph_DLBF" localSheetId="12" hidden="1">'[4]T3 Page 1'!#REF!</definedName>
    <definedName name="__123Graph_DLBF" localSheetId="7" hidden="1">'[4]T3 Page 1'!#REF!</definedName>
    <definedName name="__123Graph_DLBF" localSheetId="13" hidden="1">'[4]T3 Page 1'!#REF!</definedName>
    <definedName name="__123Graph_DLBF" localSheetId="8" hidden="1">'[4]T3 Page 1'!#REF!</definedName>
    <definedName name="__123Graph_DLBF" localSheetId="14" hidden="1">'[4]T3 Page 1'!#REF!</definedName>
    <definedName name="__123Graph_DLBF" localSheetId="9" hidden="1">'[4]T3 Page 1'!#REF!</definedName>
    <definedName name="__123Graph_DLBF" localSheetId="15" hidden="1">'[4]T3 Page 1'!#REF!</definedName>
    <definedName name="__123Graph_DLBF" hidden="1">'[4]T3 Page 1'!#REF!</definedName>
    <definedName name="__123Graph_DPIC" localSheetId="20" hidden="1">'[4]T3 Page 1'!#REF!</definedName>
    <definedName name="__123Graph_DPIC" localSheetId="21" hidden="1">'[4]T3 Page 1'!#REF!</definedName>
    <definedName name="__123Graph_DPIC" localSheetId="22" hidden="1">'[4]T3 Page 1'!#REF!</definedName>
    <definedName name="__123Graph_DPIC" localSheetId="29" hidden="1">'[4]T3 Page 1'!#REF!</definedName>
    <definedName name="__123Graph_DPIC" localSheetId="10" hidden="1">'[4]T3 Page 1'!#REF!</definedName>
    <definedName name="__123Graph_DPIC" localSheetId="16" hidden="1">'[4]T3 Page 1'!#REF!</definedName>
    <definedName name="__123Graph_DPIC" localSheetId="11" hidden="1">'[4]T3 Page 1'!#REF!</definedName>
    <definedName name="__123Graph_DPIC" localSheetId="17" hidden="1">'[4]T3 Page 1'!#REF!</definedName>
    <definedName name="__123Graph_DPIC" localSheetId="6" hidden="1">'[4]T3 Page 1'!#REF!</definedName>
    <definedName name="__123Graph_DPIC" localSheetId="12" hidden="1">'[4]T3 Page 1'!#REF!</definedName>
    <definedName name="__123Graph_DPIC" localSheetId="7" hidden="1">'[4]T3 Page 1'!#REF!</definedName>
    <definedName name="__123Graph_DPIC" localSheetId="13" hidden="1">'[4]T3 Page 1'!#REF!</definedName>
    <definedName name="__123Graph_DPIC" localSheetId="8" hidden="1">'[4]T3 Page 1'!#REF!</definedName>
    <definedName name="__123Graph_DPIC" localSheetId="14" hidden="1">'[4]T3 Page 1'!#REF!</definedName>
    <definedName name="__123Graph_DPIC" localSheetId="9" hidden="1">'[4]T3 Page 1'!#REF!</definedName>
    <definedName name="__123Graph_DPIC" localSheetId="15" hidden="1">'[4]T3 Page 1'!#REF!</definedName>
    <definedName name="__123Graph_DPIC" hidden="1">'[4]T3 Page 1'!#REF!</definedName>
    <definedName name="__123Graph_EACT13BUD" localSheetId="20" hidden="1">'[4]FC Page 1'!#REF!</definedName>
    <definedName name="__123Graph_EACT13BUD" localSheetId="21" hidden="1">'[4]FC Page 1'!#REF!</definedName>
    <definedName name="__123Graph_EACT13BUD" localSheetId="22" hidden="1">'[4]FC Page 1'!#REF!</definedName>
    <definedName name="__123Graph_EACT13BUD" localSheetId="29" hidden="1">'[4]FC Page 1'!#REF!</definedName>
    <definedName name="__123Graph_EACT13BUD" localSheetId="10" hidden="1">'[4]FC Page 1'!#REF!</definedName>
    <definedName name="__123Graph_EACT13BUD" localSheetId="16" hidden="1">'[4]FC Page 1'!#REF!</definedName>
    <definedName name="__123Graph_EACT13BUD" localSheetId="11" hidden="1">'[4]FC Page 1'!#REF!</definedName>
    <definedName name="__123Graph_EACT13BUD" localSheetId="17" hidden="1">'[4]FC Page 1'!#REF!</definedName>
    <definedName name="__123Graph_EACT13BUD" localSheetId="6" hidden="1">'[4]FC Page 1'!#REF!</definedName>
    <definedName name="__123Graph_EACT13BUD" localSheetId="12" hidden="1">'[4]FC Page 1'!#REF!</definedName>
    <definedName name="__123Graph_EACT13BUD" localSheetId="7" hidden="1">'[4]FC Page 1'!#REF!</definedName>
    <definedName name="__123Graph_EACT13BUD" localSheetId="13" hidden="1">'[4]FC Page 1'!#REF!</definedName>
    <definedName name="__123Graph_EACT13BUD" localSheetId="8" hidden="1">'[4]FC Page 1'!#REF!</definedName>
    <definedName name="__123Graph_EACT13BUD" localSheetId="14" hidden="1">'[4]FC Page 1'!#REF!</definedName>
    <definedName name="__123Graph_EACT13BUD" localSheetId="9" hidden="1">'[4]FC Page 1'!#REF!</definedName>
    <definedName name="__123Graph_EACT13BUD" localSheetId="15" hidden="1">'[4]FC Page 1'!#REF!</definedName>
    <definedName name="__123Graph_EACT13BUD" hidden="1">'[4]FC Page 1'!#REF!</definedName>
    <definedName name="__123Graph_EEFF" localSheetId="20" hidden="1">'[4]T3 Page 1'!#REF!</definedName>
    <definedName name="__123Graph_EEFF" localSheetId="21" hidden="1">'[4]T3 Page 1'!#REF!</definedName>
    <definedName name="__123Graph_EEFF" localSheetId="22" hidden="1">'[4]T3 Page 1'!#REF!</definedName>
    <definedName name="__123Graph_EEFF" localSheetId="29" hidden="1">'[4]T3 Page 1'!#REF!</definedName>
    <definedName name="__123Graph_EEFF" localSheetId="10" hidden="1">'[4]T3 Page 1'!#REF!</definedName>
    <definedName name="__123Graph_EEFF" localSheetId="16" hidden="1">'[4]T3 Page 1'!#REF!</definedName>
    <definedName name="__123Graph_EEFF" localSheetId="11" hidden="1">'[4]T3 Page 1'!#REF!</definedName>
    <definedName name="__123Graph_EEFF" localSheetId="17" hidden="1">'[4]T3 Page 1'!#REF!</definedName>
    <definedName name="__123Graph_EEFF" localSheetId="6" hidden="1">'[4]T3 Page 1'!#REF!</definedName>
    <definedName name="__123Graph_EEFF" localSheetId="12" hidden="1">'[4]T3 Page 1'!#REF!</definedName>
    <definedName name="__123Graph_EEFF" localSheetId="7" hidden="1">'[4]T3 Page 1'!#REF!</definedName>
    <definedName name="__123Graph_EEFF" localSheetId="13" hidden="1">'[4]T3 Page 1'!#REF!</definedName>
    <definedName name="__123Graph_EEFF" localSheetId="8" hidden="1">'[4]T3 Page 1'!#REF!</definedName>
    <definedName name="__123Graph_EEFF" localSheetId="14" hidden="1">'[4]T3 Page 1'!#REF!</definedName>
    <definedName name="__123Graph_EEFF" localSheetId="9" hidden="1">'[4]T3 Page 1'!#REF!</definedName>
    <definedName name="__123Graph_EEFF" localSheetId="15" hidden="1">'[4]T3 Page 1'!#REF!</definedName>
    <definedName name="__123Graph_EEFF" hidden="1">'[4]T3 Page 1'!#REF!</definedName>
    <definedName name="__123Graph_EEFFHIC" localSheetId="20" hidden="1">'[4]FC Page 1'!#REF!</definedName>
    <definedName name="__123Graph_EEFFHIC" localSheetId="22" hidden="1">'[4]FC Page 1'!#REF!</definedName>
    <definedName name="__123Graph_EEFFHIC" localSheetId="29" hidden="1">'[4]FC Page 1'!#REF!</definedName>
    <definedName name="__123Graph_EEFFHIC" localSheetId="10" hidden="1">'[4]FC Page 1'!#REF!</definedName>
    <definedName name="__123Graph_EEFFHIC" localSheetId="16" hidden="1">'[4]FC Page 1'!#REF!</definedName>
    <definedName name="__123Graph_EEFFHIC" localSheetId="11" hidden="1">'[4]FC Page 1'!#REF!</definedName>
    <definedName name="__123Graph_EEFFHIC" localSheetId="17" hidden="1">'[4]FC Page 1'!#REF!</definedName>
    <definedName name="__123Graph_EEFFHIC" localSheetId="6" hidden="1">'[4]FC Page 1'!#REF!</definedName>
    <definedName name="__123Graph_EEFFHIC" localSheetId="12" hidden="1">'[4]FC Page 1'!#REF!</definedName>
    <definedName name="__123Graph_EEFFHIC" localSheetId="7" hidden="1">'[4]FC Page 1'!#REF!</definedName>
    <definedName name="__123Graph_EEFFHIC" localSheetId="13" hidden="1">'[4]FC Page 1'!#REF!</definedName>
    <definedName name="__123Graph_EEFFHIC" localSheetId="8" hidden="1">'[4]FC Page 1'!#REF!</definedName>
    <definedName name="__123Graph_EEFFHIC" localSheetId="14" hidden="1">'[4]FC Page 1'!#REF!</definedName>
    <definedName name="__123Graph_EEFFHIC" localSheetId="9" hidden="1">'[4]FC Page 1'!#REF!</definedName>
    <definedName name="__123Graph_EEFFHIC" localSheetId="15" hidden="1">'[4]FC Page 1'!#REF!</definedName>
    <definedName name="__123Graph_EEFFHIC" hidden="1">'[4]FC Page 1'!#REF!</definedName>
    <definedName name="__123Graph_EGR14PBF1" hidden="1">'[5]HIS19FIN(A)'!$AG$67:$AG$67</definedName>
    <definedName name="__123Graph_ELBF" localSheetId="20" hidden="1">'[4]T3 Page 1'!#REF!</definedName>
    <definedName name="__123Graph_ELBF" localSheetId="21" hidden="1">'[4]T3 Page 1'!#REF!</definedName>
    <definedName name="__123Graph_ELBF" localSheetId="22" hidden="1">'[4]T3 Page 1'!#REF!</definedName>
    <definedName name="__123Graph_ELBF" localSheetId="29" hidden="1">'[4]T3 Page 1'!#REF!</definedName>
    <definedName name="__123Graph_ELBF" localSheetId="10" hidden="1">'[4]T3 Page 1'!#REF!</definedName>
    <definedName name="__123Graph_ELBF" localSheetId="16" hidden="1">'[4]T3 Page 1'!#REF!</definedName>
    <definedName name="__123Graph_ELBF" localSheetId="11" hidden="1">'[4]T3 Page 1'!#REF!</definedName>
    <definedName name="__123Graph_ELBF" localSheetId="17" hidden="1">'[4]T3 Page 1'!#REF!</definedName>
    <definedName name="__123Graph_ELBF" localSheetId="6" hidden="1">'[4]T3 Page 1'!#REF!</definedName>
    <definedName name="__123Graph_ELBF" localSheetId="12" hidden="1">'[4]T3 Page 1'!#REF!</definedName>
    <definedName name="__123Graph_ELBF" localSheetId="7" hidden="1">'[4]T3 Page 1'!#REF!</definedName>
    <definedName name="__123Graph_ELBF" localSheetId="13" hidden="1">'[4]T3 Page 1'!#REF!</definedName>
    <definedName name="__123Graph_ELBF" localSheetId="8" hidden="1">'[4]T3 Page 1'!#REF!</definedName>
    <definedName name="__123Graph_ELBF" localSheetId="14" hidden="1">'[4]T3 Page 1'!#REF!</definedName>
    <definedName name="__123Graph_ELBF" localSheetId="9" hidden="1">'[4]T3 Page 1'!#REF!</definedName>
    <definedName name="__123Graph_ELBF" localSheetId="15" hidden="1">'[4]T3 Page 1'!#REF!</definedName>
    <definedName name="__123Graph_ELBF" hidden="1">'[4]T3 Page 1'!#REF!</definedName>
    <definedName name="__123Graph_EPIC" localSheetId="20" hidden="1">'[4]T3 Page 1'!#REF!</definedName>
    <definedName name="__123Graph_EPIC" localSheetId="21" hidden="1">'[4]T3 Page 1'!#REF!</definedName>
    <definedName name="__123Graph_EPIC" localSheetId="22" hidden="1">'[4]T3 Page 1'!#REF!</definedName>
    <definedName name="__123Graph_EPIC" localSheetId="29" hidden="1">'[4]T3 Page 1'!#REF!</definedName>
    <definedName name="__123Graph_EPIC" localSheetId="10" hidden="1">'[4]T3 Page 1'!#REF!</definedName>
    <definedName name="__123Graph_EPIC" localSheetId="16" hidden="1">'[4]T3 Page 1'!#REF!</definedName>
    <definedName name="__123Graph_EPIC" localSheetId="11" hidden="1">'[4]T3 Page 1'!#REF!</definedName>
    <definedName name="__123Graph_EPIC" localSheetId="17" hidden="1">'[4]T3 Page 1'!#REF!</definedName>
    <definedName name="__123Graph_EPIC" localSheetId="6" hidden="1">'[4]T3 Page 1'!#REF!</definedName>
    <definedName name="__123Graph_EPIC" localSheetId="12" hidden="1">'[4]T3 Page 1'!#REF!</definedName>
    <definedName name="__123Graph_EPIC" localSheetId="7" hidden="1">'[4]T3 Page 1'!#REF!</definedName>
    <definedName name="__123Graph_EPIC" localSheetId="13" hidden="1">'[4]T3 Page 1'!#REF!</definedName>
    <definedName name="__123Graph_EPIC" localSheetId="8" hidden="1">'[4]T3 Page 1'!#REF!</definedName>
    <definedName name="__123Graph_EPIC" localSheetId="14" hidden="1">'[4]T3 Page 1'!#REF!</definedName>
    <definedName name="__123Graph_EPIC" localSheetId="9" hidden="1">'[4]T3 Page 1'!#REF!</definedName>
    <definedName name="__123Graph_EPIC" localSheetId="15" hidden="1">'[4]T3 Page 1'!#REF!</definedName>
    <definedName name="__123Graph_EPIC" hidden="1">'[4]T3 Page 1'!#REF!</definedName>
    <definedName name="__123Graph_FACT13BUD" localSheetId="20" hidden="1">'[4]FC Page 1'!#REF!</definedName>
    <definedName name="__123Graph_FACT13BUD" localSheetId="21" hidden="1">'[4]FC Page 1'!#REF!</definedName>
    <definedName name="__123Graph_FACT13BUD" localSheetId="22" hidden="1">'[4]FC Page 1'!#REF!</definedName>
    <definedName name="__123Graph_FACT13BUD" localSheetId="29" hidden="1">'[4]FC Page 1'!#REF!</definedName>
    <definedName name="__123Graph_FACT13BUD" localSheetId="10" hidden="1">'[4]FC Page 1'!#REF!</definedName>
    <definedName name="__123Graph_FACT13BUD" localSheetId="16" hidden="1">'[4]FC Page 1'!#REF!</definedName>
    <definedName name="__123Graph_FACT13BUD" localSheetId="11" hidden="1">'[4]FC Page 1'!#REF!</definedName>
    <definedName name="__123Graph_FACT13BUD" localSheetId="17" hidden="1">'[4]FC Page 1'!#REF!</definedName>
    <definedName name="__123Graph_FACT13BUD" localSheetId="6" hidden="1">'[4]FC Page 1'!#REF!</definedName>
    <definedName name="__123Graph_FACT13BUD" localSheetId="12" hidden="1">'[4]FC Page 1'!#REF!</definedName>
    <definedName name="__123Graph_FACT13BUD" localSheetId="7" hidden="1">'[4]FC Page 1'!#REF!</definedName>
    <definedName name="__123Graph_FACT13BUD" localSheetId="13" hidden="1">'[4]FC Page 1'!#REF!</definedName>
    <definedName name="__123Graph_FACT13BUD" localSheetId="8" hidden="1">'[4]FC Page 1'!#REF!</definedName>
    <definedName name="__123Graph_FACT13BUD" localSheetId="14" hidden="1">'[4]FC Page 1'!#REF!</definedName>
    <definedName name="__123Graph_FACT13BUD" localSheetId="9" hidden="1">'[4]FC Page 1'!#REF!</definedName>
    <definedName name="__123Graph_FACT13BUD" localSheetId="15" hidden="1">'[4]FC Page 1'!#REF!</definedName>
    <definedName name="__123Graph_FACT13BUD" hidden="1">'[4]FC Page 1'!#REF!</definedName>
    <definedName name="__123Graph_FEFF" localSheetId="20" hidden="1">'[4]T3 Page 1'!#REF!</definedName>
    <definedName name="__123Graph_FEFF" localSheetId="21" hidden="1">'[4]T3 Page 1'!#REF!</definedName>
    <definedName name="__123Graph_FEFF" localSheetId="22" hidden="1">'[4]T3 Page 1'!#REF!</definedName>
    <definedName name="__123Graph_FEFF" localSheetId="29" hidden="1">'[4]T3 Page 1'!#REF!</definedName>
    <definedName name="__123Graph_FEFF" localSheetId="10" hidden="1">'[4]T3 Page 1'!#REF!</definedName>
    <definedName name="__123Graph_FEFF" localSheetId="16" hidden="1">'[4]T3 Page 1'!#REF!</definedName>
    <definedName name="__123Graph_FEFF" localSheetId="11" hidden="1">'[4]T3 Page 1'!#REF!</definedName>
    <definedName name="__123Graph_FEFF" localSheetId="17" hidden="1">'[4]T3 Page 1'!#REF!</definedName>
    <definedName name="__123Graph_FEFF" localSheetId="6" hidden="1">'[4]T3 Page 1'!#REF!</definedName>
    <definedName name="__123Graph_FEFF" localSheetId="12" hidden="1">'[4]T3 Page 1'!#REF!</definedName>
    <definedName name="__123Graph_FEFF" localSheetId="7" hidden="1">'[4]T3 Page 1'!#REF!</definedName>
    <definedName name="__123Graph_FEFF" localSheetId="13" hidden="1">'[4]T3 Page 1'!#REF!</definedName>
    <definedName name="__123Graph_FEFF" localSheetId="8" hidden="1">'[4]T3 Page 1'!#REF!</definedName>
    <definedName name="__123Graph_FEFF" localSheetId="14" hidden="1">'[4]T3 Page 1'!#REF!</definedName>
    <definedName name="__123Graph_FEFF" localSheetId="9" hidden="1">'[4]T3 Page 1'!#REF!</definedName>
    <definedName name="__123Graph_FEFF" localSheetId="15" hidden="1">'[4]T3 Page 1'!#REF!</definedName>
    <definedName name="__123Graph_FEFF" hidden="1">'[4]T3 Page 1'!#REF!</definedName>
    <definedName name="__123Graph_FEFFHIC" localSheetId="20" hidden="1">'[4]FC Page 1'!#REF!</definedName>
    <definedName name="__123Graph_FEFFHIC" localSheetId="22" hidden="1">'[4]FC Page 1'!#REF!</definedName>
    <definedName name="__123Graph_FEFFHIC" localSheetId="29" hidden="1">'[4]FC Page 1'!#REF!</definedName>
    <definedName name="__123Graph_FEFFHIC" localSheetId="10" hidden="1">'[4]FC Page 1'!#REF!</definedName>
    <definedName name="__123Graph_FEFFHIC" localSheetId="16" hidden="1">'[4]FC Page 1'!#REF!</definedName>
    <definedName name="__123Graph_FEFFHIC" localSheetId="11" hidden="1">'[4]FC Page 1'!#REF!</definedName>
    <definedName name="__123Graph_FEFFHIC" localSheetId="17" hidden="1">'[4]FC Page 1'!#REF!</definedName>
    <definedName name="__123Graph_FEFFHIC" localSheetId="6" hidden="1">'[4]FC Page 1'!#REF!</definedName>
    <definedName name="__123Graph_FEFFHIC" localSheetId="12" hidden="1">'[4]FC Page 1'!#REF!</definedName>
    <definedName name="__123Graph_FEFFHIC" localSheetId="7" hidden="1">'[4]FC Page 1'!#REF!</definedName>
    <definedName name="__123Graph_FEFFHIC" localSheetId="13" hidden="1">'[4]FC Page 1'!#REF!</definedName>
    <definedName name="__123Graph_FEFFHIC" localSheetId="8" hidden="1">'[4]FC Page 1'!#REF!</definedName>
    <definedName name="__123Graph_FEFFHIC" localSheetId="14" hidden="1">'[4]FC Page 1'!#REF!</definedName>
    <definedName name="__123Graph_FEFFHIC" localSheetId="9" hidden="1">'[4]FC Page 1'!#REF!</definedName>
    <definedName name="__123Graph_FEFFHIC" localSheetId="15" hidden="1">'[4]FC Page 1'!#REF!</definedName>
    <definedName name="__123Graph_FEFFHIC" hidden="1">'[4]FC Page 1'!#REF!</definedName>
    <definedName name="__123Graph_FGR14PBF1" hidden="1">'[5]HIS19FIN(A)'!$AH$67:$AH$67</definedName>
    <definedName name="__123Graph_FLBF" localSheetId="20" hidden="1">'[4]T3 Page 1'!#REF!</definedName>
    <definedName name="__123Graph_FLBF" localSheetId="21" hidden="1">'[4]T3 Page 1'!#REF!</definedName>
    <definedName name="__123Graph_FLBF" localSheetId="22" hidden="1">'[4]T3 Page 1'!#REF!</definedName>
    <definedName name="__123Graph_FLBF" localSheetId="29" hidden="1">'[4]T3 Page 1'!#REF!</definedName>
    <definedName name="__123Graph_FLBF" localSheetId="10" hidden="1">'[4]T3 Page 1'!#REF!</definedName>
    <definedName name="__123Graph_FLBF" localSheetId="16" hidden="1">'[4]T3 Page 1'!#REF!</definedName>
    <definedName name="__123Graph_FLBF" localSheetId="11" hidden="1">'[4]T3 Page 1'!#REF!</definedName>
    <definedName name="__123Graph_FLBF" localSheetId="17" hidden="1">'[4]T3 Page 1'!#REF!</definedName>
    <definedName name="__123Graph_FLBF" localSheetId="6" hidden="1">'[4]T3 Page 1'!#REF!</definedName>
    <definedName name="__123Graph_FLBF" localSheetId="12" hidden="1">'[4]T3 Page 1'!#REF!</definedName>
    <definedName name="__123Graph_FLBF" localSheetId="7" hidden="1">'[4]T3 Page 1'!#REF!</definedName>
    <definedName name="__123Graph_FLBF" localSheetId="13" hidden="1">'[4]T3 Page 1'!#REF!</definedName>
    <definedName name="__123Graph_FLBF" localSheetId="8" hidden="1">'[4]T3 Page 1'!#REF!</definedName>
    <definedName name="__123Graph_FLBF" localSheetId="14" hidden="1">'[4]T3 Page 1'!#REF!</definedName>
    <definedName name="__123Graph_FLBF" localSheetId="9" hidden="1">'[4]T3 Page 1'!#REF!</definedName>
    <definedName name="__123Graph_FLBF" localSheetId="15" hidden="1">'[4]T3 Page 1'!#REF!</definedName>
    <definedName name="__123Graph_FLBF" hidden="1">'[4]T3 Page 1'!#REF!</definedName>
    <definedName name="__123Graph_FPIC" localSheetId="20" hidden="1">'[4]T3 Page 1'!#REF!</definedName>
    <definedName name="__123Graph_FPIC" localSheetId="21" hidden="1">'[4]T3 Page 1'!#REF!</definedName>
    <definedName name="__123Graph_FPIC" localSheetId="22" hidden="1">'[4]T3 Page 1'!#REF!</definedName>
    <definedName name="__123Graph_FPIC" localSheetId="29" hidden="1">'[4]T3 Page 1'!#REF!</definedName>
    <definedName name="__123Graph_FPIC" localSheetId="10" hidden="1">'[4]T3 Page 1'!#REF!</definedName>
    <definedName name="__123Graph_FPIC" localSheetId="16" hidden="1">'[4]T3 Page 1'!#REF!</definedName>
    <definedName name="__123Graph_FPIC" localSheetId="11" hidden="1">'[4]T3 Page 1'!#REF!</definedName>
    <definedName name="__123Graph_FPIC" localSheetId="17" hidden="1">'[4]T3 Page 1'!#REF!</definedName>
    <definedName name="__123Graph_FPIC" localSheetId="6" hidden="1">'[4]T3 Page 1'!#REF!</definedName>
    <definedName name="__123Graph_FPIC" localSheetId="12" hidden="1">'[4]T3 Page 1'!#REF!</definedName>
    <definedName name="__123Graph_FPIC" localSheetId="7" hidden="1">'[4]T3 Page 1'!#REF!</definedName>
    <definedName name="__123Graph_FPIC" localSheetId="13" hidden="1">'[4]T3 Page 1'!#REF!</definedName>
    <definedName name="__123Graph_FPIC" localSheetId="8" hidden="1">'[4]T3 Page 1'!#REF!</definedName>
    <definedName name="__123Graph_FPIC" localSheetId="14" hidden="1">'[4]T3 Page 1'!#REF!</definedName>
    <definedName name="__123Graph_FPIC" localSheetId="9" hidden="1">'[4]T3 Page 1'!#REF!</definedName>
    <definedName name="__123Graph_FPIC" localSheetId="15"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20" hidden="1">'[2]Forecast data'!#REF!</definedName>
    <definedName name="__123Graph_X" localSheetId="21" hidden="1">'[2]Forecast data'!#REF!</definedName>
    <definedName name="__123Graph_X" localSheetId="22" hidden="1">'[2]Forecast data'!#REF!</definedName>
    <definedName name="__123Graph_X" localSheetId="29" hidden="1">'[2]Forecast data'!#REF!</definedName>
    <definedName name="__123Graph_X" localSheetId="10" hidden="1">'[2]Forecast data'!#REF!</definedName>
    <definedName name="__123Graph_X" localSheetId="16" hidden="1">'[2]Forecast data'!#REF!</definedName>
    <definedName name="__123Graph_X" localSheetId="11" hidden="1">'[2]Forecast data'!#REF!</definedName>
    <definedName name="__123Graph_X" localSheetId="17" hidden="1">'[2]Forecast data'!#REF!</definedName>
    <definedName name="__123Graph_X" localSheetId="6" hidden="1">'[2]Forecast data'!#REF!</definedName>
    <definedName name="__123Graph_X" localSheetId="12" hidden="1">'[2]Forecast data'!#REF!</definedName>
    <definedName name="__123Graph_X" localSheetId="7" hidden="1">'[2]Forecast data'!#REF!</definedName>
    <definedName name="__123Graph_X" localSheetId="13" hidden="1">'[2]Forecast data'!#REF!</definedName>
    <definedName name="__123Graph_X" localSheetId="8" hidden="1">'[2]Forecast data'!#REF!</definedName>
    <definedName name="__123Graph_X" localSheetId="14" hidden="1">'[2]Forecast data'!#REF!</definedName>
    <definedName name="__123Graph_X" localSheetId="9" hidden="1">'[2]Forecast data'!#REF!</definedName>
    <definedName name="__123Graph_X" localSheetId="15" hidden="1">'[2]Forecast data'!#REF!</definedName>
    <definedName name="__123Graph_X" hidden="1">'[2]Forecast data'!#REF!</definedName>
    <definedName name="__123Graph_XACTHIC" localSheetId="20" hidden="1">'[4]FC Page 1'!#REF!</definedName>
    <definedName name="__123Graph_XACTHIC" localSheetId="21" hidden="1">'[4]FC Page 1'!#REF!</definedName>
    <definedName name="__123Graph_XACTHIC" localSheetId="22" hidden="1">'[4]FC Page 1'!#REF!</definedName>
    <definedName name="__123Graph_XACTHIC" localSheetId="29" hidden="1">'[4]FC Page 1'!#REF!</definedName>
    <definedName name="__123Graph_XACTHIC" localSheetId="10" hidden="1">'[4]FC Page 1'!#REF!</definedName>
    <definedName name="__123Graph_XACTHIC" localSheetId="16" hidden="1">'[4]FC Page 1'!#REF!</definedName>
    <definedName name="__123Graph_XACTHIC" localSheetId="11" hidden="1">'[4]FC Page 1'!#REF!</definedName>
    <definedName name="__123Graph_XACTHIC" localSheetId="17" hidden="1">'[4]FC Page 1'!#REF!</definedName>
    <definedName name="__123Graph_XACTHIC" localSheetId="6" hidden="1">'[4]FC Page 1'!#REF!</definedName>
    <definedName name="__123Graph_XACTHIC" localSheetId="12" hidden="1">'[4]FC Page 1'!#REF!</definedName>
    <definedName name="__123Graph_XACTHIC" localSheetId="7" hidden="1">'[4]FC Page 1'!#REF!</definedName>
    <definedName name="__123Graph_XACTHIC" localSheetId="13" hidden="1">'[4]FC Page 1'!#REF!</definedName>
    <definedName name="__123Graph_XACTHIC" localSheetId="8" hidden="1">'[4]FC Page 1'!#REF!</definedName>
    <definedName name="__123Graph_XACTHIC" localSheetId="14" hidden="1">'[4]FC Page 1'!#REF!</definedName>
    <definedName name="__123Graph_XACTHIC" localSheetId="9" hidden="1">'[4]FC Page 1'!#REF!</definedName>
    <definedName name="__123Graph_XACTHIC" localSheetId="15" hidden="1">'[4]FC Page 1'!#REF!</definedName>
    <definedName name="__123Graph_XACTHIC" hidden="1">'[4]FC Page 1'!#REF!</definedName>
    <definedName name="__123Graph_XALLTAX" localSheetId="20" hidden="1">'[2]Forecast data'!#REF!</definedName>
    <definedName name="__123Graph_XALLTAX" localSheetId="21" hidden="1">'[2]Forecast data'!#REF!</definedName>
    <definedName name="__123Graph_XALLTAX" localSheetId="22" hidden="1">'[2]Forecast data'!#REF!</definedName>
    <definedName name="__123Graph_XALLTAX" localSheetId="29" hidden="1">'[2]Forecast data'!#REF!</definedName>
    <definedName name="__123Graph_XALLTAX" localSheetId="10" hidden="1">'[2]Forecast data'!#REF!</definedName>
    <definedName name="__123Graph_XALLTAX" localSheetId="16" hidden="1">'[2]Forecast data'!#REF!</definedName>
    <definedName name="__123Graph_XALLTAX" localSheetId="11" hidden="1">'[2]Forecast data'!#REF!</definedName>
    <definedName name="__123Graph_XALLTAX" localSheetId="17" hidden="1">'[2]Forecast data'!#REF!</definedName>
    <definedName name="__123Graph_XALLTAX" localSheetId="6" hidden="1">'[2]Forecast data'!#REF!</definedName>
    <definedName name="__123Graph_XALLTAX" localSheetId="12" hidden="1">'[2]Forecast data'!#REF!</definedName>
    <definedName name="__123Graph_XALLTAX" localSheetId="7" hidden="1">'[2]Forecast data'!#REF!</definedName>
    <definedName name="__123Graph_XALLTAX" localSheetId="13" hidden="1">'[2]Forecast data'!#REF!</definedName>
    <definedName name="__123Graph_XALLTAX" localSheetId="8" hidden="1">'[2]Forecast data'!#REF!</definedName>
    <definedName name="__123Graph_XALLTAX" localSheetId="14" hidden="1">'[2]Forecast data'!#REF!</definedName>
    <definedName name="__123Graph_XALLTAX" localSheetId="9" hidden="1">'[2]Forecast data'!#REF!</definedName>
    <definedName name="__123Graph_XALLTAX" localSheetId="15"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20" hidden="1">'[4]T3 Page 1'!#REF!</definedName>
    <definedName name="__123Graph_XEFF" localSheetId="21" hidden="1">'[4]T3 Page 1'!#REF!</definedName>
    <definedName name="__123Graph_XEFF" localSheetId="22" hidden="1">'[4]T3 Page 1'!#REF!</definedName>
    <definedName name="__123Graph_XEFF" localSheetId="29" hidden="1">'[4]T3 Page 1'!#REF!</definedName>
    <definedName name="__123Graph_XEFF" localSheetId="10" hidden="1">'[4]T3 Page 1'!#REF!</definedName>
    <definedName name="__123Graph_XEFF" localSheetId="16" hidden="1">'[4]T3 Page 1'!#REF!</definedName>
    <definedName name="__123Graph_XEFF" localSheetId="11" hidden="1">'[4]T3 Page 1'!#REF!</definedName>
    <definedName name="__123Graph_XEFF" localSheetId="17" hidden="1">'[4]T3 Page 1'!#REF!</definedName>
    <definedName name="__123Graph_XEFF" localSheetId="6" hidden="1">'[4]T3 Page 1'!#REF!</definedName>
    <definedName name="__123Graph_XEFF" localSheetId="12" hidden="1">'[4]T3 Page 1'!#REF!</definedName>
    <definedName name="__123Graph_XEFF" localSheetId="7" hidden="1">'[4]T3 Page 1'!#REF!</definedName>
    <definedName name="__123Graph_XEFF" localSheetId="13" hidden="1">'[4]T3 Page 1'!#REF!</definedName>
    <definedName name="__123Graph_XEFF" localSheetId="8" hidden="1">'[4]T3 Page 1'!#REF!</definedName>
    <definedName name="__123Graph_XEFF" localSheetId="14" hidden="1">'[4]T3 Page 1'!#REF!</definedName>
    <definedName name="__123Graph_XEFF" localSheetId="9" hidden="1">'[4]T3 Page 1'!#REF!</definedName>
    <definedName name="__123Graph_XEFF" localSheetId="15" hidden="1">'[4]T3 Page 1'!#REF!</definedName>
    <definedName name="__123Graph_XEFF" hidden="1">'[4]T3 Page 1'!#REF!</definedName>
    <definedName name="__123Graph_XGR14PBF1" hidden="1">'[5]HIS19FIN(A)'!$AL$70:$AL$81</definedName>
    <definedName name="__123Graph_XHOMEVAT" localSheetId="20" hidden="1">'[2]Forecast data'!#REF!</definedName>
    <definedName name="__123Graph_XHOMEVAT" localSheetId="21" hidden="1">'[2]Forecast data'!#REF!</definedName>
    <definedName name="__123Graph_XHOMEVAT" localSheetId="22" hidden="1">'[2]Forecast data'!#REF!</definedName>
    <definedName name="__123Graph_XHOMEVAT" localSheetId="29" hidden="1">'[2]Forecast data'!#REF!</definedName>
    <definedName name="__123Graph_XHOMEVAT" localSheetId="10" hidden="1">'[2]Forecast data'!#REF!</definedName>
    <definedName name="__123Graph_XHOMEVAT" localSheetId="16" hidden="1">'[2]Forecast data'!#REF!</definedName>
    <definedName name="__123Graph_XHOMEVAT" localSheetId="11" hidden="1">'[2]Forecast data'!#REF!</definedName>
    <definedName name="__123Graph_XHOMEVAT" localSheetId="17" hidden="1">'[2]Forecast data'!#REF!</definedName>
    <definedName name="__123Graph_XHOMEVAT" localSheetId="6" hidden="1">'[2]Forecast data'!#REF!</definedName>
    <definedName name="__123Graph_XHOMEVAT" localSheetId="12" hidden="1">'[2]Forecast data'!#REF!</definedName>
    <definedName name="__123Graph_XHOMEVAT" localSheetId="7" hidden="1">'[2]Forecast data'!#REF!</definedName>
    <definedName name="__123Graph_XHOMEVAT" localSheetId="13" hidden="1">'[2]Forecast data'!#REF!</definedName>
    <definedName name="__123Graph_XHOMEVAT" localSheetId="8" hidden="1">'[2]Forecast data'!#REF!</definedName>
    <definedName name="__123Graph_XHOMEVAT" localSheetId="14" hidden="1">'[2]Forecast data'!#REF!</definedName>
    <definedName name="__123Graph_XHOMEVAT" localSheetId="9" hidden="1">'[2]Forecast data'!#REF!</definedName>
    <definedName name="__123Graph_XHOMEVAT" localSheetId="15" hidden="1">'[2]Forecast data'!#REF!</definedName>
    <definedName name="__123Graph_XHOMEVAT" hidden="1">'[2]Forecast data'!#REF!</definedName>
    <definedName name="__123Graph_XIMPORT" localSheetId="20" hidden="1">'[2]Forecast data'!#REF!</definedName>
    <definedName name="__123Graph_XIMPORT" localSheetId="21" hidden="1">'[2]Forecast data'!#REF!</definedName>
    <definedName name="__123Graph_XIMPORT" localSheetId="22" hidden="1">'[2]Forecast data'!#REF!</definedName>
    <definedName name="__123Graph_XIMPORT" localSheetId="29" hidden="1">'[2]Forecast data'!#REF!</definedName>
    <definedName name="__123Graph_XIMPORT" localSheetId="10" hidden="1">'[2]Forecast data'!#REF!</definedName>
    <definedName name="__123Graph_XIMPORT" localSheetId="16" hidden="1">'[2]Forecast data'!#REF!</definedName>
    <definedName name="__123Graph_XIMPORT" localSheetId="11" hidden="1">'[2]Forecast data'!#REF!</definedName>
    <definedName name="__123Graph_XIMPORT" localSheetId="17" hidden="1">'[2]Forecast data'!#REF!</definedName>
    <definedName name="__123Graph_XIMPORT" localSheetId="6" hidden="1">'[2]Forecast data'!#REF!</definedName>
    <definedName name="__123Graph_XIMPORT" localSheetId="12" hidden="1">'[2]Forecast data'!#REF!</definedName>
    <definedName name="__123Graph_XIMPORT" localSheetId="7" hidden="1">'[2]Forecast data'!#REF!</definedName>
    <definedName name="__123Graph_XIMPORT" localSheetId="13" hidden="1">'[2]Forecast data'!#REF!</definedName>
    <definedName name="__123Graph_XIMPORT" localSheetId="8" hidden="1">'[2]Forecast data'!#REF!</definedName>
    <definedName name="__123Graph_XIMPORT" localSheetId="14" hidden="1">'[2]Forecast data'!#REF!</definedName>
    <definedName name="__123Graph_XIMPORT" localSheetId="9" hidden="1">'[2]Forecast data'!#REF!</definedName>
    <definedName name="__123Graph_XIMPORT" localSheetId="15" hidden="1">'[2]Forecast data'!#REF!</definedName>
    <definedName name="__123Graph_XIMPORT" hidden="1">'[2]Forecast data'!#REF!</definedName>
    <definedName name="__123Graph_XLBF" localSheetId="20" hidden="1">'[4]T3 Page 1'!#REF!</definedName>
    <definedName name="__123Graph_XLBF" localSheetId="21" hidden="1">'[4]T3 Page 1'!#REF!</definedName>
    <definedName name="__123Graph_XLBF" localSheetId="22" hidden="1">'[4]T3 Page 1'!#REF!</definedName>
    <definedName name="__123Graph_XLBF" localSheetId="29" hidden="1">'[4]T3 Page 1'!#REF!</definedName>
    <definedName name="__123Graph_XLBF" localSheetId="10" hidden="1">'[4]T3 Page 1'!#REF!</definedName>
    <definedName name="__123Graph_XLBF" localSheetId="16" hidden="1">'[4]T3 Page 1'!#REF!</definedName>
    <definedName name="__123Graph_XLBF" localSheetId="11" hidden="1">'[4]T3 Page 1'!#REF!</definedName>
    <definedName name="__123Graph_XLBF" localSheetId="17" hidden="1">'[4]T3 Page 1'!#REF!</definedName>
    <definedName name="__123Graph_XLBF" localSheetId="6" hidden="1">'[4]T3 Page 1'!#REF!</definedName>
    <definedName name="__123Graph_XLBF" localSheetId="12" hidden="1">'[4]T3 Page 1'!#REF!</definedName>
    <definedName name="__123Graph_XLBF" localSheetId="7" hidden="1">'[4]T3 Page 1'!#REF!</definedName>
    <definedName name="__123Graph_XLBF" localSheetId="13" hidden="1">'[4]T3 Page 1'!#REF!</definedName>
    <definedName name="__123Graph_XLBF" localSheetId="8" hidden="1">'[4]T3 Page 1'!#REF!</definedName>
    <definedName name="__123Graph_XLBF" localSheetId="14" hidden="1">'[4]T3 Page 1'!#REF!</definedName>
    <definedName name="__123Graph_XLBF" localSheetId="9" hidden="1">'[4]T3 Page 1'!#REF!</definedName>
    <definedName name="__123Graph_XLBF" localSheetId="15"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20" hidden="1">'[4]T3 Page 1'!#REF!</definedName>
    <definedName name="__123Graph_XPIC" localSheetId="21" hidden="1">'[4]T3 Page 1'!#REF!</definedName>
    <definedName name="__123Graph_XPIC" localSheetId="22" hidden="1">'[4]T3 Page 1'!#REF!</definedName>
    <definedName name="__123Graph_XPIC" localSheetId="29" hidden="1">'[4]T3 Page 1'!#REF!</definedName>
    <definedName name="__123Graph_XPIC" localSheetId="10" hidden="1">'[4]T3 Page 1'!#REF!</definedName>
    <definedName name="__123Graph_XPIC" localSheetId="16" hidden="1">'[4]T3 Page 1'!#REF!</definedName>
    <definedName name="__123Graph_XPIC" localSheetId="11" hidden="1">'[4]T3 Page 1'!#REF!</definedName>
    <definedName name="__123Graph_XPIC" localSheetId="17" hidden="1">'[4]T3 Page 1'!#REF!</definedName>
    <definedName name="__123Graph_XPIC" localSheetId="6" hidden="1">'[4]T3 Page 1'!#REF!</definedName>
    <definedName name="__123Graph_XPIC" localSheetId="12" hidden="1">'[4]T3 Page 1'!#REF!</definedName>
    <definedName name="__123Graph_XPIC" localSheetId="7" hidden="1">'[4]T3 Page 1'!#REF!</definedName>
    <definedName name="__123Graph_XPIC" localSheetId="13" hidden="1">'[4]T3 Page 1'!#REF!</definedName>
    <definedName name="__123Graph_XPIC" localSheetId="8" hidden="1">'[4]T3 Page 1'!#REF!</definedName>
    <definedName name="__123Graph_XPIC" localSheetId="14" hidden="1">'[4]T3 Page 1'!#REF!</definedName>
    <definedName name="__123Graph_XPIC" localSheetId="9" hidden="1">'[4]T3 Page 1'!#REF!</definedName>
    <definedName name="__123Graph_XPIC" localSheetId="15" hidden="1">'[4]T3 Page 1'!#REF!</definedName>
    <definedName name="__123Graph_XPIC" hidden="1">'[4]T3 Page 1'!#REF!</definedName>
    <definedName name="__123Graph_XSTAG2ALL" localSheetId="20" hidden="1">'[2]Forecast data'!#REF!</definedName>
    <definedName name="__123Graph_XSTAG2ALL" localSheetId="21" hidden="1">'[2]Forecast data'!#REF!</definedName>
    <definedName name="__123Graph_XSTAG2ALL" localSheetId="22" hidden="1">'[2]Forecast data'!#REF!</definedName>
    <definedName name="__123Graph_XSTAG2ALL" localSheetId="29" hidden="1">'[2]Forecast data'!#REF!</definedName>
    <definedName name="__123Graph_XSTAG2ALL" localSheetId="10" hidden="1">'[2]Forecast data'!#REF!</definedName>
    <definedName name="__123Graph_XSTAG2ALL" localSheetId="16" hidden="1">'[2]Forecast data'!#REF!</definedName>
    <definedName name="__123Graph_XSTAG2ALL" localSheetId="11" hidden="1">'[2]Forecast data'!#REF!</definedName>
    <definedName name="__123Graph_XSTAG2ALL" localSheetId="17" hidden="1">'[2]Forecast data'!#REF!</definedName>
    <definedName name="__123Graph_XSTAG2ALL" localSheetId="6" hidden="1">'[2]Forecast data'!#REF!</definedName>
    <definedName name="__123Graph_XSTAG2ALL" localSheetId="12" hidden="1">'[2]Forecast data'!#REF!</definedName>
    <definedName name="__123Graph_XSTAG2ALL" localSheetId="7" hidden="1">'[2]Forecast data'!#REF!</definedName>
    <definedName name="__123Graph_XSTAG2ALL" localSheetId="13" hidden="1">'[2]Forecast data'!#REF!</definedName>
    <definedName name="__123Graph_XSTAG2ALL" localSheetId="8" hidden="1">'[2]Forecast data'!#REF!</definedName>
    <definedName name="__123Graph_XSTAG2ALL" localSheetId="14" hidden="1">'[2]Forecast data'!#REF!</definedName>
    <definedName name="__123Graph_XSTAG2ALL" localSheetId="9" hidden="1">'[2]Forecast data'!#REF!</definedName>
    <definedName name="__123Graph_XSTAG2ALL" localSheetId="15" hidden="1">'[2]Forecast data'!#REF!</definedName>
    <definedName name="__123Graph_XSTAG2ALL" hidden="1">'[2]Forecast data'!#REF!</definedName>
    <definedName name="__123Graph_XSTAG2EC" localSheetId="20" hidden="1">'[2]Forecast data'!#REF!</definedName>
    <definedName name="__123Graph_XSTAG2EC" localSheetId="21" hidden="1">'[2]Forecast data'!#REF!</definedName>
    <definedName name="__123Graph_XSTAG2EC" localSheetId="22" hidden="1">'[2]Forecast data'!#REF!</definedName>
    <definedName name="__123Graph_XSTAG2EC" localSheetId="29" hidden="1">'[2]Forecast data'!#REF!</definedName>
    <definedName name="__123Graph_XSTAG2EC" localSheetId="10" hidden="1">'[2]Forecast data'!#REF!</definedName>
    <definedName name="__123Graph_XSTAG2EC" localSheetId="16" hidden="1">'[2]Forecast data'!#REF!</definedName>
    <definedName name="__123Graph_XSTAG2EC" localSheetId="11" hidden="1">'[2]Forecast data'!#REF!</definedName>
    <definedName name="__123Graph_XSTAG2EC" localSheetId="17" hidden="1">'[2]Forecast data'!#REF!</definedName>
    <definedName name="__123Graph_XSTAG2EC" localSheetId="6" hidden="1">'[2]Forecast data'!#REF!</definedName>
    <definedName name="__123Graph_XSTAG2EC" localSheetId="12" hidden="1">'[2]Forecast data'!#REF!</definedName>
    <definedName name="__123Graph_XSTAG2EC" localSheetId="7" hidden="1">'[2]Forecast data'!#REF!</definedName>
    <definedName name="__123Graph_XSTAG2EC" localSheetId="13" hidden="1">'[2]Forecast data'!#REF!</definedName>
    <definedName name="__123Graph_XSTAG2EC" localSheetId="8" hidden="1">'[2]Forecast data'!#REF!</definedName>
    <definedName name="__123Graph_XSTAG2EC" localSheetId="14" hidden="1">'[2]Forecast data'!#REF!</definedName>
    <definedName name="__123Graph_XSTAG2EC" localSheetId="9" hidden="1">'[2]Forecast data'!#REF!</definedName>
    <definedName name="__123Graph_XSTAG2EC" localSheetId="15" hidden="1">'[2]Forecast data'!#REF!</definedName>
    <definedName name="__123Graph_XSTAG2EC" hidden="1">'[2]Forecast data'!#REF!</definedName>
    <definedName name="__123Graph_XTOBREV" localSheetId="20" hidden="1">'[2]Forecast data'!#REF!</definedName>
    <definedName name="__123Graph_XTOBREV" localSheetId="21" hidden="1">'[2]Forecast data'!#REF!</definedName>
    <definedName name="__123Graph_XTOBREV" localSheetId="22" hidden="1">'[2]Forecast data'!#REF!</definedName>
    <definedName name="__123Graph_XTOBREV" localSheetId="29" hidden="1">'[2]Forecast data'!#REF!</definedName>
    <definedName name="__123Graph_XTOBREV" localSheetId="10" hidden="1">'[2]Forecast data'!#REF!</definedName>
    <definedName name="__123Graph_XTOBREV" localSheetId="16" hidden="1">'[2]Forecast data'!#REF!</definedName>
    <definedName name="__123Graph_XTOBREV" localSheetId="11" hidden="1">'[2]Forecast data'!#REF!</definedName>
    <definedName name="__123Graph_XTOBREV" localSheetId="17" hidden="1">'[2]Forecast data'!#REF!</definedName>
    <definedName name="__123Graph_XTOBREV" localSheetId="6" hidden="1">'[2]Forecast data'!#REF!</definedName>
    <definedName name="__123Graph_XTOBREV" localSheetId="12" hidden="1">'[2]Forecast data'!#REF!</definedName>
    <definedName name="__123Graph_XTOBREV" localSheetId="7" hidden="1">'[2]Forecast data'!#REF!</definedName>
    <definedName name="__123Graph_XTOBREV" localSheetId="13" hidden="1">'[2]Forecast data'!#REF!</definedName>
    <definedName name="__123Graph_XTOBREV" localSheetId="8" hidden="1">'[2]Forecast data'!#REF!</definedName>
    <definedName name="__123Graph_XTOBREV" localSheetId="14" hidden="1">'[2]Forecast data'!#REF!</definedName>
    <definedName name="__123Graph_XTOBREV" localSheetId="9" hidden="1">'[2]Forecast data'!#REF!</definedName>
    <definedName name="__123Graph_XTOBREV" localSheetId="15" hidden="1">'[2]Forecast data'!#REF!</definedName>
    <definedName name="__123Graph_XTOBREV" hidden="1">'[2]Forecast data'!#REF!</definedName>
    <definedName name="__123Graph_XTOTAL" localSheetId="20" hidden="1">'[2]Forecast data'!#REF!</definedName>
    <definedName name="__123Graph_XTOTAL" localSheetId="22" hidden="1">'[2]Forecast data'!#REF!</definedName>
    <definedName name="__123Graph_XTOTAL" localSheetId="29" hidden="1">'[2]Forecast data'!#REF!</definedName>
    <definedName name="__123Graph_XTOTAL" localSheetId="10" hidden="1">'[2]Forecast data'!#REF!</definedName>
    <definedName name="__123Graph_XTOTAL" localSheetId="16" hidden="1">'[2]Forecast data'!#REF!</definedName>
    <definedName name="__123Graph_XTOTAL" localSheetId="11" hidden="1">'[2]Forecast data'!#REF!</definedName>
    <definedName name="__123Graph_XTOTAL" localSheetId="17" hidden="1">'[2]Forecast data'!#REF!</definedName>
    <definedName name="__123Graph_XTOTAL" localSheetId="6" hidden="1">'[2]Forecast data'!#REF!</definedName>
    <definedName name="__123Graph_XTOTAL" localSheetId="12" hidden="1">'[2]Forecast data'!#REF!</definedName>
    <definedName name="__123Graph_XTOTAL" localSheetId="7" hidden="1">'[2]Forecast data'!#REF!</definedName>
    <definedName name="__123Graph_XTOTAL" localSheetId="13" hidden="1">'[2]Forecast data'!#REF!</definedName>
    <definedName name="__123Graph_XTOTAL" localSheetId="8" hidden="1">'[2]Forecast data'!#REF!</definedName>
    <definedName name="__123Graph_XTOTAL" localSheetId="14" hidden="1">'[2]Forecast data'!#REF!</definedName>
    <definedName name="__123Graph_XTOTAL" localSheetId="9" hidden="1">'[2]Forecast data'!#REF!</definedName>
    <definedName name="__123Graph_XTOTAL" localSheetId="15"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localSheetId="20" hidden="1">'[2]Forecast data'!#REF!</definedName>
    <definedName name="_ECOcalculations" localSheetId="21" hidden="1">'[2]Forecast data'!#REF!</definedName>
    <definedName name="_ECOcalculations" localSheetId="22" hidden="1">'[2]Forecast data'!#REF!</definedName>
    <definedName name="_ECOcalculations" localSheetId="29" hidden="1">'[2]Forecast data'!#REF!</definedName>
    <definedName name="_ECOcalculations" localSheetId="10" hidden="1">'[2]Forecast data'!#REF!</definedName>
    <definedName name="_ECOcalculations" localSheetId="16" hidden="1">'[2]Forecast data'!#REF!</definedName>
    <definedName name="_ECOcalculations" localSheetId="11" hidden="1">'[2]Forecast data'!#REF!</definedName>
    <definedName name="_ECOcalculations" localSheetId="17" hidden="1">'[2]Forecast data'!#REF!</definedName>
    <definedName name="_ECOcalculations" localSheetId="6" hidden="1">'[2]Forecast data'!#REF!</definedName>
    <definedName name="_ECOcalculations" localSheetId="12" hidden="1">'[2]Forecast data'!#REF!</definedName>
    <definedName name="_ECOcalculations" localSheetId="7" hidden="1">'[2]Forecast data'!#REF!</definedName>
    <definedName name="_ECOcalculations" localSheetId="13" hidden="1">'[2]Forecast data'!#REF!</definedName>
    <definedName name="_ECOcalculations" localSheetId="8" hidden="1">'[2]Forecast data'!#REF!</definedName>
    <definedName name="_ECOcalculations" localSheetId="14" hidden="1">'[2]Forecast data'!#REF!</definedName>
    <definedName name="_ECOcalculations" localSheetId="9" hidden="1">'[2]Forecast data'!#REF!</definedName>
    <definedName name="_ECOcalculations" localSheetId="15" hidden="1">'[2]Forecast data'!#REF!</definedName>
    <definedName name="_ECOcalculations" hidden="1">'[2]Forecast data'!#REF!</definedName>
    <definedName name="_Fill" localSheetId="20" hidden="1">'[2]Forecast data'!#REF!</definedName>
    <definedName name="_Fill" localSheetId="21" hidden="1">'[2]Forecast data'!#REF!</definedName>
    <definedName name="_Fill" localSheetId="22" hidden="1">'[2]Forecast data'!#REF!</definedName>
    <definedName name="_Fill" localSheetId="29" hidden="1">'[2]Forecast data'!#REF!</definedName>
    <definedName name="_Fill" localSheetId="10" hidden="1">'[2]Forecast data'!#REF!</definedName>
    <definedName name="_Fill" localSheetId="16" hidden="1">'[2]Forecast data'!#REF!</definedName>
    <definedName name="_Fill" localSheetId="11" hidden="1">'[2]Forecast data'!#REF!</definedName>
    <definedName name="_Fill" localSheetId="17" hidden="1">'[2]Forecast data'!#REF!</definedName>
    <definedName name="_Fill" localSheetId="6" hidden="1">'[2]Forecast data'!#REF!</definedName>
    <definedName name="_Fill" localSheetId="12" hidden="1">'[2]Forecast data'!#REF!</definedName>
    <definedName name="_Fill" localSheetId="7" hidden="1">'[2]Forecast data'!#REF!</definedName>
    <definedName name="_Fill" localSheetId="13" hidden="1">'[2]Forecast data'!#REF!</definedName>
    <definedName name="_Fill" localSheetId="8" hidden="1">'[2]Forecast data'!#REF!</definedName>
    <definedName name="_Fill" localSheetId="14" hidden="1">'[2]Forecast data'!#REF!</definedName>
    <definedName name="_Fill" localSheetId="9" hidden="1">'[2]Forecast data'!#REF!</definedName>
    <definedName name="_Fill" localSheetId="15" hidden="1">'[2]Forecast data'!#REF!</definedName>
    <definedName name="_Fill" hidden="1">'[2]Forecast data'!#REF!</definedName>
    <definedName name="_xlnm._FilterDatabase" localSheetId="10" hidden="1">ElecMulti_nonSC_4200kWh!$A$14:$AA$179</definedName>
    <definedName name="_xlnm._FilterDatabase" localSheetId="16" hidden="1">ElecMulti_nonSC_Nil!$A$14:$AA$179</definedName>
    <definedName name="_xlnm._FilterDatabase" localSheetId="11" hidden="1">ElecMulti_SC_4200kWh!$A$14:$AA$179</definedName>
    <definedName name="_xlnm._FilterDatabase" localSheetId="17" hidden="1">ElecMulti_SC_Nil!$A$14:$AA$179</definedName>
    <definedName name="_xlnm._FilterDatabase" localSheetId="6" hidden="1">ElecSingle_nonSC_3100kWh!$A$14:$AA$155</definedName>
    <definedName name="_xlnm._FilterDatabase" localSheetId="12" hidden="1">ElecSingle_nonSC_Nil!$A$14:$AA$179</definedName>
    <definedName name="_xlnm._FilterDatabase" localSheetId="7" hidden="1">ElecSingle_SC_3100kWh!$A$14:$AA$155</definedName>
    <definedName name="_xlnm._FilterDatabase" localSheetId="13" hidden="1">ElecSingle_SC_Nil!$A$14:$AA$179</definedName>
    <definedName name="_xlnm._FilterDatabase" localSheetId="8" hidden="1">Gas_nonSC_12000kWh!$H$131:$H$143</definedName>
    <definedName name="_xlnm._FilterDatabase" localSheetId="14" hidden="1">Gas_nonSC_Nil!$A$14:$AA$179</definedName>
    <definedName name="_xlnm._FilterDatabase" localSheetId="9" hidden="1">Gas_SC_12000kWh!$A$14:$AA$177</definedName>
    <definedName name="_xlnm._FilterDatabase" localSheetId="15" hidden="1">Gas_SC_Nil!$A$14:$AA$179</definedName>
    <definedName name="_Order1" hidden="1">255</definedName>
    <definedName name="_Order2" hidden="1">255</definedName>
    <definedName name="_Regression_Out" localSheetId="20" hidden="1">#REF!</definedName>
    <definedName name="_Regression_Out" localSheetId="21" hidden="1">#REF!</definedName>
    <definedName name="_Regression_Out" localSheetId="22" hidden="1">#REF!</definedName>
    <definedName name="_Regression_Out" localSheetId="29" hidden="1">#REF!</definedName>
    <definedName name="_Regression_Out" localSheetId="10" hidden="1">#REF!</definedName>
    <definedName name="_Regression_Out" localSheetId="16" hidden="1">#REF!</definedName>
    <definedName name="_Regression_Out" localSheetId="11" hidden="1">#REF!</definedName>
    <definedName name="_Regression_Out" localSheetId="17" hidden="1">#REF!</definedName>
    <definedName name="_Regression_Out" localSheetId="6" hidden="1">#REF!</definedName>
    <definedName name="_Regression_Out" localSheetId="12" hidden="1">#REF!</definedName>
    <definedName name="_Regression_Out" localSheetId="7" hidden="1">#REF!</definedName>
    <definedName name="_Regression_Out" localSheetId="13" hidden="1">#REF!</definedName>
    <definedName name="_Regression_Out" localSheetId="8" hidden="1">#REF!</definedName>
    <definedName name="_Regression_Out" localSheetId="14" hidden="1">#REF!</definedName>
    <definedName name="_Regression_Out" localSheetId="9" hidden="1">#REF!</definedName>
    <definedName name="_Regression_Out" localSheetId="15" hidden="1">#REF!</definedName>
    <definedName name="_Regression_Out" hidden="1">#REF!</definedName>
    <definedName name="_Regression_X" localSheetId="20" hidden="1">#REF!</definedName>
    <definedName name="_Regression_X" localSheetId="21" hidden="1">#REF!</definedName>
    <definedName name="_Regression_X" localSheetId="22" hidden="1">#REF!</definedName>
    <definedName name="_Regression_X" localSheetId="29" hidden="1">#REF!</definedName>
    <definedName name="_Regression_X" localSheetId="10" hidden="1">#REF!</definedName>
    <definedName name="_Regression_X" localSheetId="16" hidden="1">#REF!</definedName>
    <definedName name="_Regression_X" localSheetId="11" hidden="1">#REF!</definedName>
    <definedName name="_Regression_X" localSheetId="17" hidden="1">#REF!</definedName>
    <definedName name="_Regression_X" localSheetId="6" hidden="1">#REF!</definedName>
    <definedName name="_Regression_X" localSheetId="12" hidden="1">#REF!</definedName>
    <definedName name="_Regression_X" localSheetId="7" hidden="1">#REF!</definedName>
    <definedName name="_Regression_X" localSheetId="13" hidden="1">#REF!</definedName>
    <definedName name="_Regression_X" localSheetId="8" hidden="1">#REF!</definedName>
    <definedName name="_Regression_X" localSheetId="14" hidden="1">#REF!</definedName>
    <definedName name="_Regression_X" localSheetId="9" hidden="1">#REF!</definedName>
    <definedName name="_Regression_X" localSheetId="15" hidden="1">#REF!</definedName>
    <definedName name="_Regression_X" hidden="1">#REF!</definedName>
    <definedName name="_Regression_Y" localSheetId="20" hidden="1">#REF!</definedName>
    <definedName name="_Regression_Y" localSheetId="21" hidden="1">#REF!</definedName>
    <definedName name="_Regression_Y" localSheetId="22" hidden="1">#REF!</definedName>
    <definedName name="_Regression_Y" localSheetId="29" hidden="1">#REF!</definedName>
    <definedName name="_Regression_Y" localSheetId="10" hidden="1">#REF!</definedName>
    <definedName name="_Regression_Y" localSheetId="16" hidden="1">#REF!</definedName>
    <definedName name="_Regression_Y" localSheetId="11" hidden="1">#REF!</definedName>
    <definedName name="_Regression_Y" localSheetId="17" hidden="1">#REF!</definedName>
    <definedName name="_Regression_Y" localSheetId="6" hidden="1">#REF!</definedName>
    <definedName name="_Regression_Y" localSheetId="12" hidden="1">#REF!</definedName>
    <definedName name="_Regression_Y" localSheetId="7" hidden="1">#REF!</definedName>
    <definedName name="_Regression_Y" localSheetId="13" hidden="1">#REF!</definedName>
    <definedName name="_Regression_Y" localSheetId="8" hidden="1">#REF!</definedName>
    <definedName name="_Regression_Y" localSheetId="14" hidden="1">#REF!</definedName>
    <definedName name="_Regression_Y" localSheetId="9" hidden="1">#REF!</definedName>
    <definedName name="_Regression_Y" localSheetId="15" hidden="1">#REF!</definedName>
    <definedName name="_Regression_Y" hidden="1">#REF!</definedName>
    <definedName name="_SS_AC_1102100054" comment="Advanced Comment Name" localSheetId="20" hidden="1">#REF!</definedName>
    <definedName name="_SS_AC_1102100054" comment="Advanced Comment Name" localSheetId="21" hidden="1">#REF!</definedName>
    <definedName name="_SS_AC_1102100054" comment="Advanced Comment Name" localSheetId="22" hidden="1">#REF!</definedName>
    <definedName name="_SS_AC_1102100054" comment="Advanced Comment Name" localSheetId="29" hidden="1">#REF!</definedName>
    <definedName name="_SS_AC_1102100054" comment="Advanced Comment Name" localSheetId="10" hidden="1">#REF!</definedName>
    <definedName name="_SS_AC_1102100054" comment="Advanced Comment Name" localSheetId="16" hidden="1">#REF!</definedName>
    <definedName name="_SS_AC_1102100054" comment="Advanced Comment Name" localSheetId="11" hidden="1">#REF!</definedName>
    <definedName name="_SS_AC_1102100054" comment="Advanced Comment Name" localSheetId="17" hidden="1">#REF!</definedName>
    <definedName name="_SS_AC_1102100054" comment="Advanced Comment Name" localSheetId="6" hidden="1">#REF!</definedName>
    <definedName name="_SS_AC_1102100054" comment="Advanced Comment Name" localSheetId="12" hidden="1">#REF!</definedName>
    <definedName name="_SS_AC_1102100054" comment="Advanced Comment Name" localSheetId="7" hidden="1">#REF!</definedName>
    <definedName name="_SS_AC_1102100054" comment="Advanced Comment Name" localSheetId="13" hidden="1">#REF!</definedName>
    <definedName name="_SS_AC_1102100054" comment="Advanced Comment Name" localSheetId="8" hidden="1">#REF!</definedName>
    <definedName name="_SS_AC_1102100054" comment="Advanced Comment Name" localSheetId="14" hidden="1">#REF!</definedName>
    <definedName name="_SS_AC_1102100054" comment="Advanced Comment Name" localSheetId="9" hidden="1">#REF!</definedName>
    <definedName name="_SS_AC_1102100054" comment="Advanced Comment Name" localSheetId="15" hidden="1">#REF!</definedName>
    <definedName name="_SS_AC_1102100054" comment="Advanced Comment Name" hidden="1">#REF!</definedName>
    <definedName name="asdas" localSheetId="20"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localSheetId="20" hidden="1">'[4]T3 Page 1'!#REF!</definedName>
    <definedName name="Chart2" localSheetId="21" hidden="1">'[4]T3 Page 1'!#REF!</definedName>
    <definedName name="Chart2" localSheetId="22" hidden="1">'[4]T3 Page 1'!#REF!</definedName>
    <definedName name="Chart2" localSheetId="29" hidden="1">'[4]T3 Page 1'!#REF!</definedName>
    <definedName name="Chart2" localSheetId="10" hidden="1">'[4]T3 Page 1'!#REF!</definedName>
    <definedName name="Chart2" localSheetId="16" hidden="1">'[4]T3 Page 1'!#REF!</definedName>
    <definedName name="Chart2" localSheetId="11" hidden="1">'[4]T3 Page 1'!#REF!</definedName>
    <definedName name="Chart2" localSheetId="17" hidden="1">'[4]T3 Page 1'!#REF!</definedName>
    <definedName name="Chart2" localSheetId="6" hidden="1">'[4]T3 Page 1'!#REF!</definedName>
    <definedName name="Chart2" localSheetId="12" hidden="1">'[4]T3 Page 1'!#REF!</definedName>
    <definedName name="Chart2" localSheetId="7" hidden="1">'[4]T3 Page 1'!#REF!</definedName>
    <definedName name="Chart2" localSheetId="13" hidden="1">'[4]T3 Page 1'!#REF!</definedName>
    <definedName name="Chart2" localSheetId="8" hidden="1">'[4]T3 Page 1'!#REF!</definedName>
    <definedName name="Chart2" localSheetId="14" hidden="1">'[4]T3 Page 1'!#REF!</definedName>
    <definedName name="Chart2" localSheetId="9" hidden="1">'[4]T3 Page 1'!#REF!</definedName>
    <definedName name="Chart2" localSheetId="15" hidden="1">'[4]T3 Page 1'!#REF!</definedName>
    <definedName name="Chart2" hidden="1">'[4]T3 Page 1'!#REF!</definedName>
    <definedName name="dddd" localSheetId="20" hidden="1">'[1]Model inputs'!#REF!</definedName>
    <definedName name="dddd" localSheetId="21" hidden="1">'[1]Model inputs'!#REF!</definedName>
    <definedName name="dddd" localSheetId="22" hidden="1">'[1]Model inputs'!#REF!</definedName>
    <definedName name="dddd" localSheetId="29" hidden="1">'[1]Model inputs'!#REF!</definedName>
    <definedName name="dddd" localSheetId="10" hidden="1">'[1]Model inputs'!#REF!</definedName>
    <definedName name="dddd" localSheetId="16" hidden="1">'[1]Model inputs'!#REF!</definedName>
    <definedName name="dddd" localSheetId="11" hidden="1">'[1]Model inputs'!#REF!</definedName>
    <definedName name="dddd" localSheetId="17" hidden="1">'[1]Model inputs'!#REF!</definedName>
    <definedName name="dddd" localSheetId="6" hidden="1">'[1]Model inputs'!#REF!</definedName>
    <definedName name="dddd" localSheetId="12" hidden="1">'[1]Model inputs'!#REF!</definedName>
    <definedName name="dddd" localSheetId="7" hidden="1">'[1]Model inputs'!#REF!</definedName>
    <definedName name="dddd" localSheetId="13" hidden="1">'[1]Model inputs'!#REF!</definedName>
    <definedName name="dddd" localSheetId="8" hidden="1">'[1]Model inputs'!#REF!</definedName>
    <definedName name="dddd" localSheetId="14" hidden="1">'[1]Model inputs'!#REF!</definedName>
    <definedName name="dddd" localSheetId="9" hidden="1">'[1]Model inputs'!#REF!</definedName>
    <definedName name="dddd" localSheetId="15" hidden="1">'[1]Model inputs'!#REF!</definedName>
    <definedName name="dddd" hidden="1">'[1]Model inputs'!#REF!</definedName>
    <definedName name="dgsgf" localSheetId="20"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20" hidden="1">#REF!</definedName>
    <definedName name="Distribution" localSheetId="21" hidden="1">#REF!</definedName>
    <definedName name="Distribution" localSheetId="22" hidden="1">#REF!</definedName>
    <definedName name="Distribution" localSheetId="29" hidden="1">#REF!</definedName>
    <definedName name="Distribution" localSheetId="10" hidden="1">#REF!</definedName>
    <definedName name="Distribution" localSheetId="16" hidden="1">#REF!</definedName>
    <definedName name="Distribution" localSheetId="11" hidden="1">#REF!</definedName>
    <definedName name="Distribution" localSheetId="17" hidden="1">#REF!</definedName>
    <definedName name="Distribution" localSheetId="6" hidden="1">#REF!</definedName>
    <definedName name="Distribution" localSheetId="12" hidden="1">#REF!</definedName>
    <definedName name="Distribution" localSheetId="7" hidden="1">#REF!</definedName>
    <definedName name="Distribution" localSheetId="13" hidden="1">#REF!</definedName>
    <definedName name="Distribution" localSheetId="8" hidden="1">#REF!</definedName>
    <definedName name="Distribution" localSheetId="14" hidden="1">#REF!</definedName>
    <definedName name="Distribution" localSheetId="9" hidden="1">#REF!</definedName>
    <definedName name="Distribution" localSheetId="15" hidden="1">#REF!</definedName>
    <definedName name="Distribution" hidden="1">#REF!</definedName>
    <definedName name="DME_LocalFile" hidden="1">"True"</definedName>
    <definedName name="ExtraProfiles" localSheetId="20" hidden="1">#REF!</definedName>
    <definedName name="ExtraProfiles" localSheetId="21" hidden="1">#REF!</definedName>
    <definedName name="ExtraProfiles" localSheetId="22" hidden="1">#REF!</definedName>
    <definedName name="ExtraProfiles" localSheetId="29" hidden="1">#REF!</definedName>
    <definedName name="ExtraProfiles" localSheetId="10" hidden="1">#REF!</definedName>
    <definedName name="ExtraProfiles" localSheetId="16" hidden="1">#REF!</definedName>
    <definedName name="ExtraProfiles" localSheetId="11" hidden="1">#REF!</definedName>
    <definedName name="ExtraProfiles" localSheetId="17" hidden="1">#REF!</definedName>
    <definedName name="ExtraProfiles" localSheetId="6" hidden="1">#REF!</definedName>
    <definedName name="ExtraProfiles" localSheetId="12" hidden="1">#REF!</definedName>
    <definedName name="ExtraProfiles" localSheetId="7" hidden="1">#REF!</definedName>
    <definedName name="ExtraProfiles" localSheetId="13" hidden="1">#REF!</definedName>
    <definedName name="ExtraProfiles" localSheetId="8" hidden="1">#REF!</definedName>
    <definedName name="ExtraProfiles" localSheetId="14" hidden="1">#REF!</definedName>
    <definedName name="ExtraProfiles" localSheetId="9" hidden="1">#REF!</definedName>
    <definedName name="ExtraProfiles" localSheetId="15" hidden="1">#REF!</definedName>
    <definedName name="ExtraProfiles" hidden="1">#REF!</definedName>
    <definedName name="fg" localSheetId="20"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20" hidden="1">'[2]Forecast data'!#REF!</definedName>
    <definedName name="fyu" localSheetId="22" hidden="1">'[2]Forecast data'!#REF!</definedName>
    <definedName name="fyu" localSheetId="29" hidden="1">'[2]Forecast data'!#REF!</definedName>
    <definedName name="fyu" localSheetId="10" hidden="1">'[2]Forecast data'!#REF!</definedName>
    <definedName name="fyu" localSheetId="16" hidden="1">'[2]Forecast data'!#REF!</definedName>
    <definedName name="fyu" localSheetId="11" hidden="1">'[2]Forecast data'!#REF!</definedName>
    <definedName name="fyu" localSheetId="17" hidden="1">'[2]Forecast data'!#REF!</definedName>
    <definedName name="fyu" localSheetId="6" hidden="1">'[2]Forecast data'!#REF!</definedName>
    <definedName name="fyu" localSheetId="12" hidden="1">'[2]Forecast data'!#REF!</definedName>
    <definedName name="fyu" localSheetId="7" hidden="1">'[2]Forecast data'!#REF!</definedName>
    <definedName name="fyu" localSheetId="13" hidden="1">'[2]Forecast data'!#REF!</definedName>
    <definedName name="fyu" localSheetId="8" hidden="1">'[2]Forecast data'!#REF!</definedName>
    <definedName name="fyu" localSheetId="14" hidden="1">'[2]Forecast data'!#REF!</definedName>
    <definedName name="fyu" localSheetId="9" hidden="1">'[2]Forecast data'!#REF!</definedName>
    <definedName name="fyu" localSheetId="15" hidden="1">'[2]Forecast data'!#REF!</definedName>
    <definedName name="fyu" hidden="1">'[2]Forecast data'!#REF!</definedName>
    <definedName name="ghj" localSheetId="20"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rah01" localSheetId="20" hidden="1">'[4]T3 Page 1'!#REF!</definedName>
    <definedName name="Grah01" localSheetId="22" hidden="1">'[4]T3 Page 1'!#REF!</definedName>
    <definedName name="Grah01" localSheetId="29" hidden="1">'[4]T3 Page 1'!#REF!</definedName>
    <definedName name="Grah01" localSheetId="10" hidden="1">'[4]T3 Page 1'!#REF!</definedName>
    <definedName name="Grah01" localSheetId="16" hidden="1">'[4]T3 Page 1'!#REF!</definedName>
    <definedName name="Grah01" localSheetId="11" hidden="1">'[4]T3 Page 1'!#REF!</definedName>
    <definedName name="Grah01" localSheetId="17" hidden="1">'[4]T3 Page 1'!#REF!</definedName>
    <definedName name="Grah01" localSheetId="6" hidden="1">'[4]T3 Page 1'!#REF!</definedName>
    <definedName name="Grah01" localSheetId="12" hidden="1">'[4]T3 Page 1'!#REF!</definedName>
    <definedName name="Grah01" localSheetId="7" hidden="1">'[4]T3 Page 1'!#REF!</definedName>
    <definedName name="Grah01" localSheetId="13" hidden="1">'[4]T3 Page 1'!#REF!</definedName>
    <definedName name="Grah01" localSheetId="8" hidden="1">'[4]T3 Page 1'!#REF!</definedName>
    <definedName name="Grah01" localSheetId="14" hidden="1">'[4]T3 Page 1'!#REF!</definedName>
    <definedName name="Grah01" localSheetId="9" hidden="1">'[4]T3 Page 1'!#REF!</definedName>
    <definedName name="Grah01" localSheetId="15" hidden="1">'[4]T3 Page 1'!#REF!</definedName>
    <definedName name="Grah01" hidden="1">'[4]T3 Page 1'!#REF!</definedName>
    <definedName name="Graph01" localSheetId="20" hidden="1">'[4]FC Page 1'!#REF!</definedName>
    <definedName name="Graph01" localSheetId="22" hidden="1">'[4]FC Page 1'!#REF!</definedName>
    <definedName name="Graph01" localSheetId="29" hidden="1">'[4]FC Page 1'!#REF!</definedName>
    <definedName name="Graph01" localSheetId="10" hidden="1">'[4]FC Page 1'!#REF!</definedName>
    <definedName name="Graph01" localSheetId="16" hidden="1">'[4]FC Page 1'!#REF!</definedName>
    <definedName name="Graph01" localSheetId="11" hidden="1">'[4]FC Page 1'!#REF!</definedName>
    <definedName name="Graph01" localSheetId="17" hidden="1">'[4]FC Page 1'!#REF!</definedName>
    <definedName name="Graph01" localSheetId="6" hidden="1">'[4]FC Page 1'!#REF!</definedName>
    <definedName name="Graph01" localSheetId="12" hidden="1">'[4]FC Page 1'!#REF!</definedName>
    <definedName name="Graph01" localSheetId="7" hidden="1">'[4]FC Page 1'!#REF!</definedName>
    <definedName name="Graph01" localSheetId="13" hidden="1">'[4]FC Page 1'!#REF!</definedName>
    <definedName name="Graph01" localSheetId="8" hidden="1">'[4]FC Page 1'!#REF!</definedName>
    <definedName name="Graph01" localSheetId="14" hidden="1">'[4]FC Page 1'!#REF!</definedName>
    <definedName name="Graph01" localSheetId="9" hidden="1">'[4]FC Page 1'!#REF!</definedName>
    <definedName name="Graph01" localSheetId="15" hidden="1">'[4]FC Page 1'!#REF!</definedName>
    <definedName name="Graph01" hidden="1">'[4]FC Page 1'!#REF!</definedName>
    <definedName name="Graph12" localSheetId="20" hidden="1">'[1]Model inputs'!#REF!</definedName>
    <definedName name="Graph12" localSheetId="22" hidden="1">'[1]Model inputs'!#REF!</definedName>
    <definedName name="Graph12" localSheetId="29" hidden="1">'[1]Model inputs'!#REF!</definedName>
    <definedName name="Graph12" localSheetId="10" hidden="1">'[1]Model inputs'!#REF!</definedName>
    <definedName name="Graph12" localSheetId="16" hidden="1">'[1]Model inputs'!#REF!</definedName>
    <definedName name="Graph12" localSheetId="11" hidden="1">'[1]Model inputs'!#REF!</definedName>
    <definedName name="Graph12" localSheetId="17" hidden="1">'[1]Model inputs'!#REF!</definedName>
    <definedName name="Graph12" localSheetId="6" hidden="1">'[1]Model inputs'!#REF!</definedName>
    <definedName name="Graph12" localSheetId="12" hidden="1">'[1]Model inputs'!#REF!</definedName>
    <definedName name="Graph12" localSheetId="7" hidden="1">'[1]Model inputs'!#REF!</definedName>
    <definedName name="Graph12" localSheetId="13" hidden="1">'[1]Model inputs'!#REF!</definedName>
    <definedName name="Graph12" localSheetId="8" hidden="1">'[1]Model inputs'!#REF!</definedName>
    <definedName name="Graph12" localSheetId="14" hidden="1">'[1]Model inputs'!#REF!</definedName>
    <definedName name="Graph12" localSheetId="9" hidden="1">'[1]Model inputs'!#REF!</definedName>
    <definedName name="Graph12" localSheetId="15" hidden="1">'[1]Model inputs'!#REF!</definedName>
    <definedName name="Graph12" hidden="1">'[1]Model inputs'!#REF!</definedName>
    <definedName name="graphc" localSheetId="20" hidden="1">'[2]Forecast data'!#REF!</definedName>
    <definedName name="graphc" localSheetId="22" hidden="1">'[2]Forecast data'!#REF!</definedName>
    <definedName name="graphc" localSheetId="29" hidden="1">'[2]Forecast data'!#REF!</definedName>
    <definedName name="graphc" localSheetId="10" hidden="1">'[2]Forecast data'!#REF!</definedName>
    <definedName name="graphc" localSheetId="16" hidden="1">'[2]Forecast data'!#REF!</definedName>
    <definedName name="graphc" localSheetId="11" hidden="1">'[2]Forecast data'!#REF!</definedName>
    <definedName name="graphc" localSheetId="17" hidden="1">'[2]Forecast data'!#REF!</definedName>
    <definedName name="graphc" localSheetId="6" hidden="1">'[2]Forecast data'!#REF!</definedName>
    <definedName name="graphc" localSheetId="12" hidden="1">'[2]Forecast data'!#REF!</definedName>
    <definedName name="graphc" localSheetId="7" hidden="1">'[2]Forecast data'!#REF!</definedName>
    <definedName name="graphc" localSheetId="13" hidden="1">'[2]Forecast data'!#REF!</definedName>
    <definedName name="graphc" localSheetId="8" hidden="1">'[2]Forecast data'!#REF!</definedName>
    <definedName name="graphc" localSheetId="14" hidden="1">'[2]Forecast data'!#REF!</definedName>
    <definedName name="graphc" localSheetId="9" hidden="1">'[2]Forecast data'!#REF!</definedName>
    <definedName name="graphc" localSheetId="15" hidden="1">'[2]Forecast data'!#REF!</definedName>
    <definedName name="graphc" hidden="1">'[2]Forecast data'!#REF!</definedName>
    <definedName name="jhkgh" localSheetId="20"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localSheetId="2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localSheetId="20"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20" hidden="1">[8]Population!#REF!</definedName>
    <definedName name="Pop" localSheetId="22" hidden="1">[8]Population!#REF!</definedName>
    <definedName name="Pop" localSheetId="29" hidden="1">[8]Population!#REF!</definedName>
    <definedName name="Pop" localSheetId="10" hidden="1">[8]Population!#REF!</definedName>
    <definedName name="Pop" localSheetId="16" hidden="1">[8]Population!#REF!</definedName>
    <definedName name="Pop" localSheetId="11" hidden="1">[8]Population!#REF!</definedName>
    <definedName name="Pop" localSheetId="17" hidden="1">[8]Population!#REF!</definedName>
    <definedName name="Pop" localSheetId="6" hidden="1">[8]Population!#REF!</definedName>
    <definedName name="Pop" localSheetId="12" hidden="1">[8]Population!#REF!</definedName>
    <definedName name="Pop" localSheetId="7" hidden="1">[8]Population!#REF!</definedName>
    <definedName name="Pop" localSheetId="13" hidden="1">[8]Population!#REF!</definedName>
    <definedName name="Pop" localSheetId="8" hidden="1">[8]Population!#REF!</definedName>
    <definedName name="Pop" localSheetId="14" hidden="1">[8]Population!#REF!</definedName>
    <definedName name="Pop" localSheetId="9" hidden="1">[8]Population!#REF!</definedName>
    <definedName name="Pop" localSheetId="15" hidden="1">[8]Population!#REF!</definedName>
    <definedName name="Pop" hidden="1">[8]Population!#REF!</definedName>
    <definedName name="Population" localSheetId="20" hidden="1">#REF!</definedName>
    <definedName name="Population" localSheetId="21" hidden="1">#REF!</definedName>
    <definedName name="Population" localSheetId="22" hidden="1">#REF!</definedName>
    <definedName name="Population" localSheetId="29" hidden="1">#REF!</definedName>
    <definedName name="Population" localSheetId="10" hidden="1">#REF!</definedName>
    <definedName name="Population" localSheetId="16" hidden="1">#REF!</definedName>
    <definedName name="Population" localSheetId="11" hidden="1">#REF!</definedName>
    <definedName name="Population" localSheetId="17" hidden="1">#REF!</definedName>
    <definedName name="Population" localSheetId="6" hidden="1">#REF!</definedName>
    <definedName name="Population" localSheetId="12" hidden="1">#REF!</definedName>
    <definedName name="Population" localSheetId="7" hidden="1">#REF!</definedName>
    <definedName name="Population" localSheetId="13" hidden="1">#REF!</definedName>
    <definedName name="Population" localSheetId="8" hidden="1">#REF!</definedName>
    <definedName name="Population" localSheetId="14" hidden="1">#REF!</definedName>
    <definedName name="Population" localSheetId="9" hidden="1">#REF!</definedName>
    <definedName name="Population" localSheetId="15" hidden="1">#REF!</definedName>
    <definedName name="Population" hidden="1">#REF!</definedName>
    <definedName name="Profiles" localSheetId="20" hidden="1">#REF!</definedName>
    <definedName name="Profiles" localSheetId="21" hidden="1">#REF!</definedName>
    <definedName name="Profiles" localSheetId="22" hidden="1">#REF!</definedName>
    <definedName name="Profiles" localSheetId="29" hidden="1">#REF!</definedName>
    <definedName name="Profiles" localSheetId="10" hidden="1">#REF!</definedName>
    <definedName name="Profiles" localSheetId="16" hidden="1">#REF!</definedName>
    <definedName name="Profiles" localSheetId="11" hidden="1">#REF!</definedName>
    <definedName name="Profiles" localSheetId="17" hidden="1">#REF!</definedName>
    <definedName name="Profiles" localSheetId="6" hidden="1">#REF!</definedName>
    <definedName name="Profiles" localSheetId="12" hidden="1">#REF!</definedName>
    <definedName name="Profiles" localSheetId="7" hidden="1">#REF!</definedName>
    <definedName name="Profiles" localSheetId="13" hidden="1">#REF!</definedName>
    <definedName name="Profiles" localSheetId="8" hidden="1">#REF!</definedName>
    <definedName name="Profiles" localSheetId="14" hidden="1">#REF!</definedName>
    <definedName name="Profiles" localSheetId="9" hidden="1">#REF!</definedName>
    <definedName name="Profiles" localSheetId="15" hidden="1">#REF!</definedName>
    <definedName name="Profiles" hidden="1">#REF!</definedName>
    <definedName name="Projections" localSheetId="20" hidden="1">#REF!</definedName>
    <definedName name="Projections" localSheetId="21" hidden="1">#REF!</definedName>
    <definedName name="Projections" localSheetId="22" hidden="1">#REF!</definedName>
    <definedName name="Projections" localSheetId="29" hidden="1">#REF!</definedName>
    <definedName name="Projections" localSheetId="10" hidden="1">#REF!</definedName>
    <definedName name="Projections" localSheetId="16" hidden="1">#REF!</definedName>
    <definedName name="Projections" localSheetId="11" hidden="1">#REF!</definedName>
    <definedName name="Projections" localSheetId="17" hidden="1">#REF!</definedName>
    <definedName name="Projections" localSheetId="6" hidden="1">#REF!</definedName>
    <definedName name="Projections" localSheetId="12" hidden="1">#REF!</definedName>
    <definedName name="Projections" localSheetId="7" hidden="1">#REF!</definedName>
    <definedName name="Projections" localSheetId="13" hidden="1">#REF!</definedName>
    <definedName name="Projections" localSheetId="8" hidden="1">#REF!</definedName>
    <definedName name="Projections" localSheetId="14" hidden="1">#REF!</definedName>
    <definedName name="Projections" localSheetId="9" hidden="1">#REF!</definedName>
    <definedName name="Projections" localSheetId="15" hidden="1">#REF!</definedName>
    <definedName name="Projections" hidden="1">#REF!</definedName>
    <definedName name="Results" hidden="1">[9]UK99!$A$1:$A$1</definedName>
    <definedName name="sdf" localSheetId="20"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localSheetId="20" hidden="1">{#N/A,#N/A,FALSE,"TMCOMP96";#N/A,#N/A,FALSE,"MAT96";#N/A,#N/A,FALSE,"FANDA96";#N/A,#N/A,FALSE,"INTRAN96";#N/A,#N/A,FALSE,"NAA9697";#N/A,#N/A,FALSE,"ECWEBB";#N/A,#N/A,FALSE,"MFT96";#N/A,#N/A,FALSE,"CTrecon"}</definedName>
    <definedName name="T4.9i" localSheetId="21" hidden="1">{#N/A,#N/A,FALSE,"TMCOMP96";#N/A,#N/A,FALSE,"MAT96";#N/A,#N/A,FALSE,"FANDA96";#N/A,#N/A,FALSE,"INTRAN96";#N/A,#N/A,FALSE,"NAA9697";#N/A,#N/A,FALSE,"ECWEBB";#N/A,#N/A,FALSE,"MFT96";#N/A,#N/A,FALSE,"CTrecon"}</definedName>
    <definedName name="T4.9i" localSheetId="22" hidden="1">{#N/A,#N/A,FALSE,"TMCOMP96";#N/A,#N/A,FALSE,"MAT96";#N/A,#N/A,FALSE,"FANDA96";#N/A,#N/A,FALSE,"INTRAN96";#N/A,#N/A,FALSE,"NAA9697";#N/A,#N/A,FALSE,"ECWEBB";#N/A,#N/A,FALSE,"MFT96";#N/A,#N/A,FALSE,"CTrecon"}</definedName>
    <definedName name="T4.9i" localSheetId="10" hidden="1">{#N/A,#N/A,FALSE,"TMCOMP96";#N/A,#N/A,FALSE,"MAT96";#N/A,#N/A,FALSE,"FANDA96";#N/A,#N/A,FALSE,"INTRAN96";#N/A,#N/A,FALSE,"NAA9697";#N/A,#N/A,FALSE,"ECWEBB";#N/A,#N/A,FALSE,"MFT96";#N/A,#N/A,FALSE,"CTrecon"}</definedName>
    <definedName name="T4.9i" localSheetId="16" hidden="1">{#N/A,#N/A,FALSE,"TMCOMP96";#N/A,#N/A,FALSE,"MAT96";#N/A,#N/A,FALSE,"FANDA96";#N/A,#N/A,FALSE,"INTRAN96";#N/A,#N/A,FALSE,"NAA9697";#N/A,#N/A,FALSE,"ECWEBB";#N/A,#N/A,FALSE,"MFT96";#N/A,#N/A,FALSE,"CTrecon"}</definedName>
    <definedName name="T4.9i" localSheetId="11" hidden="1">{#N/A,#N/A,FALSE,"TMCOMP96";#N/A,#N/A,FALSE,"MAT96";#N/A,#N/A,FALSE,"FANDA96";#N/A,#N/A,FALSE,"INTRAN96";#N/A,#N/A,FALSE,"NAA9697";#N/A,#N/A,FALSE,"ECWEBB";#N/A,#N/A,FALSE,"MFT96";#N/A,#N/A,FALSE,"CTrecon"}</definedName>
    <definedName name="T4.9i" localSheetId="17" hidden="1">{#N/A,#N/A,FALSE,"TMCOMP96";#N/A,#N/A,FALSE,"MAT96";#N/A,#N/A,FALSE,"FANDA96";#N/A,#N/A,FALSE,"INTRAN96";#N/A,#N/A,FALSE,"NAA9697";#N/A,#N/A,FALSE,"ECWEBB";#N/A,#N/A,FALSE,"MFT96";#N/A,#N/A,FALSE,"CTrecon"}</definedName>
    <definedName name="T4.9i" localSheetId="6" hidden="1">{#N/A,#N/A,FALSE,"TMCOMP96";#N/A,#N/A,FALSE,"MAT96";#N/A,#N/A,FALSE,"FANDA96";#N/A,#N/A,FALSE,"INTRAN96";#N/A,#N/A,FALSE,"NAA9697";#N/A,#N/A,FALSE,"ECWEBB";#N/A,#N/A,FALSE,"MFT96";#N/A,#N/A,FALSE,"CTrecon"}</definedName>
    <definedName name="T4.9i" localSheetId="12" hidden="1">{#N/A,#N/A,FALSE,"TMCOMP96";#N/A,#N/A,FALSE,"MAT96";#N/A,#N/A,FALSE,"FANDA96";#N/A,#N/A,FALSE,"INTRAN96";#N/A,#N/A,FALSE,"NAA9697";#N/A,#N/A,FALSE,"ECWEBB";#N/A,#N/A,FALSE,"MFT96";#N/A,#N/A,FALSE,"CTrecon"}</definedName>
    <definedName name="T4.9i" localSheetId="7" hidden="1">{#N/A,#N/A,FALSE,"TMCOMP96";#N/A,#N/A,FALSE,"MAT96";#N/A,#N/A,FALSE,"FANDA96";#N/A,#N/A,FALSE,"INTRAN96";#N/A,#N/A,FALSE,"NAA9697";#N/A,#N/A,FALSE,"ECWEBB";#N/A,#N/A,FALSE,"MFT96";#N/A,#N/A,FALSE,"CTrecon"}</definedName>
    <definedName name="T4.9i" localSheetId="13" hidden="1">{#N/A,#N/A,FALSE,"TMCOMP96";#N/A,#N/A,FALSE,"MAT96";#N/A,#N/A,FALSE,"FANDA96";#N/A,#N/A,FALSE,"INTRAN96";#N/A,#N/A,FALSE,"NAA9697";#N/A,#N/A,FALSE,"ECWEBB";#N/A,#N/A,FALSE,"MFT96";#N/A,#N/A,FALSE,"CTrecon"}</definedName>
    <definedName name="T4.9i" localSheetId="8" hidden="1">{#N/A,#N/A,FALSE,"TMCOMP96";#N/A,#N/A,FALSE,"MAT96";#N/A,#N/A,FALSE,"FANDA96";#N/A,#N/A,FALSE,"INTRAN96";#N/A,#N/A,FALSE,"NAA9697";#N/A,#N/A,FALSE,"ECWEBB";#N/A,#N/A,FALSE,"MFT96";#N/A,#N/A,FALSE,"CTrecon"}</definedName>
    <definedName name="T4.9i" localSheetId="14"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15"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20" hidden="1">{#N/A,#N/A,FALSE,"TMCOMP96";#N/A,#N/A,FALSE,"MAT96";#N/A,#N/A,FALSE,"FANDA96";#N/A,#N/A,FALSE,"INTRAN96";#N/A,#N/A,FALSE,"NAA9697";#N/A,#N/A,FALSE,"ECWEBB";#N/A,#N/A,FALSE,"MFT96";#N/A,#N/A,FALSE,"CTrecon"}</definedName>
    <definedName name="T4.9j" localSheetId="21" hidden="1">{#N/A,#N/A,FALSE,"TMCOMP96";#N/A,#N/A,FALSE,"MAT96";#N/A,#N/A,FALSE,"FANDA96";#N/A,#N/A,FALSE,"INTRAN96";#N/A,#N/A,FALSE,"NAA9697";#N/A,#N/A,FALSE,"ECWEBB";#N/A,#N/A,FALSE,"MFT96";#N/A,#N/A,FALSE,"CTrecon"}</definedName>
    <definedName name="T4.9j" localSheetId="22" hidden="1">{#N/A,#N/A,FALSE,"TMCOMP96";#N/A,#N/A,FALSE,"MAT96";#N/A,#N/A,FALSE,"FANDA96";#N/A,#N/A,FALSE,"INTRAN96";#N/A,#N/A,FALSE,"NAA9697";#N/A,#N/A,FALSE,"ECWEBB";#N/A,#N/A,FALSE,"MFT96";#N/A,#N/A,FALSE,"CTrecon"}</definedName>
    <definedName name="T4.9j" localSheetId="10" hidden="1">{#N/A,#N/A,FALSE,"TMCOMP96";#N/A,#N/A,FALSE,"MAT96";#N/A,#N/A,FALSE,"FANDA96";#N/A,#N/A,FALSE,"INTRAN96";#N/A,#N/A,FALSE,"NAA9697";#N/A,#N/A,FALSE,"ECWEBB";#N/A,#N/A,FALSE,"MFT96";#N/A,#N/A,FALSE,"CTrecon"}</definedName>
    <definedName name="T4.9j" localSheetId="16" hidden="1">{#N/A,#N/A,FALSE,"TMCOMP96";#N/A,#N/A,FALSE,"MAT96";#N/A,#N/A,FALSE,"FANDA96";#N/A,#N/A,FALSE,"INTRAN96";#N/A,#N/A,FALSE,"NAA9697";#N/A,#N/A,FALSE,"ECWEBB";#N/A,#N/A,FALSE,"MFT96";#N/A,#N/A,FALSE,"CTrecon"}</definedName>
    <definedName name="T4.9j" localSheetId="11"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6" hidden="1">{#N/A,#N/A,FALSE,"TMCOMP96";#N/A,#N/A,FALSE,"MAT96";#N/A,#N/A,FALSE,"FANDA96";#N/A,#N/A,FALSE,"INTRAN96";#N/A,#N/A,FALSE,"NAA9697";#N/A,#N/A,FALSE,"ECWEBB";#N/A,#N/A,FALSE,"MFT96";#N/A,#N/A,FALSE,"CTrecon"}</definedName>
    <definedName name="T4.9j" localSheetId="12" hidden="1">{#N/A,#N/A,FALSE,"TMCOMP96";#N/A,#N/A,FALSE,"MAT96";#N/A,#N/A,FALSE,"FANDA96";#N/A,#N/A,FALSE,"INTRAN96";#N/A,#N/A,FALSE,"NAA9697";#N/A,#N/A,FALSE,"ECWEBB";#N/A,#N/A,FALSE,"MFT96";#N/A,#N/A,FALSE,"CTrecon"}</definedName>
    <definedName name="T4.9j" localSheetId="7" hidden="1">{#N/A,#N/A,FALSE,"TMCOMP96";#N/A,#N/A,FALSE,"MAT96";#N/A,#N/A,FALSE,"FANDA96";#N/A,#N/A,FALSE,"INTRAN96";#N/A,#N/A,FALSE,"NAA9697";#N/A,#N/A,FALSE,"ECWEBB";#N/A,#N/A,FALSE,"MFT96";#N/A,#N/A,FALSE,"CTrecon"}</definedName>
    <definedName name="T4.9j" localSheetId="13" hidden="1">{#N/A,#N/A,FALSE,"TMCOMP96";#N/A,#N/A,FALSE,"MAT96";#N/A,#N/A,FALSE,"FANDA96";#N/A,#N/A,FALSE,"INTRAN96";#N/A,#N/A,FALSE,"NAA9697";#N/A,#N/A,FALSE,"ECWEBB";#N/A,#N/A,FALSE,"MFT96";#N/A,#N/A,FALSE,"CTrecon"}</definedName>
    <definedName name="T4.9j" localSheetId="8" hidden="1">{#N/A,#N/A,FALSE,"TMCOMP96";#N/A,#N/A,FALSE,"MAT96";#N/A,#N/A,FALSE,"FANDA96";#N/A,#N/A,FALSE,"INTRAN96";#N/A,#N/A,FALSE,"NAA9697";#N/A,#N/A,FALSE,"ECWEBB";#N/A,#N/A,FALSE,"MFT96";#N/A,#N/A,FALSE,"CTrecon"}</definedName>
    <definedName name="T4.9j" localSheetId="14"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15"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20" hidden="1">{#N/A,#N/A,FALSE,"CGBR95C"}</definedName>
    <definedName name="wrn.table1." localSheetId="21" hidden="1">{#N/A,#N/A,FALSE,"CGBR95C"}</definedName>
    <definedName name="wrn.table1." localSheetId="22" hidden="1">{#N/A,#N/A,FALSE,"CGBR95C"}</definedName>
    <definedName name="wrn.table1." localSheetId="10" hidden="1">{#N/A,#N/A,FALSE,"CGBR95C"}</definedName>
    <definedName name="wrn.table1." localSheetId="16" hidden="1">{#N/A,#N/A,FALSE,"CGBR95C"}</definedName>
    <definedName name="wrn.table1." localSheetId="11" hidden="1">{#N/A,#N/A,FALSE,"CGBR95C"}</definedName>
    <definedName name="wrn.table1." localSheetId="17" hidden="1">{#N/A,#N/A,FALSE,"CGBR95C"}</definedName>
    <definedName name="wrn.table1." localSheetId="6" hidden="1">{#N/A,#N/A,FALSE,"CGBR95C"}</definedName>
    <definedName name="wrn.table1." localSheetId="12" hidden="1">{#N/A,#N/A,FALSE,"CGBR95C"}</definedName>
    <definedName name="wrn.table1." localSheetId="7" hidden="1">{#N/A,#N/A,FALSE,"CGBR95C"}</definedName>
    <definedName name="wrn.table1." localSheetId="13" hidden="1">{#N/A,#N/A,FALSE,"CGBR95C"}</definedName>
    <definedName name="wrn.table1." localSheetId="8" hidden="1">{#N/A,#N/A,FALSE,"CGBR95C"}</definedName>
    <definedName name="wrn.table1." localSheetId="14" hidden="1">{#N/A,#N/A,FALSE,"CGBR95C"}</definedName>
    <definedName name="wrn.table1." localSheetId="9" hidden="1">{#N/A,#N/A,FALSE,"CGBR95C"}</definedName>
    <definedName name="wrn.table1." localSheetId="15" hidden="1">{#N/A,#N/A,FALSE,"CGBR95C"}</definedName>
    <definedName name="wrn.table1." hidden="1">{#N/A,#N/A,FALSE,"CGBR95C"}</definedName>
    <definedName name="wrn.table2." localSheetId="20" hidden="1">{#N/A,#N/A,FALSE,"CGBR95C"}</definedName>
    <definedName name="wrn.table2." localSheetId="21" hidden="1">{#N/A,#N/A,FALSE,"CGBR95C"}</definedName>
    <definedName name="wrn.table2." localSheetId="22" hidden="1">{#N/A,#N/A,FALSE,"CGBR95C"}</definedName>
    <definedName name="wrn.table2." localSheetId="10" hidden="1">{#N/A,#N/A,FALSE,"CGBR95C"}</definedName>
    <definedName name="wrn.table2." localSheetId="16" hidden="1">{#N/A,#N/A,FALSE,"CGBR95C"}</definedName>
    <definedName name="wrn.table2." localSheetId="11" hidden="1">{#N/A,#N/A,FALSE,"CGBR95C"}</definedName>
    <definedName name="wrn.table2." localSheetId="17" hidden="1">{#N/A,#N/A,FALSE,"CGBR95C"}</definedName>
    <definedName name="wrn.table2." localSheetId="6" hidden="1">{#N/A,#N/A,FALSE,"CGBR95C"}</definedName>
    <definedName name="wrn.table2." localSheetId="12" hidden="1">{#N/A,#N/A,FALSE,"CGBR95C"}</definedName>
    <definedName name="wrn.table2." localSheetId="7" hidden="1">{#N/A,#N/A,FALSE,"CGBR95C"}</definedName>
    <definedName name="wrn.table2." localSheetId="13" hidden="1">{#N/A,#N/A,FALSE,"CGBR95C"}</definedName>
    <definedName name="wrn.table2." localSheetId="8" hidden="1">{#N/A,#N/A,FALSE,"CGBR95C"}</definedName>
    <definedName name="wrn.table2." localSheetId="14" hidden="1">{#N/A,#N/A,FALSE,"CGBR95C"}</definedName>
    <definedName name="wrn.table2." localSheetId="9" hidden="1">{#N/A,#N/A,FALSE,"CGBR95C"}</definedName>
    <definedName name="wrn.table2." localSheetId="15" hidden="1">{#N/A,#N/A,FALSE,"CGBR95C"}</definedName>
    <definedName name="wrn.table2." hidden="1">{#N/A,#N/A,FALSE,"CGBR95C"}</definedName>
    <definedName name="wrn.tablea." localSheetId="20" hidden="1">{#N/A,#N/A,FALSE,"CGBR95C"}</definedName>
    <definedName name="wrn.tablea." localSheetId="21" hidden="1">{#N/A,#N/A,FALSE,"CGBR95C"}</definedName>
    <definedName name="wrn.tablea." localSheetId="22" hidden="1">{#N/A,#N/A,FALSE,"CGBR95C"}</definedName>
    <definedName name="wrn.tablea." localSheetId="10" hidden="1">{#N/A,#N/A,FALSE,"CGBR95C"}</definedName>
    <definedName name="wrn.tablea." localSheetId="16" hidden="1">{#N/A,#N/A,FALSE,"CGBR95C"}</definedName>
    <definedName name="wrn.tablea." localSheetId="11" hidden="1">{#N/A,#N/A,FALSE,"CGBR95C"}</definedName>
    <definedName name="wrn.tablea." localSheetId="17" hidden="1">{#N/A,#N/A,FALSE,"CGBR95C"}</definedName>
    <definedName name="wrn.tablea." localSheetId="6" hidden="1">{#N/A,#N/A,FALSE,"CGBR95C"}</definedName>
    <definedName name="wrn.tablea." localSheetId="12" hidden="1">{#N/A,#N/A,FALSE,"CGBR95C"}</definedName>
    <definedName name="wrn.tablea." localSheetId="7" hidden="1">{#N/A,#N/A,FALSE,"CGBR95C"}</definedName>
    <definedName name="wrn.tablea." localSheetId="13" hidden="1">{#N/A,#N/A,FALSE,"CGBR95C"}</definedName>
    <definedName name="wrn.tablea." localSheetId="8" hidden="1">{#N/A,#N/A,FALSE,"CGBR95C"}</definedName>
    <definedName name="wrn.tablea." localSheetId="14" hidden="1">{#N/A,#N/A,FALSE,"CGBR95C"}</definedName>
    <definedName name="wrn.tablea." localSheetId="9" hidden="1">{#N/A,#N/A,FALSE,"CGBR95C"}</definedName>
    <definedName name="wrn.tablea." localSheetId="15" hidden="1">{#N/A,#N/A,FALSE,"CGBR95C"}</definedName>
    <definedName name="wrn.tablea." hidden="1">{#N/A,#N/A,FALSE,"CGBR95C"}</definedName>
    <definedName name="wrn.tableb." localSheetId="20" hidden="1">{#N/A,#N/A,FALSE,"CGBR95C"}</definedName>
    <definedName name="wrn.tableb." localSheetId="21" hidden="1">{#N/A,#N/A,FALSE,"CGBR95C"}</definedName>
    <definedName name="wrn.tableb." localSheetId="22" hidden="1">{#N/A,#N/A,FALSE,"CGBR95C"}</definedName>
    <definedName name="wrn.tableb." localSheetId="10" hidden="1">{#N/A,#N/A,FALSE,"CGBR95C"}</definedName>
    <definedName name="wrn.tableb." localSheetId="16" hidden="1">{#N/A,#N/A,FALSE,"CGBR95C"}</definedName>
    <definedName name="wrn.tableb." localSheetId="11" hidden="1">{#N/A,#N/A,FALSE,"CGBR95C"}</definedName>
    <definedName name="wrn.tableb." localSheetId="17" hidden="1">{#N/A,#N/A,FALSE,"CGBR95C"}</definedName>
    <definedName name="wrn.tableb." localSheetId="6" hidden="1">{#N/A,#N/A,FALSE,"CGBR95C"}</definedName>
    <definedName name="wrn.tableb." localSheetId="12" hidden="1">{#N/A,#N/A,FALSE,"CGBR95C"}</definedName>
    <definedName name="wrn.tableb." localSheetId="7" hidden="1">{#N/A,#N/A,FALSE,"CGBR95C"}</definedName>
    <definedName name="wrn.tableb." localSheetId="13" hidden="1">{#N/A,#N/A,FALSE,"CGBR95C"}</definedName>
    <definedName name="wrn.tableb." localSheetId="8" hidden="1">{#N/A,#N/A,FALSE,"CGBR95C"}</definedName>
    <definedName name="wrn.tableb." localSheetId="14" hidden="1">{#N/A,#N/A,FALSE,"CGBR95C"}</definedName>
    <definedName name="wrn.tableb." localSheetId="9" hidden="1">{#N/A,#N/A,FALSE,"CGBR95C"}</definedName>
    <definedName name="wrn.tableb." localSheetId="15" hidden="1">{#N/A,#N/A,FALSE,"CGBR95C"}</definedName>
    <definedName name="wrn.tableb." hidden="1">{#N/A,#N/A,FALSE,"CGBR95C"}</definedName>
    <definedName name="wrn.tableq." localSheetId="20" hidden="1">{#N/A,#N/A,FALSE,"CGBR95C"}</definedName>
    <definedName name="wrn.tableq." localSheetId="21" hidden="1">{#N/A,#N/A,FALSE,"CGBR95C"}</definedName>
    <definedName name="wrn.tableq." localSheetId="22" hidden="1">{#N/A,#N/A,FALSE,"CGBR95C"}</definedName>
    <definedName name="wrn.tableq." localSheetId="10" hidden="1">{#N/A,#N/A,FALSE,"CGBR95C"}</definedName>
    <definedName name="wrn.tableq." localSheetId="16" hidden="1">{#N/A,#N/A,FALSE,"CGBR95C"}</definedName>
    <definedName name="wrn.tableq." localSheetId="11" hidden="1">{#N/A,#N/A,FALSE,"CGBR95C"}</definedName>
    <definedName name="wrn.tableq." localSheetId="17" hidden="1">{#N/A,#N/A,FALSE,"CGBR95C"}</definedName>
    <definedName name="wrn.tableq." localSheetId="6" hidden="1">{#N/A,#N/A,FALSE,"CGBR95C"}</definedName>
    <definedName name="wrn.tableq." localSheetId="12" hidden="1">{#N/A,#N/A,FALSE,"CGBR95C"}</definedName>
    <definedName name="wrn.tableq." localSheetId="7" hidden="1">{#N/A,#N/A,FALSE,"CGBR95C"}</definedName>
    <definedName name="wrn.tableq." localSheetId="13" hidden="1">{#N/A,#N/A,FALSE,"CGBR95C"}</definedName>
    <definedName name="wrn.tableq." localSheetId="8" hidden="1">{#N/A,#N/A,FALSE,"CGBR95C"}</definedName>
    <definedName name="wrn.tableq." localSheetId="14" hidden="1">{#N/A,#N/A,FALSE,"CGBR95C"}</definedName>
    <definedName name="wrn.tableq." localSheetId="9" hidden="1">{#N/A,#N/A,FALSE,"CGBR95C"}</definedName>
    <definedName name="wrn.tableq." localSheetId="15" hidden="1">{#N/A,#N/A,FALSE,"CGBR95C"}</definedName>
    <definedName name="wrn.tableq." hidden="1">{#N/A,#N/A,FALSE,"CGBR95C"}</definedName>
    <definedName name="wrn.TMCOMP." localSheetId="20"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2" i="45" l="1"/>
  <c r="G22" i="52" l="1"/>
  <c r="C179" i="58" l="1"/>
  <c r="C168" i="58"/>
  <c r="C157" i="58"/>
  <c r="C146" i="58"/>
  <c r="C135" i="58"/>
  <c r="C124" i="58"/>
  <c r="C113" i="58"/>
  <c r="C102" i="58"/>
  <c r="C91" i="58"/>
  <c r="C80" i="58"/>
  <c r="C69" i="58"/>
  <c r="C58" i="58"/>
  <c r="C47" i="58"/>
  <c r="C36" i="58"/>
  <c r="C25" i="58"/>
  <c r="C179" i="57"/>
  <c r="C168" i="57"/>
  <c r="C157" i="57"/>
  <c r="C146" i="57"/>
  <c r="C135" i="57"/>
  <c r="C124" i="57"/>
  <c r="C113" i="57"/>
  <c r="C102" i="57"/>
  <c r="C91" i="57"/>
  <c r="C80" i="57"/>
  <c r="C69" i="57"/>
  <c r="C58" i="57"/>
  <c r="C47" i="57"/>
  <c r="C36" i="57"/>
  <c r="C25" i="57"/>
  <c r="C179" i="60"/>
  <c r="C168" i="60"/>
  <c r="C157" i="60"/>
  <c r="C146" i="60"/>
  <c r="C135" i="60"/>
  <c r="C124" i="60"/>
  <c r="C113" i="60"/>
  <c r="C102" i="60"/>
  <c r="C91" i="60"/>
  <c r="C80" i="60"/>
  <c r="C69" i="60"/>
  <c r="C58" i="60"/>
  <c r="C47" i="60"/>
  <c r="C36" i="60"/>
  <c r="C25" i="60"/>
  <c r="C179" i="59"/>
  <c r="C168" i="59"/>
  <c r="C157" i="59"/>
  <c r="C146" i="59"/>
  <c r="C135" i="59"/>
  <c r="C124" i="59"/>
  <c r="C113" i="59"/>
  <c r="C102" i="59"/>
  <c r="C91" i="59"/>
  <c r="C80" i="59"/>
  <c r="C69" i="59"/>
  <c r="C58" i="59"/>
  <c r="C47" i="59"/>
  <c r="C36" i="59"/>
  <c r="C25" i="59"/>
  <c r="C179" i="56"/>
  <c r="C168" i="56"/>
  <c r="C157" i="56"/>
  <c r="C146" i="56"/>
  <c r="C135" i="56"/>
  <c r="C124" i="56"/>
  <c r="C113" i="56"/>
  <c r="C102" i="56"/>
  <c r="C91" i="56"/>
  <c r="C80" i="56"/>
  <c r="C69" i="56"/>
  <c r="C58" i="56"/>
  <c r="C47" i="56"/>
  <c r="C36" i="56"/>
  <c r="C25" i="56"/>
  <c r="C179" i="55"/>
  <c r="C168" i="55"/>
  <c r="C157" i="55"/>
  <c r="C146" i="55"/>
  <c r="C135" i="55"/>
  <c r="C124" i="55"/>
  <c r="C113" i="55"/>
  <c r="C102" i="55"/>
  <c r="C91" i="55"/>
  <c r="C80" i="55"/>
  <c r="C69" i="55"/>
  <c r="C58" i="55"/>
  <c r="C47" i="55"/>
  <c r="C36" i="55"/>
  <c r="C25" i="55"/>
  <c r="C179" i="53"/>
  <c r="C168" i="53"/>
  <c r="C157" i="53"/>
  <c r="C146" i="53"/>
  <c r="C135" i="53"/>
  <c r="C124" i="53"/>
  <c r="C113" i="53"/>
  <c r="C102" i="53"/>
  <c r="C91" i="53"/>
  <c r="C80" i="53"/>
  <c r="C69" i="53"/>
  <c r="C58" i="53"/>
  <c r="C47" i="53"/>
  <c r="C36" i="53"/>
  <c r="C25" i="53"/>
  <c r="C179" i="49"/>
  <c r="C168" i="49"/>
  <c r="C157" i="49"/>
  <c r="C146" i="49"/>
  <c r="C135" i="49"/>
  <c r="C124" i="49"/>
  <c r="C113" i="49"/>
  <c r="C102" i="49"/>
  <c r="C91" i="49"/>
  <c r="C80" i="49"/>
  <c r="C69" i="49"/>
  <c r="C58" i="49"/>
  <c r="C47" i="49"/>
  <c r="C36" i="49"/>
  <c r="C25" i="49"/>
  <c r="C179" i="52"/>
  <c r="C168" i="52"/>
  <c r="C157" i="52"/>
  <c r="C146" i="52"/>
  <c r="C135" i="52"/>
  <c r="C124" i="52"/>
  <c r="C113" i="52"/>
  <c r="C102" i="52"/>
  <c r="C91" i="52"/>
  <c r="C80" i="52"/>
  <c r="C69" i="52"/>
  <c r="C58" i="52"/>
  <c r="C47" i="52"/>
  <c r="C36" i="52"/>
  <c r="C25" i="52"/>
  <c r="C179" i="48"/>
  <c r="C168" i="48"/>
  <c r="C157" i="48"/>
  <c r="C146" i="48"/>
  <c r="C135" i="48"/>
  <c r="C124" i="48"/>
  <c r="C113" i="48"/>
  <c r="C102" i="48"/>
  <c r="C91" i="48"/>
  <c r="C80" i="48"/>
  <c r="C69" i="48"/>
  <c r="C58" i="48"/>
  <c r="C47" i="48"/>
  <c r="C36" i="48"/>
  <c r="C25" i="48"/>
  <c r="C179" i="51"/>
  <c r="C168" i="51"/>
  <c r="C157" i="51"/>
  <c r="C146" i="51"/>
  <c r="C135" i="51"/>
  <c r="C124" i="51"/>
  <c r="C113" i="51"/>
  <c r="C102" i="51"/>
  <c r="C91" i="51"/>
  <c r="C80" i="51"/>
  <c r="C69" i="51"/>
  <c r="C58" i="51"/>
  <c r="C47" i="51"/>
  <c r="C36" i="51"/>
  <c r="C25" i="51"/>
  <c r="I45" i="35" l="1"/>
  <c r="H45" i="35"/>
  <c r="G45" i="35"/>
  <c r="F45" i="35"/>
  <c r="I44" i="35"/>
  <c r="H44" i="35"/>
  <c r="G44" i="35"/>
  <c r="F44" i="35"/>
  <c r="V16" i="11"/>
  <c r="U16" i="11"/>
  <c r="T16" i="11"/>
  <c r="S16" i="11"/>
  <c r="W74" i="49" s="1"/>
  <c r="R16" i="11"/>
  <c r="Q16" i="11"/>
  <c r="P16" i="11"/>
  <c r="O16" i="11"/>
  <c r="N16" i="11"/>
  <c r="M16" i="11"/>
  <c r="L16" i="11"/>
  <c r="J16" i="11"/>
  <c r="N52" i="49" s="1"/>
  <c r="I16" i="11"/>
  <c r="H16" i="11"/>
  <c r="G16" i="11"/>
  <c r="F16" i="11"/>
  <c r="J52" i="49" s="1"/>
  <c r="E16" i="11"/>
  <c r="D16" i="11"/>
  <c r="C16" i="11"/>
  <c r="C9" i="11"/>
  <c r="J174" i="58"/>
  <c r="I174" i="58"/>
  <c r="H174" i="58"/>
  <c r="G174" i="58"/>
  <c r="Z173" i="58"/>
  <c r="Z170" i="58"/>
  <c r="Y170" i="58"/>
  <c r="X170" i="58"/>
  <c r="W170" i="58"/>
  <c r="V170" i="58"/>
  <c r="U170" i="58"/>
  <c r="T170" i="58"/>
  <c r="S170" i="58"/>
  <c r="R170" i="58"/>
  <c r="Q170" i="58"/>
  <c r="P170" i="58"/>
  <c r="N170" i="58"/>
  <c r="M170" i="58"/>
  <c r="L170" i="58"/>
  <c r="K170" i="58"/>
  <c r="J170" i="58"/>
  <c r="I170" i="58"/>
  <c r="H170" i="58"/>
  <c r="G170" i="58"/>
  <c r="Z169" i="58"/>
  <c r="Y169" i="58"/>
  <c r="X169" i="58"/>
  <c r="W169" i="58"/>
  <c r="V169" i="58"/>
  <c r="U169" i="58"/>
  <c r="T169" i="58"/>
  <c r="S169" i="58"/>
  <c r="R169" i="58"/>
  <c r="Q169" i="58"/>
  <c r="P169" i="58"/>
  <c r="N169" i="58"/>
  <c r="M169" i="58"/>
  <c r="L169" i="58"/>
  <c r="K169" i="58"/>
  <c r="J169" i="58"/>
  <c r="I169" i="58"/>
  <c r="H169" i="58"/>
  <c r="G169" i="58"/>
  <c r="Y168" i="58"/>
  <c r="U168" i="58"/>
  <c r="Q168" i="58"/>
  <c r="Y167" i="58"/>
  <c r="U167" i="58"/>
  <c r="Q167" i="58"/>
  <c r="X166" i="58"/>
  <c r="T166" i="58"/>
  <c r="P166" i="58"/>
  <c r="W165" i="58"/>
  <c r="S165" i="58"/>
  <c r="Z164" i="58"/>
  <c r="Y164" i="58"/>
  <c r="X164" i="58"/>
  <c r="V164" i="58"/>
  <c r="U164" i="58"/>
  <c r="T164" i="58"/>
  <c r="R164" i="58"/>
  <c r="Q164" i="58"/>
  <c r="P164" i="58"/>
  <c r="M164" i="58"/>
  <c r="L164" i="58"/>
  <c r="K164" i="58"/>
  <c r="I164" i="58"/>
  <c r="H164" i="58"/>
  <c r="G164" i="58"/>
  <c r="Z163" i="58"/>
  <c r="Y163" i="58"/>
  <c r="X163" i="58"/>
  <c r="W163" i="58"/>
  <c r="V163" i="58"/>
  <c r="U163" i="58"/>
  <c r="T163" i="58"/>
  <c r="S163" i="58"/>
  <c r="R163" i="58"/>
  <c r="Q163" i="58"/>
  <c r="P163" i="58"/>
  <c r="N163" i="58"/>
  <c r="M163" i="58"/>
  <c r="L163" i="58"/>
  <c r="Z162" i="58"/>
  <c r="Z168" i="58" s="1"/>
  <c r="Y162" i="58"/>
  <c r="X162" i="58"/>
  <c r="V162" i="58"/>
  <c r="V168" i="58" s="1"/>
  <c r="U162" i="58"/>
  <c r="T162" i="58"/>
  <c r="R162" i="58"/>
  <c r="R168" i="58" s="1"/>
  <c r="Q162" i="58"/>
  <c r="P162" i="58"/>
  <c r="M162" i="58"/>
  <c r="L162" i="58"/>
  <c r="K162" i="58"/>
  <c r="I162" i="58"/>
  <c r="H162" i="58"/>
  <c r="G162" i="58"/>
  <c r="Z161" i="58"/>
  <c r="Y161" i="58"/>
  <c r="X161" i="58"/>
  <c r="W161" i="58"/>
  <c r="V161" i="58"/>
  <c r="U161" i="58"/>
  <c r="T161" i="58"/>
  <c r="S161" i="58"/>
  <c r="R161" i="58"/>
  <c r="Q161" i="58"/>
  <c r="P161" i="58"/>
  <c r="N161" i="58"/>
  <c r="M161" i="58"/>
  <c r="L161" i="58"/>
  <c r="K161" i="58"/>
  <c r="J161" i="58"/>
  <c r="I161" i="58"/>
  <c r="H161" i="58"/>
  <c r="G161" i="58"/>
  <c r="Z160" i="58"/>
  <c r="Y160" i="58"/>
  <c r="Y165" i="58" s="1"/>
  <c r="X160" i="58"/>
  <c r="X165" i="58" s="1"/>
  <c r="W160" i="58"/>
  <c r="W166" i="58" s="1"/>
  <c r="V160" i="58"/>
  <c r="U160" i="58"/>
  <c r="U165" i="58" s="1"/>
  <c r="T160" i="58"/>
  <c r="T165" i="58" s="1"/>
  <c r="S160" i="58"/>
  <c r="S166" i="58" s="1"/>
  <c r="R160" i="58"/>
  <c r="Q160" i="58"/>
  <c r="Q165" i="58" s="1"/>
  <c r="P160" i="58"/>
  <c r="P165" i="58" s="1"/>
  <c r="N160" i="58"/>
  <c r="M160" i="58"/>
  <c r="L160" i="58"/>
  <c r="L165" i="58" s="1"/>
  <c r="K160" i="58"/>
  <c r="J160" i="58"/>
  <c r="I160" i="58"/>
  <c r="H160" i="58"/>
  <c r="H165" i="58" s="1"/>
  <c r="G160" i="58"/>
  <c r="U157" i="58"/>
  <c r="Q156" i="58"/>
  <c r="P155" i="58"/>
  <c r="Y154" i="58"/>
  <c r="R154" i="58"/>
  <c r="Q154" i="58"/>
  <c r="Z153" i="58"/>
  <c r="Y153" i="58"/>
  <c r="X153" i="58"/>
  <c r="V153" i="58"/>
  <c r="U153" i="58"/>
  <c r="T153" i="58"/>
  <c r="R153" i="58"/>
  <c r="Q153" i="58"/>
  <c r="P153" i="58"/>
  <c r="M153" i="58"/>
  <c r="L153" i="58"/>
  <c r="K153" i="58"/>
  <c r="I153" i="58"/>
  <c r="H153" i="58"/>
  <c r="G153" i="58"/>
  <c r="Z152" i="58"/>
  <c r="Y152" i="58"/>
  <c r="X152" i="58"/>
  <c r="W152" i="58"/>
  <c r="V152" i="58"/>
  <c r="U152" i="58"/>
  <c r="T152" i="58"/>
  <c r="S152" i="58"/>
  <c r="R152" i="58"/>
  <c r="Q152" i="58"/>
  <c r="P152" i="58"/>
  <c r="N152" i="58"/>
  <c r="M152" i="58"/>
  <c r="L152" i="58"/>
  <c r="Z151" i="58"/>
  <c r="Y151" i="58"/>
  <c r="X151" i="58"/>
  <c r="V151" i="58"/>
  <c r="U151" i="58"/>
  <c r="U156" i="58" s="1"/>
  <c r="T151" i="58"/>
  <c r="R151" i="58"/>
  <c r="Q151" i="58"/>
  <c r="Q157" i="58" s="1"/>
  <c r="P151" i="58"/>
  <c r="M151" i="58"/>
  <c r="L151" i="58"/>
  <c r="K151" i="58"/>
  <c r="I151" i="58"/>
  <c r="H151" i="58"/>
  <c r="G151" i="58"/>
  <c r="Z150" i="58"/>
  <c r="Y150" i="58"/>
  <c r="X150" i="58"/>
  <c r="W150" i="58"/>
  <c r="V150" i="58"/>
  <c r="U150" i="58"/>
  <c r="T150" i="58"/>
  <c r="S150" i="58"/>
  <c r="R150" i="58"/>
  <c r="Q150" i="58"/>
  <c r="P150" i="58"/>
  <c r="N150" i="58"/>
  <c r="M150" i="58"/>
  <c r="L150" i="58"/>
  <c r="L154" i="58" s="1"/>
  <c r="K150" i="58"/>
  <c r="J150" i="58"/>
  <c r="I150" i="58"/>
  <c r="H150" i="58"/>
  <c r="G150" i="58"/>
  <c r="Z149" i="58"/>
  <c r="Y149" i="58"/>
  <c r="Y155" i="58" s="1"/>
  <c r="X149" i="58"/>
  <c r="W149" i="58"/>
  <c r="V149" i="58"/>
  <c r="U149" i="58"/>
  <c r="U155" i="58" s="1"/>
  <c r="T149" i="58"/>
  <c r="T154" i="58" s="1"/>
  <c r="S149" i="58"/>
  <c r="R149" i="58"/>
  <c r="R155" i="58" s="1"/>
  <c r="Q149" i="58"/>
  <c r="Q155" i="58" s="1"/>
  <c r="P149" i="58"/>
  <c r="P154" i="58" s="1"/>
  <c r="N149" i="58"/>
  <c r="M149" i="58"/>
  <c r="L149" i="58"/>
  <c r="K149" i="58"/>
  <c r="J149" i="58"/>
  <c r="I149" i="58"/>
  <c r="H149" i="58"/>
  <c r="G149" i="58"/>
  <c r="Z146" i="58"/>
  <c r="R146" i="58"/>
  <c r="V145" i="58"/>
  <c r="Z144" i="58"/>
  <c r="Y144" i="58"/>
  <c r="V144" i="58"/>
  <c r="U144" i="58"/>
  <c r="R144" i="58"/>
  <c r="Q144" i="58"/>
  <c r="Y143" i="58"/>
  <c r="U143" i="58"/>
  <c r="T143" i="58"/>
  <c r="Q143" i="58"/>
  <c r="H143" i="58"/>
  <c r="Z142" i="58"/>
  <c r="Y142" i="58"/>
  <c r="X142" i="58"/>
  <c r="V142" i="58"/>
  <c r="U142" i="58"/>
  <c r="T142" i="58"/>
  <c r="R142" i="58"/>
  <c r="Q142" i="58"/>
  <c r="P142" i="58"/>
  <c r="M142" i="58"/>
  <c r="L142" i="58"/>
  <c r="K142" i="58"/>
  <c r="I142" i="58"/>
  <c r="H142" i="58"/>
  <c r="G142" i="58"/>
  <c r="Z141" i="58"/>
  <c r="Y141" i="58"/>
  <c r="X141" i="58"/>
  <c r="W141" i="58"/>
  <c r="V141" i="58"/>
  <c r="U141" i="58"/>
  <c r="T141" i="58"/>
  <c r="S141" i="58"/>
  <c r="R141" i="58"/>
  <c r="Q141" i="58"/>
  <c r="P141" i="58"/>
  <c r="N141" i="58"/>
  <c r="M141" i="58"/>
  <c r="L141" i="58"/>
  <c r="Z140" i="58"/>
  <c r="Z145" i="58" s="1"/>
  <c r="Y140" i="58"/>
  <c r="X140" i="58"/>
  <c r="X146" i="58" s="1"/>
  <c r="V140" i="58"/>
  <c r="V146" i="58" s="1"/>
  <c r="U140" i="58"/>
  <c r="T140" i="58"/>
  <c r="T146" i="58" s="1"/>
  <c r="R140" i="58"/>
  <c r="R145" i="58" s="1"/>
  <c r="Q140" i="58"/>
  <c r="P140" i="58"/>
  <c r="M140" i="58"/>
  <c r="L140" i="58"/>
  <c r="K140" i="58"/>
  <c r="I140" i="58"/>
  <c r="H140" i="58"/>
  <c r="G140" i="58"/>
  <c r="Z139" i="58"/>
  <c r="Y139" i="58"/>
  <c r="X139" i="58"/>
  <c r="W139" i="58"/>
  <c r="V139" i="58"/>
  <c r="U139" i="58"/>
  <c r="T139" i="58"/>
  <c r="S139" i="58"/>
  <c r="R139" i="58"/>
  <c r="Q139" i="58"/>
  <c r="P139" i="58"/>
  <c r="N139" i="58"/>
  <c r="M139" i="58"/>
  <c r="L139" i="58"/>
  <c r="K139" i="58"/>
  <c r="J139" i="58"/>
  <c r="I139" i="58"/>
  <c r="H139" i="58"/>
  <c r="G139" i="58"/>
  <c r="Z138" i="58"/>
  <c r="Z143" i="58" s="1"/>
  <c r="Y138" i="58"/>
  <c r="X138" i="58"/>
  <c r="W138" i="58"/>
  <c r="V138" i="58"/>
  <c r="V143" i="58" s="1"/>
  <c r="U138" i="58"/>
  <c r="T138" i="58"/>
  <c r="T144" i="58" s="1"/>
  <c r="S138" i="58"/>
  <c r="R138" i="58"/>
  <c r="R143" i="58" s="1"/>
  <c r="Q138" i="58"/>
  <c r="P138" i="58"/>
  <c r="N138" i="58"/>
  <c r="M138" i="58"/>
  <c r="L138" i="58"/>
  <c r="K138" i="58"/>
  <c r="J138" i="58"/>
  <c r="I138" i="58"/>
  <c r="H138" i="58"/>
  <c r="G138" i="58"/>
  <c r="R135" i="58"/>
  <c r="Z133" i="58"/>
  <c r="Y133" i="58"/>
  <c r="U133" i="58"/>
  <c r="R133" i="58"/>
  <c r="Q133" i="58"/>
  <c r="Y132" i="58"/>
  <c r="U132" i="58"/>
  <c r="Q132" i="58"/>
  <c r="L132" i="58"/>
  <c r="Z131" i="58"/>
  <c r="Y131" i="58"/>
  <c r="X131" i="58"/>
  <c r="V131" i="58"/>
  <c r="U131" i="58"/>
  <c r="T131" i="58"/>
  <c r="R131" i="58"/>
  <c r="Q131" i="58"/>
  <c r="P131" i="58"/>
  <c r="M131" i="58"/>
  <c r="L131" i="58"/>
  <c r="K131" i="58"/>
  <c r="I131" i="58"/>
  <c r="H131" i="58"/>
  <c r="G131" i="58"/>
  <c r="Z130" i="58"/>
  <c r="Y130" i="58"/>
  <c r="X130" i="58"/>
  <c r="W130" i="58"/>
  <c r="V130" i="58"/>
  <c r="U130" i="58"/>
  <c r="T130" i="58"/>
  <c r="S130" i="58"/>
  <c r="R130" i="58"/>
  <c r="Q130" i="58"/>
  <c r="P130" i="58"/>
  <c r="N130" i="58"/>
  <c r="M130" i="58"/>
  <c r="L130" i="58"/>
  <c r="Z129" i="58"/>
  <c r="Z134" i="58" s="1"/>
  <c r="Y129" i="58"/>
  <c r="X129" i="58"/>
  <c r="V129" i="58"/>
  <c r="V135" i="58" s="1"/>
  <c r="U129" i="58"/>
  <c r="T129" i="58"/>
  <c r="R129" i="58"/>
  <c r="R134" i="58" s="1"/>
  <c r="Q129" i="58"/>
  <c r="P129" i="58"/>
  <c r="M129" i="58"/>
  <c r="L129" i="58"/>
  <c r="K129" i="58"/>
  <c r="I129" i="58"/>
  <c r="H129" i="58"/>
  <c r="G129" i="58"/>
  <c r="Z128" i="58"/>
  <c r="Y128" i="58"/>
  <c r="X128" i="58"/>
  <c r="W128" i="58"/>
  <c r="V128" i="58"/>
  <c r="U128" i="58"/>
  <c r="T128" i="58"/>
  <c r="S128" i="58"/>
  <c r="R128" i="58"/>
  <c r="Q128" i="58"/>
  <c r="P128" i="58"/>
  <c r="N128" i="58"/>
  <c r="M128" i="58"/>
  <c r="L128" i="58"/>
  <c r="K128" i="58"/>
  <c r="J128" i="58"/>
  <c r="I128" i="58"/>
  <c r="H128" i="58"/>
  <c r="H132" i="58" s="1"/>
  <c r="G128" i="58"/>
  <c r="Z127" i="58"/>
  <c r="Z132" i="58" s="1"/>
  <c r="Y127" i="58"/>
  <c r="X127" i="58"/>
  <c r="W127" i="58"/>
  <c r="V127" i="58"/>
  <c r="V132" i="58" s="1"/>
  <c r="U127" i="58"/>
  <c r="T127" i="58"/>
  <c r="T133" i="58" s="1"/>
  <c r="S127" i="58"/>
  <c r="R127" i="58"/>
  <c r="R132" i="58" s="1"/>
  <c r="Q127" i="58"/>
  <c r="P127" i="58"/>
  <c r="N127" i="58"/>
  <c r="M127" i="58"/>
  <c r="M132" i="58" s="1"/>
  <c r="L127" i="58"/>
  <c r="K127" i="58"/>
  <c r="J127" i="58"/>
  <c r="I127" i="58"/>
  <c r="H127" i="58"/>
  <c r="G127" i="58"/>
  <c r="Q124" i="58"/>
  <c r="U123" i="58"/>
  <c r="Q123" i="58"/>
  <c r="Z122" i="58"/>
  <c r="W122" i="58"/>
  <c r="V122" i="58"/>
  <c r="S122" i="58"/>
  <c r="R122" i="58"/>
  <c r="Z121" i="58"/>
  <c r="Y121" i="58"/>
  <c r="V121" i="58"/>
  <c r="R121" i="58"/>
  <c r="Q121" i="58"/>
  <c r="H121" i="58"/>
  <c r="Z120" i="58"/>
  <c r="Y120" i="58"/>
  <c r="X120" i="58"/>
  <c r="V120" i="58"/>
  <c r="U120" i="58"/>
  <c r="T120" i="58"/>
  <c r="R120" i="58"/>
  <c r="Q120" i="58"/>
  <c r="P120" i="58"/>
  <c r="M120" i="58"/>
  <c r="L120" i="58"/>
  <c r="K120" i="58"/>
  <c r="I120" i="58"/>
  <c r="H120" i="58"/>
  <c r="G120" i="58"/>
  <c r="Z119" i="58"/>
  <c r="Y119" i="58"/>
  <c r="X119" i="58"/>
  <c r="W119" i="58"/>
  <c r="V119" i="58"/>
  <c r="U119" i="58"/>
  <c r="T119" i="58"/>
  <c r="S119" i="58"/>
  <c r="R119" i="58"/>
  <c r="Q119" i="58"/>
  <c r="P119" i="58"/>
  <c r="N119" i="58"/>
  <c r="M119" i="58"/>
  <c r="L119" i="58"/>
  <c r="Z118" i="58"/>
  <c r="Y118" i="58"/>
  <c r="Y123" i="58" s="1"/>
  <c r="X118" i="58"/>
  <c r="V118" i="58"/>
  <c r="V123" i="58" s="1"/>
  <c r="U118" i="58"/>
  <c r="U124" i="58" s="1"/>
  <c r="T118" i="58"/>
  <c r="R118" i="58"/>
  <c r="Q118" i="58"/>
  <c r="P118" i="58"/>
  <c r="M118" i="58"/>
  <c r="L118" i="58"/>
  <c r="K118" i="58"/>
  <c r="I118" i="58"/>
  <c r="I121" i="58" s="1"/>
  <c r="H118" i="58"/>
  <c r="G118" i="58"/>
  <c r="Z117" i="58"/>
  <c r="Y117" i="58"/>
  <c r="X117" i="58"/>
  <c r="W117" i="58"/>
  <c r="V117" i="58"/>
  <c r="U117" i="58"/>
  <c r="T117" i="58"/>
  <c r="S117" i="58"/>
  <c r="R117" i="58"/>
  <c r="Q117" i="58"/>
  <c r="P117" i="58"/>
  <c r="N117" i="58"/>
  <c r="M117" i="58"/>
  <c r="M121" i="58" s="1"/>
  <c r="M122" i="58" s="1"/>
  <c r="L117" i="58"/>
  <c r="K117" i="58"/>
  <c r="J117" i="58"/>
  <c r="I117" i="58"/>
  <c r="I122" i="58" s="1"/>
  <c r="H117" i="58"/>
  <c r="G117" i="58"/>
  <c r="Z116" i="58"/>
  <c r="Y116" i="58"/>
  <c r="Y122" i="58" s="1"/>
  <c r="X116" i="58"/>
  <c r="W116" i="58"/>
  <c r="W121" i="58" s="1"/>
  <c r="V116" i="58"/>
  <c r="U116" i="58"/>
  <c r="U122" i="58" s="1"/>
  <c r="T116" i="58"/>
  <c r="S116" i="58"/>
  <c r="S121" i="58" s="1"/>
  <c r="R116" i="58"/>
  <c r="Q116" i="58"/>
  <c r="Q122" i="58" s="1"/>
  <c r="P116" i="58"/>
  <c r="N116" i="58"/>
  <c r="M116" i="58"/>
  <c r="L116" i="58"/>
  <c r="K116" i="58"/>
  <c r="J116" i="58"/>
  <c r="I116" i="58"/>
  <c r="H116" i="58"/>
  <c r="G116" i="58"/>
  <c r="X113" i="58"/>
  <c r="T113" i="58"/>
  <c r="X112" i="58"/>
  <c r="T112" i="58"/>
  <c r="Z111" i="58"/>
  <c r="W111" i="58"/>
  <c r="V111" i="58"/>
  <c r="S111" i="58"/>
  <c r="R111" i="58"/>
  <c r="Z110" i="58"/>
  <c r="V110" i="58"/>
  <c r="R110" i="58"/>
  <c r="Z109" i="58"/>
  <c r="Y109" i="58"/>
  <c r="X109" i="58"/>
  <c r="V109" i="58"/>
  <c r="U109" i="58"/>
  <c r="T109" i="58"/>
  <c r="R109" i="58"/>
  <c r="Q109" i="58"/>
  <c r="P109" i="58"/>
  <c r="M109" i="58"/>
  <c r="L109" i="58"/>
  <c r="K109" i="58"/>
  <c r="I109" i="58"/>
  <c r="H109" i="58"/>
  <c r="G109" i="58"/>
  <c r="Z108" i="58"/>
  <c r="Y108" i="58"/>
  <c r="X108" i="58"/>
  <c r="W108" i="58"/>
  <c r="V108" i="58"/>
  <c r="U108" i="58"/>
  <c r="T108" i="58"/>
  <c r="S108" i="58"/>
  <c r="R108" i="58"/>
  <c r="Q108" i="58"/>
  <c r="P108" i="58"/>
  <c r="N108" i="58"/>
  <c r="M108" i="58"/>
  <c r="L108" i="58"/>
  <c r="Z107" i="58"/>
  <c r="Y107" i="58"/>
  <c r="Y113" i="58" s="1"/>
  <c r="X107" i="58"/>
  <c r="V107" i="58"/>
  <c r="U107" i="58"/>
  <c r="U113" i="58" s="1"/>
  <c r="T107" i="58"/>
  <c r="R107" i="58"/>
  <c r="Q107" i="58"/>
  <c r="Q113" i="58" s="1"/>
  <c r="P107" i="58"/>
  <c r="M107" i="58"/>
  <c r="L107" i="58"/>
  <c r="K107" i="58"/>
  <c r="I107" i="58"/>
  <c r="H107" i="58"/>
  <c r="G107" i="58"/>
  <c r="Z106" i="58"/>
  <c r="Y106" i="58"/>
  <c r="X106" i="58"/>
  <c r="W106" i="58"/>
  <c r="V106" i="58"/>
  <c r="U106" i="58"/>
  <c r="T106" i="58"/>
  <c r="S106" i="58"/>
  <c r="R106" i="58"/>
  <c r="Q106" i="58"/>
  <c r="P106" i="58"/>
  <c r="N106" i="58"/>
  <c r="M106" i="58"/>
  <c r="L106" i="58"/>
  <c r="K106" i="58"/>
  <c r="J106" i="58"/>
  <c r="I106" i="58"/>
  <c r="H106" i="58"/>
  <c r="G106" i="58"/>
  <c r="Z105" i="58"/>
  <c r="Y105" i="58"/>
  <c r="X105" i="58"/>
  <c r="W105" i="58"/>
  <c r="W110" i="58" s="1"/>
  <c r="V105" i="58"/>
  <c r="U105" i="58"/>
  <c r="T105" i="58"/>
  <c r="S105" i="58"/>
  <c r="S110" i="58" s="1"/>
  <c r="R105" i="58"/>
  <c r="Q105" i="58"/>
  <c r="P105" i="58"/>
  <c r="N105" i="58"/>
  <c r="M105" i="58"/>
  <c r="L105" i="58"/>
  <c r="K105" i="58"/>
  <c r="J105" i="58"/>
  <c r="I105" i="58"/>
  <c r="H105" i="58"/>
  <c r="G105" i="58"/>
  <c r="T102" i="58"/>
  <c r="Z101" i="58"/>
  <c r="X101" i="58"/>
  <c r="T101" i="58"/>
  <c r="W100" i="58"/>
  <c r="V100" i="58"/>
  <c r="S100" i="58"/>
  <c r="R100" i="58"/>
  <c r="Z99" i="58"/>
  <c r="T99" i="58"/>
  <c r="P99" i="58"/>
  <c r="H99" i="58"/>
  <c r="Z98" i="58"/>
  <c r="Y98" i="58"/>
  <c r="X98" i="58"/>
  <c r="V98" i="58"/>
  <c r="U98" i="58"/>
  <c r="T98" i="58"/>
  <c r="R98" i="58"/>
  <c r="Q98" i="58"/>
  <c r="P98" i="58"/>
  <c r="M98" i="58"/>
  <c r="L98" i="58"/>
  <c r="K98" i="58"/>
  <c r="I98" i="58"/>
  <c r="H98" i="58"/>
  <c r="G98" i="58"/>
  <c r="Z97" i="58"/>
  <c r="Y97" i="58"/>
  <c r="X97" i="58"/>
  <c r="W97" i="58"/>
  <c r="V97" i="58"/>
  <c r="U97" i="58"/>
  <c r="T97" i="58"/>
  <c r="S97" i="58"/>
  <c r="R97" i="58"/>
  <c r="Q97" i="58"/>
  <c r="P97" i="58"/>
  <c r="N97" i="58"/>
  <c r="M97" i="58"/>
  <c r="L97" i="58"/>
  <c r="Z96" i="58"/>
  <c r="Z102" i="58" s="1"/>
  <c r="Y96" i="58"/>
  <c r="X96" i="58"/>
  <c r="X102" i="58" s="1"/>
  <c r="V96" i="58"/>
  <c r="V101" i="58" s="1"/>
  <c r="U96" i="58"/>
  <c r="T96" i="58"/>
  <c r="R96" i="58"/>
  <c r="Q96" i="58"/>
  <c r="P96" i="58"/>
  <c r="M96" i="58"/>
  <c r="L96" i="58"/>
  <c r="K96" i="58"/>
  <c r="I96" i="58"/>
  <c r="H96" i="58"/>
  <c r="G96" i="58"/>
  <c r="Z95" i="58"/>
  <c r="Y95" i="58"/>
  <c r="X95" i="58"/>
  <c r="W95" i="58"/>
  <c r="V95" i="58"/>
  <c r="U95" i="58"/>
  <c r="T95" i="58"/>
  <c r="S95" i="58"/>
  <c r="R95" i="58"/>
  <c r="Q95" i="58"/>
  <c r="P95" i="58"/>
  <c r="N95" i="58"/>
  <c r="M95" i="58"/>
  <c r="M99" i="58" s="1"/>
  <c r="L95" i="58"/>
  <c r="K95" i="58"/>
  <c r="J95" i="58"/>
  <c r="I95" i="58"/>
  <c r="I99" i="58" s="1"/>
  <c r="H95" i="58"/>
  <c r="G95" i="58"/>
  <c r="Z94" i="58"/>
  <c r="Z100" i="58" s="1"/>
  <c r="Y94" i="58"/>
  <c r="Y100" i="58" s="1"/>
  <c r="X94" i="58"/>
  <c r="W94" i="58"/>
  <c r="W99" i="58" s="1"/>
  <c r="V94" i="58"/>
  <c r="V99" i="58" s="1"/>
  <c r="U94" i="58"/>
  <c r="U100" i="58" s="1"/>
  <c r="T94" i="58"/>
  <c r="T100" i="58" s="1"/>
  <c r="S94" i="58"/>
  <c r="S99" i="58" s="1"/>
  <c r="R94" i="58"/>
  <c r="R99" i="58" s="1"/>
  <c r="Q94" i="58"/>
  <c r="Q99" i="58" s="1"/>
  <c r="P94" i="58"/>
  <c r="P100" i="58" s="1"/>
  <c r="N94" i="58"/>
  <c r="M94" i="58"/>
  <c r="M100" i="58" s="1"/>
  <c r="L94" i="58"/>
  <c r="L99" i="58" s="1"/>
  <c r="K94" i="58"/>
  <c r="J94" i="58"/>
  <c r="I94" i="58"/>
  <c r="I100" i="58" s="1"/>
  <c r="H94" i="58"/>
  <c r="G94" i="58"/>
  <c r="X91" i="58"/>
  <c r="T91" i="58"/>
  <c r="Y90" i="58"/>
  <c r="X90" i="58"/>
  <c r="U90" i="58"/>
  <c r="T90" i="58"/>
  <c r="Q90" i="58"/>
  <c r="Z89" i="58"/>
  <c r="W89" i="58"/>
  <c r="V89" i="58"/>
  <c r="S89" i="58"/>
  <c r="R89" i="58"/>
  <c r="M89" i="58"/>
  <c r="Z88" i="58"/>
  <c r="Y88" i="58"/>
  <c r="V88" i="58"/>
  <c r="R88" i="58"/>
  <c r="Q88" i="58"/>
  <c r="M88" i="58"/>
  <c r="H88" i="58"/>
  <c r="Z87" i="58"/>
  <c r="Y87" i="58"/>
  <c r="X87" i="58"/>
  <c r="V87" i="58"/>
  <c r="U87" i="58"/>
  <c r="T87" i="58"/>
  <c r="R87" i="58"/>
  <c r="Q87" i="58"/>
  <c r="P87" i="58"/>
  <c r="M87" i="58"/>
  <c r="L87" i="58"/>
  <c r="K87" i="58"/>
  <c r="I87" i="58"/>
  <c r="H87" i="58"/>
  <c r="G87" i="58"/>
  <c r="Z86" i="58"/>
  <c r="Y86" i="58"/>
  <c r="X86" i="58"/>
  <c r="W86" i="58"/>
  <c r="V86" i="58"/>
  <c r="U86" i="58"/>
  <c r="T86" i="58"/>
  <c r="S86" i="58"/>
  <c r="R86" i="58"/>
  <c r="Q86" i="58"/>
  <c r="P86" i="58"/>
  <c r="N86" i="58"/>
  <c r="M86" i="58"/>
  <c r="L86" i="58"/>
  <c r="Z85" i="58"/>
  <c r="Y85" i="58"/>
  <c r="Y91" i="58" s="1"/>
  <c r="X85" i="58"/>
  <c r="V85" i="58"/>
  <c r="U85" i="58"/>
  <c r="U91" i="58" s="1"/>
  <c r="T85" i="58"/>
  <c r="R85" i="58"/>
  <c r="Q85" i="58"/>
  <c r="Q91" i="58" s="1"/>
  <c r="P85" i="58"/>
  <c r="M85" i="58"/>
  <c r="L85" i="58"/>
  <c r="K85" i="58"/>
  <c r="I85" i="58"/>
  <c r="H85" i="58"/>
  <c r="G85" i="58"/>
  <c r="Z84" i="58"/>
  <c r="Y84" i="58"/>
  <c r="X84" i="58"/>
  <c r="W84" i="58"/>
  <c r="V84" i="58"/>
  <c r="U84" i="58"/>
  <c r="T84" i="58"/>
  <c r="S84" i="58"/>
  <c r="R84" i="58"/>
  <c r="Q84" i="58"/>
  <c r="P84" i="58"/>
  <c r="N84" i="58"/>
  <c r="M84" i="58"/>
  <c r="L84" i="58"/>
  <c r="K84" i="58"/>
  <c r="J84" i="58"/>
  <c r="I84" i="58"/>
  <c r="H84" i="58"/>
  <c r="G84" i="58"/>
  <c r="Z83" i="58"/>
  <c r="Y83" i="58"/>
  <c r="Y89" i="58" s="1"/>
  <c r="X83" i="58"/>
  <c r="W83" i="58"/>
  <c r="W88" i="58" s="1"/>
  <c r="V83" i="58"/>
  <c r="U83" i="58"/>
  <c r="U89" i="58" s="1"/>
  <c r="T83" i="58"/>
  <c r="S83" i="58"/>
  <c r="S88" i="58" s="1"/>
  <c r="R83" i="58"/>
  <c r="Q83" i="58"/>
  <c r="Q89" i="58" s="1"/>
  <c r="P83" i="58"/>
  <c r="N83" i="58"/>
  <c r="M83" i="58"/>
  <c r="L83" i="58"/>
  <c r="K83" i="58"/>
  <c r="J83" i="58"/>
  <c r="I83" i="58"/>
  <c r="H83" i="58"/>
  <c r="G83" i="58"/>
  <c r="Y80" i="58"/>
  <c r="X80" i="58"/>
  <c r="U80" i="58"/>
  <c r="T80" i="58"/>
  <c r="Q80" i="58"/>
  <c r="Y79" i="58"/>
  <c r="X79" i="58"/>
  <c r="U79" i="58"/>
  <c r="T79" i="58"/>
  <c r="Q79" i="58"/>
  <c r="Z78" i="58"/>
  <c r="W78" i="58"/>
  <c r="V78" i="58"/>
  <c r="S78" i="58"/>
  <c r="R78" i="58"/>
  <c r="Z77" i="58"/>
  <c r="W77" i="58"/>
  <c r="V77" i="58"/>
  <c r="S77" i="58"/>
  <c r="R77" i="58"/>
  <c r="Q77" i="58"/>
  <c r="Z76" i="58"/>
  <c r="Y76" i="58"/>
  <c r="X76" i="58"/>
  <c r="V76" i="58"/>
  <c r="U76" i="58"/>
  <c r="T76" i="58"/>
  <c r="R76" i="58"/>
  <c r="Q76" i="58"/>
  <c r="P76" i="58"/>
  <c r="M76" i="58"/>
  <c r="L76" i="58"/>
  <c r="K76" i="58"/>
  <c r="I76" i="58"/>
  <c r="H76" i="58"/>
  <c r="G76" i="58"/>
  <c r="Z75" i="58"/>
  <c r="Y75" i="58"/>
  <c r="X75" i="58"/>
  <c r="W75" i="58"/>
  <c r="V75" i="58"/>
  <c r="U75" i="58"/>
  <c r="T75" i="58"/>
  <c r="S75" i="58"/>
  <c r="R75" i="58"/>
  <c r="Q75" i="58"/>
  <c r="P75" i="58"/>
  <c r="N75" i="58"/>
  <c r="M75" i="58"/>
  <c r="L75" i="58"/>
  <c r="Z74" i="58"/>
  <c r="Y74" i="58"/>
  <c r="X74" i="58"/>
  <c r="V74" i="58"/>
  <c r="U74" i="58"/>
  <c r="T74" i="58"/>
  <c r="R74" i="58"/>
  <c r="Q74" i="58"/>
  <c r="P74" i="58"/>
  <c r="M74" i="58"/>
  <c r="L74" i="58"/>
  <c r="K74" i="58"/>
  <c r="I74" i="58"/>
  <c r="H74" i="58"/>
  <c r="G74" i="58"/>
  <c r="Z73" i="58"/>
  <c r="Y73" i="58"/>
  <c r="X73" i="58"/>
  <c r="W73" i="58"/>
  <c r="V73" i="58"/>
  <c r="U73" i="58"/>
  <c r="T73" i="58"/>
  <c r="S73" i="58"/>
  <c r="R73" i="58"/>
  <c r="Q73" i="58"/>
  <c r="P73" i="58"/>
  <c r="N73" i="58"/>
  <c r="M73" i="58"/>
  <c r="L73" i="58"/>
  <c r="K73" i="58"/>
  <c r="J73" i="58"/>
  <c r="I73" i="58"/>
  <c r="H73" i="58"/>
  <c r="H77" i="58" s="1"/>
  <c r="G73" i="58"/>
  <c r="Z72" i="58"/>
  <c r="Y72" i="58"/>
  <c r="Y78" i="58" s="1"/>
  <c r="X72" i="58"/>
  <c r="W72" i="58"/>
  <c r="V72" i="58"/>
  <c r="U72" i="58"/>
  <c r="U78" i="58" s="1"/>
  <c r="T72" i="58"/>
  <c r="S72" i="58"/>
  <c r="R72" i="58"/>
  <c r="Q72" i="58"/>
  <c r="Q78" i="58" s="1"/>
  <c r="P72" i="58"/>
  <c r="N72" i="58"/>
  <c r="M72" i="58"/>
  <c r="L72" i="58"/>
  <c r="K72" i="58"/>
  <c r="J72" i="58"/>
  <c r="I72" i="58"/>
  <c r="H72" i="58"/>
  <c r="G72" i="58"/>
  <c r="Y69" i="58"/>
  <c r="X69" i="58"/>
  <c r="U69" i="58"/>
  <c r="T69" i="58"/>
  <c r="Q69" i="58"/>
  <c r="Y68" i="58"/>
  <c r="X68" i="58"/>
  <c r="U68" i="58"/>
  <c r="T68" i="58"/>
  <c r="Q68" i="58"/>
  <c r="Z67" i="58"/>
  <c r="W67" i="58"/>
  <c r="V67" i="58"/>
  <c r="S67" i="58"/>
  <c r="R67" i="58"/>
  <c r="Z66" i="58"/>
  <c r="W66" i="58"/>
  <c r="V66" i="58"/>
  <c r="S66" i="58"/>
  <c r="R66" i="58"/>
  <c r="I66" i="58"/>
  <c r="Z65" i="58"/>
  <c r="Y65" i="58"/>
  <c r="X65" i="58"/>
  <c r="V65" i="58"/>
  <c r="U65" i="58"/>
  <c r="T65" i="58"/>
  <c r="R65" i="58"/>
  <c r="Q65" i="58"/>
  <c r="P65" i="58"/>
  <c r="M65" i="58"/>
  <c r="L65" i="58"/>
  <c r="K65" i="58"/>
  <c r="I65" i="58"/>
  <c r="H65" i="58"/>
  <c r="G65" i="58"/>
  <c r="Z64" i="58"/>
  <c r="Y64" i="58"/>
  <c r="X64" i="58"/>
  <c r="W64" i="58"/>
  <c r="V64" i="58"/>
  <c r="U64" i="58"/>
  <c r="T64" i="58"/>
  <c r="S64" i="58"/>
  <c r="R64" i="58"/>
  <c r="Q64" i="58"/>
  <c r="P64" i="58"/>
  <c r="N64" i="58"/>
  <c r="M64" i="58"/>
  <c r="L64" i="58"/>
  <c r="Z63" i="58"/>
  <c r="Y63" i="58"/>
  <c r="X63" i="58"/>
  <c r="V63" i="58"/>
  <c r="U63" i="58"/>
  <c r="T63" i="58"/>
  <c r="R63" i="58"/>
  <c r="Q63" i="58"/>
  <c r="P63" i="58"/>
  <c r="M63" i="58"/>
  <c r="L63" i="58"/>
  <c r="K63" i="58"/>
  <c r="I63" i="58"/>
  <c r="H63" i="58"/>
  <c r="G63" i="58"/>
  <c r="Z62" i="58"/>
  <c r="Y62" i="58"/>
  <c r="X62" i="58"/>
  <c r="W62" i="58"/>
  <c r="V62" i="58"/>
  <c r="U62" i="58"/>
  <c r="T62" i="58"/>
  <c r="S62" i="58"/>
  <c r="R62" i="58"/>
  <c r="Q62" i="58"/>
  <c r="P62" i="58"/>
  <c r="N62" i="58"/>
  <c r="M62" i="58"/>
  <c r="L62" i="58"/>
  <c r="L66" i="58" s="1"/>
  <c r="K62" i="58"/>
  <c r="J62" i="58"/>
  <c r="I62" i="58"/>
  <c r="H62" i="58"/>
  <c r="G62" i="58"/>
  <c r="Z61" i="58"/>
  <c r="Y61" i="58"/>
  <c r="Y67" i="58" s="1"/>
  <c r="X61" i="58"/>
  <c r="W61" i="58"/>
  <c r="V61" i="58"/>
  <c r="U61" i="58"/>
  <c r="T61" i="58"/>
  <c r="S61" i="58"/>
  <c r="R61" i="58"/>
  <c r="Q61" i="58"/>
  <c r="P61" i="58"/>
  <c r="N61" i="58"/>
  <c r="M61" i="58"/>
  <c r="L61" i="58"/>
  <c r="K61" i="58"/>
  <c r="J61" i="58"/>
  <c r="I61" i="58"/>
  <c r="H61" i="58"/>
  <c r="G61" i="58"/>
  <c r="Y58" i="58"/>
  <c r="U58" i="58"/>
  <c r="Q58" i="58"/>
  <c r="Y57" i="58"/>
  <c r="U57" i="58"/>
  <c r="T57" i="58"/>
  <c r="Q57" i="58"/>
  <c r="X56" i="58"/>
  <c r="W56" i="58"/>
  <c r="S56" i="58"/>
  <c r="R56" i="58"/>
  <c r="M56" i="58"/>
  <c r="Z55" i="58"/>
  <c r="W55" i="58"/>
  <c r="V55" i="58"/>
  <c r="S55" i="58"/>
  <c r="Q55" i="58"/>
  <c r="I55" i="58"/>
  <c r="Z54" i="58"/>
  <c r="Y54" i="58"/>
  <c r="X54" i="58"/>
  <c r="V54" i="58"/>
  <c r="U54" i="58"/>
  <c r="T54" i="58"/>
  <c r="R54" i="58"/>
  <c r="Q54" i="58"/>
  <c r="P54" i="58"/>
  <c r="M54" i="58"/>
  <c r="L54" i="58"/>
  <c r="K54" i="58"/>
  <c r="I54" i="58"/>
  <c r="H54" i="58"/>
  <c r="G54" i="58"/>
  <c r="Z53" i="58"/>
  <c r="Y53" i="58"/>
  <c r="X53" i="58"/>
  <c r="W53" i="58"/>
  <c r="V53" i="58"/>
  <c r="U53" i="58"/>
  <c r="T53" i="58"/>
  <c r="S53" i="58"/>
  <c r="R53" i="58"/>
  <c r="Q53" i="58"/>
  <c r="P53" i="58"/>
  <c r="N53" i="58"/>
  <c r="M53" i="58"/>
  <c r="L53" i="58"/>
  <c r="Z52" i="58"/>
  <c r="Y52" i="58"/>
  <c r="X52" i="58"/>
  <c r="X57" i="58" s="1"/>
  <c r="V52" i="58"/>
  <c r="U52" i="58"/>
  <c r="T52" i="58"/>
  <c r="T58" i="58" s="1"/>
  <c r="R52" i="58"/>
  <c r="Q52" i="58"/>
  <c r="P52" i="58"/>
  <c r="M52" i="58"/>
  <c r="L52" i="58"/>
  <c r="K52" i="58"/>
  <c r="I52" i="58"/>
  <c r="H52" i="58"/>
  <c r="G52" i="58"/>
  <c r="Z51" i="58"/>
  <c r="Y51" i="58"/>
  <c r="X51" i="58"/>
  <c r="W51" i="58"/>
  <c r="V51" i="58"/>
  <c r="U51" i="58"/>
  <c r="T51" i="58"/>
  <c r="S51" i="58"/>
  <c r="R51" i="58"/>
  <c r="Q51" i="58"/>
  <c r="P51" i="58"/>
  <c r="N51" i="58"/>
  <c r="M51" i="58"/>
  <c r="L51" i="58"/>
  <c r="K51" i="58"/>
  <c r="J51" i="58"/>
  <c r="I51" i="58"/>
  <c r="H51" i="58"/>
  <c r="G51" i="58"/>
  <c r="Z50" i="58"/>
  <c r="Z56" i="58" s="1"/>
  <c r="Y50" i="58"/>
  <c r="X50" i="58"/>
  <c r="X55" i="58" s="1"/>
  <c r="W50" i="58"/>
  <c r="V50" i="58"/>
  <c r="V56" i="58" s="1"/>
  <c r="U50" i="58"/>
  <c r="U56" i="58" s="1"/>
  <c r="T50" i="58"/>
  <c r="S50" i="58"/>
  <c r="R50" i="58"/>
  <c r="R55" i="58" s="1"/>
  <c r="Q50" i="58"/>
  <c r="Q56" i="58" s="1"/>
  <c r="P50" i="58"/>
  <c r="N50" i="58"/>
  <c r="M50" i="58"/>
  <c r="M55" i="58" s="1"/>
  <c r="L50" i="58"/>
  <c r="K50" i="58"/>
  <c r="J50" i="58"/>
  <c r="I50" i="58"/>
  <c r="I56" i="58" s="1"/>
  <c r="H50" i="58"/>
  <c r="G50" i="58"/>
  <c r="G55" i="58" s="1"/>
  <c r="X47" i="58"/>
  <c r="Y46" i="58"/>
  <c r="U46" i="58"/>
  <c r="T46" i="58"/>
  <c r="W45" i="58"/>
  <c r="S45" i="58"/>
  <c r="R45" i="58"/>
  <c r="Y44" i="58"/>
  <c r="X44" i="58"/>
  <c r="U44" i="58"/>
  <c r="Q44" i="58"/>
  <c r="P44" i="58"/>
  <c r="L44" i="58"/>
  <c r="G44" i="58"/>
  <c r="Z43" i="58"/>
  <c r="Y43" i="58"/>
  <c r="X43" i="58"/>
  <c r="V43" i="58"/>
  <c r="U43" i="58"/>
  <c r="T43" i="58"/>
  <c r="R43" i="58"/>
  <c r="Q43" i="58"/>
  <c r="P43" i="58"/>
  <c r="M43" i="58"/>
  <c r="L43" i="58"/>
  <c r="K43" i="58"/>
  <c r="I43" i="58"/>
  <c r="H43" i="58"/>
  <c r="G43" i="58"/>
  <c r="Z42" i="58"/>
  <c r="Y42" i="58"/>
  <c r="X42" i="58"/>
  <c r="W42" i="58"/>
  <c r="V42" i="58"/>
  <c r="U42" i="58"/>
  <c r="T42" i="58"/>
  <c r="S42" i="58"/>
  <c r="R42" i="58"/>
  <c r="Q42" i="58"/>
  <c r="P42" i="58"/>
  <c r="N42" i="58"/>
  <c r="M42" i="58"/>
  <c r="L42" i="58"/>
  <c r="Z41" i="58"/>
  <c r="Y41" i="58"/>
  <c r="Y47" i="58" s="1"/>
  <c r="X41" i="58"/>
  <c r="X46" i="58" s="1"/>
  <c r="V41" i="58"/>
  <c r="U41" i="58"/>
  <c r="U47" i="58" s="1"/>
  <c r="T41" i="58"/>
  <c r="T47" i="58" s="1"/>
  <c r="R41" i="58"/>
  <c r="Q41" i="58"/>
  <c r="P41" i="58"/>
  <c r="M41" i="58"/>
  <c r="L41" i="58"/>
  <c r="K41" i="58"/>
  <c r="I41" i="58"/>
  <c r="H41" i="58"/>
  <c r="G41" i="58"/>
  <c r="Z40" i="58"/>
  <c r="Y40" i="58"/>
  <c r="X40" i="58"/>
  <c r="W40" i="58"/>
  <c r="V40" i="58"/>
  <c r="U40" i="58"/>
  <c r="T40" i="58"/>
  <c r="S40" i="58"/>
  <c r="R40" i="58"/>
  <c r="Q40" i="58"/>
  <c r="P40" i="58"/>
  <c r="N40" i="58"/>
  <c r="M40" i="58"/>
  <c r="L40" i="58"/>
  <c r="K40" i="58"/>
  <c r="J40" i="58"/>
  <c r="I40" i="58"/>
  <c r="H40" i="58"/>
  <c r="G40" i="58"/>
  <c r="Z39" i="58"/>
  <c r="Z45" i="58" s="1"/>
  <c r="Y39" i="58"/>
  <c r="Y45" i="58" s="1"/>
  <c r="X39" i="58"/>
  <c r="X45" i="58" s="1"/>
  <c r="W39" i="58"/>
  <c r="W44" i="58" s="1"/>
  <c r="V39" i="58"/>
  <c r="V45" i="58" s="1"/>
  <c r="U39" i="58"/>
  <c r="U45" i="58" s="1"/>
  <c r="T39" i="58"/>
  <c r="T45" i="58" s="1"/>
  <c r="S39" i="58"/>
  <c r="S44" i="58" s="1"/>
  <c r="R39" i="58"/>
  <c r="R44" i="58" s="1"/>
  <c r="Q39" i="58"/>
  <c r="Q45" i="58" s="1"/>
  <c r="P39" i="58"/>
  <c r="P45" i="58" s="1"/>
  <c r="N39" i="58"/>
  <c r="M39" i="58"/>
  <c r="M44" i="58" s="1"/>
  <c r="L39" i="58"/>
  <c r="K39" i="58"/>
  <c r="J39" i="58"/>
  <c r="I39" i="58"/>
  <c r="I44" i="58" s="1"/>
  <c r="I45" i="58" s="1"/>
  <c r="H39" i="58"/>
  <c r="G39" i="58"/>
  <c r="X36" i="58"/>
  <c r="T36" i="58"/>
  <c r="R36" i="58"/>
  <c r="X35" i="58"/>
  <c r="T35" i="58"/>
  <c r="Z34" i="58"/>
  <c r="Y34" i="58"/>
  <c r="V34" i="58"/>
  <c r="U34" i="58"/>
  <c r="R34" i="58"/>
  <c r="Q34" i="58"/>
  <c r="Z33" i="58"/>
  <c r="Y33" i="58"/>
  <c r="V33" i="58"/>
  <c r="U33" i="58"/>
  <c r="T33" i="58"/>
  <c r="R33" i="58"/>
  <c r="Q33" i="58"/>
  <c r="P33" i="58"/>
  <c r="L33" i="58"/>
  <c r="G33" i="58"/>
  <c r="Z32" i="58"/>
  <c r="Y32" i="58"/>
  <c r="X32" i="58"/>
  <c r="V32" i="58"/>
  <c r="U32" i="58"/>
  <c r="T32" i="58"/>
  <c r="R32" i="58"/>
  <c r="Q32" i="58"/>
  <c r="P32" i="58"/>
  <c r="M32" i="58"/>
  <c r="L32" i="58"/>
  <c r="K32" i="58"/>
  <c r="I32" i="58"/>
  <c r="H32" i="58"/>
  <c r="G32" i="58"/>
  <c r="Z31" i="58"/>
  <c r="Y31" i="58"/>
  <c r="X31" i="58"/>
  <c r="W31" i="58"/>
  <c r="V31" i="58"/>
  <c r="U31" i="58"/>
  <c r="T31" i="58"/>
  <c r="S31" i="58"/>
  <c r="R31" i="58"/>
  <c r="Q31" i="58"/>
  <c r="P31" i="58"/>
  <c r="N31" i="58"/>
  <c r="M31" i="58"/>
  <c r="L31" i="58"/>
  <c r="Z30" i="58"/>
  <c r="Z36" i="58" s="1"/>
  <c r="Y30" i="58"/>
  <c r="X30" i="58"/>
  <c r="V30" i="58"/>
  <c r="U30" i="58"/>
  <c r="T30" i="58"/>
  <c r="R30" i="58"/>
  <c r="R35" i="58" s="1"/>
  <c r="Q30" i="58"/>
  <c r="P30" i="58"/>
  <c r="M30" i="58"/>
  <c r="L30" i="58"/>
  <c r="K30" i="58"/>
  <c r="I30" i="58"/>
  <c r="H30" i="58"/>
  <c r="G30" i="58"/>
  <c r="Z29" i="58"/>
  <c r="Y29" i="58"/>
  <c r="X29" i="58"/>
  <c r="W29" i="58"/>
  <c r="V29" i="58"/>
  <c r="U29" i="58"/>
  <c r="T29" i="58"/>
  <c r="S29" i="58"/>
  <c r="R29" i="58"/>
  <c r="Q29" i="58"/>
  <c r="P29" i="58"/>
  <c r="N29" i="58"/>
  <c r="M29" i="58"/>
  <c r="L29" i="58"/>
  <c r="K29" i="58"/>
  <c r="J29" i="58"/>
  <c r="I29" i="58"/>
  <c r="I33" i="58" s="1"/>
  <c r="H29" i="58"/>
  <c r="G29" i="58"/>
  <c r="Z28" i="58"/>
  <c r="Y28" i="58"/>
  <c r="X28" i="58"/>
  <c r="X34" i="58" s="1"/>
  <c r="W28" i="58"/>
  <c r="V28" i="58"/>
  <c r="U28" i="58"/>
  <c r="T28" i="58"/>
  <c r="T34" i="58" s="1"/>
  <c r="S28" i="58"/>
  <c r="R28" i="58"/>
  <c r="Q28" i="58"/>
  <c r="P28" i="58"/>
  <c r="N28" i="58"/>
  <c r="M28" i="58"/>
  <c r="L28" i="58"/>
  <c r="K28" i="58"/>
  <c r="J28" i="58"/>
  <c r="I28" i="58"/>
  <c r="H28" i="58"/>
  <c r="G28" i="58"/>
  <c r="V25" i="58"/>
  <c r="V179" i="58" s="1"/>
  <c r="Z24" i="58"/>
  <c r="Z178" i="58" s="1"/>
  <c r="Z23" i="58"/>
  <c r="Z177" i="58" s="1"/>
  <c r="Y23" i="58"/>
  <c r="Y177" i="58" s="1"/>
  <c r="V23" i="58"/>
  <c r="V177" i="58" s="1"/>
  <c r="U23" i="58"/>
  <c r="U177" i="58" s="1"/>
  <c r="R23" i="58"/>
  <c r="R177" i="58" s="1"/>
  <c r="Q23" i="58"/>
  <c r="Q177" i="58" s="1"/>
  <c r="Y22" i="58"/>
  <c r="Y176" i="58" s="1"/>
  <c r="X22" i="58"/>
  <c r="X176" i="58" s="1"/>
  <c r="U22" i="58"/>
  <c r="U176" i="58" s="1"/>
  <c r="Q22" i="58"/>
  <c r="Q176" i="58" s="1"/>
  <c r="P22" i="58"/>
  <c r="P176" i="58" s="1"/>
  <c r="G22" i="58"/>
  <c r="Z21" i="58"/>
  <c r="Z175" i="58" s="1"/>
  <c r="Y21" i="58"/>
  <c r="Y175" i="58" s="1"/>
  <c r="X21" i="58"/>
  <c r="X175" i="58" s="1"/>
  <c r="V21" i="58"/>
  <c r="V175" i="58" s="1"/>
  <c r="U21" i="58"/>
  <c r="U175" i="58" s="1"/>
  <c r="T21" i="58"/>
  <c r="T175" i="58" s="1"/>
  <c r="R21" i="58"/>
  <c r="R175" i="58" s="1"/>
  <c r="Q21" i="58"/>
  <c r="Q175" i="58" s="1"/>
  <c r="P21" i="58"/>
  <c r="M21" i="58"/>
  <c r="L21" i="58"/>
  <c r="K21" i="58"/>
  <c r="I21" i="58"/>
  <c r="I175" i="58" s="1"/>
  <c r="H21" i="58"/>
  <c r="G21" i="58"/>
  <c r="Z20" i="58"/>
  <c r="Z174" i="58" s="1"/>
  <c r="Y20" i="58"/>
  <c r="Y174" i="58" s="1"/>
  <c r="X20" i="58"/>
  <c r="X174" i="58" s="1"/>
  <c r="W20" i="58"/>
  <c r="W174" i="58" s="1"/>
  <c r="V20" i="58"/>
  <c r="V174" i="58" s="1"/>
  <c r="U20" i="58"/>
  <c r="U174" i="58" s="1"/>
  <c r="T20" i="58"/>
  <c r="T174" i="58" s="1"/>
  <c r="S20" i="58"/>
  <c r="S174" i="58" s="1"/>
  <c r="R20" i="58"/>
  <c r="R174" i="58" s="1"/>
  <c r="Q20" i="58"/>
  <c r="Q174" i="58" s="1"/>
  <c r="P20" i="58"/>
  <c r="P174" i="58" s="1"/>
  <c r="N20" i="58"/>
  <c r="M20" i="58"/>
  <c r="L20" i="58"/>
  <c r="L174" i="58" s="1"/>
  <c r="Z19" i="58"/>
  <c r="Z25" i="58" s="1"/>
  <c r="Z179" i="58" s="1"/>
  <c r="Y19" i="58"/>
  <c r="X19" i="58"/>
  <c r="X173" i="58" s="1"/>
  <c r="V19" i="58"/>
  <c r="V173" i="58" s="1"/>
  <c r="U19" i="58"/>
  <c r="T19" i="58"/>
  <c r="T173" i="58" s="1"/>
  <c r="R19" i="58"/>
  <c r="Q19" i="58"/>
  <c r="P19" i="58"/>
  <c r="P173" i="58" s="1"/>
  <c r="M19" i="58"/>
  <c r="L19" i="58"/>
  <c r="K19" i="58"/>
  <c r="K173" i="58" s="1"/>
  <c r="I19" i="58"/>
  <c r="H19" i="58"/>
  <c r="G19" i="58"/>
  <c r="G173" i="58" s="1"/>
  <c r="Z18" i="58"/>
  <c r="Z172" i="58" s="1"/>
  <c r="Y18" i="58"/>
  <c r="Y172" i="58" s="1"/>
  <c r="X18" i="58"/>
  <c r="X172" i="58" s="1"/>
  <c r="W18" i="58"/>
  <c r="W172" i="58" s="1"/>
  <c r="V18" i="58"/>
  <c r="V172" i="58" s="1"/>
  <c r="U18" i="58"/>
  <c r="U172" i="58" s="1"/>
  <c r="T18" i="58"/>
  <c r="T172" i="58" s="1"/>
  <c r="S18" i="58"/>
  <c r="S172" i="58" s="1"/>
  <c r="R18" i="58"/>
  <c r="R172" i="58" s="1"/>
  <c r="Q18" i="58"/>
  <c r="Q172" i="58" s="1"/>
  <c r="P18" i="58"/>
  <c r="P172" i="58" s="1"/>
  <c r="N18" i="58"/>
  <c r="N172" i="58" s="1"/>
  <c r="M18" i="58"/>
  <c r="L18" i="58"/>
  <c r="K18" i="58"/>
  <c r="J18" i="58"/>
  <c r="J172" i="58" s="1"/>
  <c r="I18" i="58"/>
  <c r="H18" i="58"/>
  <c r="G18" i="58"/>
  <c r="Z17" i="58"/>
  <c r="Z171" i="58" s="1"/>
  <c r="Y17" i="58"/>
  <c r="Y171" i="58" s="1"/>
  <c r="X17" i="58"/>
  <c r="W17" i="58"/>
  <c r="V17" i="58"/>
  <c r="V171" i="58" s="1"/>
  <c r="U17" i="58"/>
  <c r="U171" i="58" s="1"/>
  <c r="T17" i="58"/>
  <c r="S17" i="58"/>
  <c r="R17" i="58"/>
  <c r="R171" i="58" s="1"/>
  <c r="Q17" i="58"/>
  <c r="Q171" i="58" s="1"/>
  <c r="P17" i="58"/>
  <c r="N17" i="58"/>
  <c r="M17" i="58"/>
  <c r="M171" i="58" s="1"/>
  <c r="L17" i="58"/>
  <c r="K17" i="58"/>
  <c r="J17" i="58"/>
  <c r="I17" i="58"/>
  <c r="I171" i="58" s="1"/>
  <c r="H17" i="58"/>
  <c r="G17" i="58"/>
  <c r="R174" i="57"/>
  <c r="J174" i="57"/>
  <c r="I174" i="57"/>
  <c r="H174" i="57"/>
  <c r="G174" i="57"/>
  <c r="V173" i="57"/>
  <c r="Q173" i="57"/>
  <c r="Y172" i="57"/>
  <c r="T172" i="57"/>
  <c r="W171" i="57"/>
  <c r="Z170" i="57"/>
  <c r="Y170" i="57"/>
  <c r="X170" i="57"/>
  <c r="W170" i="57"/>
  <c r="V170" i="57"/>
  <c r="U170" i="57"/>
  <c r="T170" i="57"/>
  <c r="S170" i="57"/>
  <c r="R170" i="57"/>
  <c r="Q170" i="57"/>
  <c r="P170" i="57"/>
  <c r="N170" i="57"/>
  <c r="M170" i="57"/>
  <c r="L170" i="57"/>
  <c r="K170" i="57"/>
  <c r="J170" i="57"/>
  <c r="I170" i="57"/>
  <c r="H170" i="57"/>
  <c r="G170" i="57"/>
  <c r="Z169" i="57"/>
  <c r="Y169" i="57"/>
  <c r="X169" i="57"/>
  <c r="W169" i="57"/>
  <c r="V169" i="57"/>
  <c r="U169" i="57"/>
  <c r="T169" i="57"/>
  <c r="S169" i="57"/>
  <c r="R169" i="57"/>
  <c r="Q169" i="57"/>
  <c r="P169" i="57"/>
  <c r="N169" i="57"/>
  <c r="M169" i="57"/>
  <c r="L169" i="57"/>
  <c r="K169" i="57"/>
  <c r="J169" i="57"/>
  <c r="I169" i="57"/>
  <c r="H169" i="57"/>
  <c r="G169" i="57"/>
  <c r="V168" i="57"/>
  <c r="Z167" i="57"/>
  <c r="Z166" i="57"/>
  <c r="Y166" i="57"/>
  <c r="V166" i="57"/>
  <c r="U166" i="57"/>
  <c r="R166" i="57"/>
  <c r="Q166" i="57"/>
  <c r="L166" i="57"/>
  <c r="Y165" i="57"/>
  <c r="X165" i="57"/>
  <c r="U165" i="57"/>
  <c r="Q165" i="57"/>
  <c r="P165" i="57"/>
  <c r="L165" i="57"/>
  <c r="H165" i="57"/>
  <c r="Z164" i="57"/>
  <c r="Y164" i="57"/>
  <c r="X164" i="57"/>
  <c r="V164" i="57"/>
  <c r="U164" i="57"/>
  <c r="T164" i="57"/>
  <c r="R164" i="57"/>
  <c r="Q164" i="57"/>
  <c r="P164" i="57"/>
  <c r="M164" i="57"/>
  <c r="L164" i="57"/>
  <c r="K164" i="57"/>
  <c r="I164" i="57"/>
  <c r="H164" i="57"/>
  <c r="G164" i="57"/>
  <c r="Z163" i="57"/>
  <c r="Y163" i="57"/>
  <c r="X163" i="57"/>
  <c r="W163" i="57"/>
  <c r="V163" i="57"/>
  <c r="U163" i="57"/>
  <c r="T163" i="57"/>
  <c r="S163" i="57"/>
  <c r="R163" i="57"/>
  <c r="Q163" i="57"/>
  <c r="P163" i="57"/>
  <c r="N163" i="57"/>
  <c r="M163" i="57"/>
  <c r="L163" i="57"/>
  <c r="Z162" i="57"/>
  <c r="Z168" i="57" s="1"/>
  <c r="Y162" i="57"/>
  <c r="X162" i="57"/>
  <c r="X168" i="57" s="1"/>
  <c r="V162" i="57"/>
  <c r="V167" i="57" s="1"/>
  <c r="U162" i="57"/>
  <c r="T162" i="57"/>
  <c r="T168" i="57" s="1"/>
  <c r="R162" i="57"/>
  <c r="R168" i="57" s="1"/>
  <c r="Q162" i="57"/>
  <c r="P162" i="57"/>
  <c r="M162" i="57"/>
  <c r="L162" i="57"/>
  <c r="K162" i="57"/>
  <c r="I162" i="57"/>
  <c r="H162" i="57"/>
  <c r="G162" i="57"/>
  <c r="Z161" i="57"/>
  <c r="Y161" i="57"/>
  <c r="X161" i="57"/>
  <c r="W161" i="57"/>
  <c r="V161" i="57"/>
  <c r="U161" i="57"/>
  <c r="T161" i="57"/>
  <c r="S161" i="57"/>
  <c r="R161" i="57"/>
  <c r="Q161" i="57"/>
  <c r="P161" i="57"/>
  <c r="N161" i="57"/>
  <c r="M161" i="57"/>
  <c r="L161" i="57"/>
  <c r="K161" i="57"/>
  <c r="J161" i="57"/>
  <c r="I161" i="57"/>
  <c r="H161" i="57"/>
  <c r="G161" i="57"/>
  <c r="G165" i="57" s="1"/>
  <c r="Z160" i="57"/>
  <c r="Z165" i="57" s="1"/>
  <c r="Y160" i="57"/>
  <c r="X160" i="57"/>
  <c r="X166" i="57" s="1"/>
  <c r="W160" i="57"/>
  <c r="V160" i="57"/>
  <c r="V165" i="57" s="1"/>
  <c r="U160" i="57"/>
  <c r="T160" i="57"/>
  <c r="T166" i="57" s="1"/>
  <c r="S160" i="57"/>
  <c r="R160" i="57"/>
  <c r="R165" i="57" s="1"/>
  <c r="Q160" i="57"/>
  <c r="P160" i="57"/>
  <c r="P166" i="57" s="1"/>
  <c r="N160" i="57"/>
  <c r="M160" i="57"/>
  <c r="L160" i="57"/>
  <c r="K160" i="57"/>
  <c r="J160" i="57"/>
  <c r="I160" i="57"/>
  <c r="I165" i="57" s="1"/>
  <c r="I166" i="57" s="1"/>
  <c r="I167" i="57" s="1"/>
  <c r="H160" i="57"/>
  <c r="G160" i="57"/>
  <c r="Z157" i="57"/>
  <c r="V157" i="57"/>
  <c r="R157" i="57"/>
  <c r="Z156" i="57"/>
  <c r="V156" i="57"/>
  <c r="Z155" i="57"/>
  <c r="Y155" i="57"/>
  <c r="V155" i="57"/>
  <c r="U155" i="57"/>
  <c r="R155" i="57"/>
  <c r="Q155" i="57"/>
  <c r="Y154" i="57"/>
  <c r="X154" i="57"/>
  <c r="U154" i="57"/>
  <c r="T154" i="57"/>
  <c r="Q154" i="57"/>
  <c r="P154" i="57"/>
  <c r="Z153" i="57"/>
  <c r="Y153" i="57"/>
  <c r="X153" i="57"/>
  <c r="V153" i="57"/>
  <c r="U153" i="57"/>
  <c r="T153" i="57"/>
  <c r="R153" i="57"/>
  <c r="Q153" i="57"/>
  <c r="P153" i="57"/>
  <c r="M153" i="57"/>
  <c r="L153" i="57"/>
  <c r="K153" i="57"/>
  <c r="I153" i="57"/>
  <c r="H153" i="57"/>
  <c r="G153" i="57"/>
  <c r="Z152" i="57"/>
  <c r="Y152" i="57"/>
  <c r="X152" i="57"/>
  <c r="W152" i="57"/>
  <c r="V152" i="57"/>
  <c r="U152" i="57"/>
  <c r="T152" i="57"/>
  <c r="S152" i="57"/>
  <c r="R152" i="57"/>
  <c r="Q152" i="57"/>
  <c r="P152" i="57"/>
  <c r="N152" i="57"/>
  <c r="M152" i="57"/>
  <c r="L152" i="57"/>
  <c r="Z151" i="57"/>
  <c r="Y151" i="57"/>
  <c r="X151" i="57"/>
  <c r="X157" i="57" s="1"/>
  <c r="V151" i="57"/>
  <c r="U151" i="57"/>
  <c r="T151" i="57"/>
  <c r="T157" i="57" s="1"/>
  <c r="R151" i="57"/>
  <c r="R156" i="57" s="1"/>
  <c r="Q151" i="57"/>
  <c r="P151" i="57"/>
  <c r="M151" i="57"/>
  <c r="L151" i="57"/>
  <c r="K151" i="57"/>
  <c r="I151" i="57"/>
  <c r="H151" i="57"/>
  <c r="H154" i="57" s="1"/>
  <c r="G151" i="57"/>
  <c r="Z150" i="57"/>
  <c r="Y150" i="57"/>
  <c r="X150" i="57"/>
  <c r="W150" i="57"/>
  <c r="V150" i="57"/>
  <c r="U150" i="57"/>
  <c r="T150" i="57"/>
  <c r="S150" i="57"/>
  <c r="R150" i="57"/>
  <c r="Q150" i="57"/>
  <c r="P150" i="57"/>
  <c r="N150" i="57"/>
  <c r="M150" i="57"/>
  <c r="L150" i="57"/>
  <c r="K150" i="57"/>
  <c r="J150" i="57"/>
  <c r="I150" i="57"/>
  <c r="H150" i="57"/>
  <c r="G150" i="57"/>
  <c r="G154" i="57" s="1"/>
  <c r="Z149" i="57"/>
  <c r="Z154" i="57" s="1"/>
  <c r="Y149" i="57"/>
  <c r="X149" i="57"/>
  <c r="X155" i="57" s="1"/>
  <c r="W149" i="57"/>
  <c r="V149" i="57"/>
  <c r="V154" i="57" s="1"/>
  <c r="U149" i="57"/>
  <c r="T149" i="57"/>
  <c r="T155" i="57" s="1"/>
  <c r="S149" i="57"/>
  <c r="R149" i="57"/>
  <c r="R154" i="57" s="1"/>
  <c r="Q149" i="57"/>
  <c r="P149" i="57"/>
  <c r="P155" i="57" s="1"/>
  <c r="N149" i="57"/>
  <c r="M149" i="57"/>
  <c r="L149" i="57"/>
  <c r="K149" i="57"/>
  <c r="J149" i="57"/>
  <c r="I149" i="57"/>
  <c r="I154" i="57" s="1"/>
  <c r="H149" i="57"/>
  <c r="G149" i="57"/>
  <c r="Z146" i="57"/>
  <c r="R146" i="57"/>
  <c r="V145" i="57"/>
  <c r="Z144" i="57"/>
  <c r="Y144" i="57"/>
  <c r="V144" i="57"/>
  <c r="U144" i="57"/>
  <c r="R144" i="57"/>
  <c r="Q144" i="57"/>
  <c r="Y143" i="57"/>
  <c r="U143" i="57"/>
  <c r="T143" i="57"/>
  <c r="Q143" i="57"/>
  <c r="H143" i="57"/>
  <c r="Z142" i="57"/>
  <c r="Y142" i="57"/>
  <c r="X142" i="57"/>
  <c r="V142" i="57"/>
  <c r="U142" i="57"/>
  <c r="T142" i="57"/>
  <c r="R142" i="57"/>
  <c r="Q142" i="57"/>
  <c r="P142" i="57"/>
  <c r="M142" i="57"/>
  <c r="L142" i="57"/>
  <c r="K142" i="57"/>
  <c r="K175" i="57" s="1"/>
  <c r="I142" i="57"/>
  <c r="H142" i="57"/>
  <c r="G142" i="57"/>
  <c r="Z141" i="57"/>
  <c r="Y141" i="57"/>
  <c r="X141" i="57"/>
  <c r="W141" i="57"/>
  <c r="V141" i="57"/>
  <c r="U141" i="57"/>
  <c r="T141" i="57"/>
  <c r="S141" i="57"/>
  <c r="R141" i="57"/>
  <c r="Q141" i="57"/>
  <c r="P141" i="57"/>
  <c r="N141" i="57"/>
  <c r="M141" i="57"/>
  <c r="L141" i="57"/>
  <c r="Z140" i="57"/>
  <c r="Z145" i="57" s="1"/>
  <c r="Y140" i="57"/>
  <c r="X140" i="57"/>
  <c r="X146" i="57" s="1"/>
  <c r="V140" i="57"/>
  <c r="V146" i="57" s="1"/>
  <c r="U140" i="57"/>
  <c r="T140" i="57"/>
  <c r="T146" i="57" s="1"/>
  <c r="R140" i="57"/>
  <c r="R145" i="57" s="1"/>
  <c r="Q140" i="57"/>
  <c r="P140" i="57"/>
  <c r="M140" i="57"/>
  <c r="L140" i="57"/>
  <c r="K140" i="57"/>
  <c r="I140" i="57"/>
  <c r="H140" i="57"/>
  <c r="G140" i="57"/>
  <c r="Z139" i="57"/>
  <c r="Y139" i="57"/>
  <c r="X139" i="57"/>
  <c r="W139" i="57"/>
  <c r="V139" i="57"/>
  <c r="U139" i="57"/>
  <c r="T139" i="57"/>
  <c r="S139" i="57"/>
  <c r="R139" i="57"/>
  <c r="Q139" i="57"/>
  <c r="P139" i="57"/>
  <c r="N139" i="57"/>
  <c r="M139" i="57"/>
  <c r="L139" i="57"/>
  <c r="K139" i="57"/>
  <c r="J139" i="57"/>
  <c r="I139" i="57"/>
  <c r="H139" i="57"/>
  <c r="G139" i="57"/>
  <c r="Z138" i="57"/>
  <c r="Z143" i="57" s="1"/>
  <c r="Y138" i="57"/>
  <c r="X138" i="57"/>
  <c r="W138" i="57"/>
  <c r="V138" i="57"/>
  <c r="V143" i="57" s="1"/>
  <c r="U138" i="57"/>
  <c r="T138" i="57"/>
  <c r="T144" i="57" s="1"/>
  <c r="S138" i="57"/>
  <c r="R138" i="57"/>
  <c r="R143" i="57" s="1"/>
  <c r="Q138" i="57"/>
  <c r="P138" i="57"/>
  <c r="N138" i="57"/>
  <c r="M138" i="57"/>
  <c r="L138" i="57"/>
  <c r="K138" i="57"/>
  <c r="J138" i="57"/>
  <c r="I138" i="57"/>
  <c r="H138" i="57"/>
  <c r="G138" i="57"/>
  <c r="Z135" i="57"/>
  <c r="Z134" i="57"/>
  <c r="Z133" i="57"/>
  <c r="Y133" i="57"/>
  <c r="V133" i="57"/>
  <c r="U133" i="57"/>
  <c r="R133" i="57"/>
  <c r="Q133" i="57"/>
  <c r="Y132" i="57"/>
  <c r="X132" i="57"/>
  <c r="U132" i="57"/>
  <c r="Q132" i="57"/>
  <c r="P132" i="57"/>
  <c r="G132" i="57"/>
  <c r="Z131" i="57"/>
  <c r="Y131" i="57"/>
  <c r="X131" i="57"/>
  <c r="V131" i="57"/>
  <c r="U131" i="57"/>
  <c r="T131" i="57"/>
  <c r="R131" i="57"/>
  <c r="Q131" i="57"/>
  <c r="P131" i="57"/>
  <c r="M131" i="57"/>
  <c r="L131" i="57"/>
  <c r="K131" i="57"/>
  <c r="I131" i="57"/>
  <c r="H131" i="57"/>
  <c r="G131" i="57"/>
  <c r="Z130" i="57"/>
  <c r="Y130" i="57"/>
  <c r="X130" i="57"/>
  <c r="W130" i="57"/>
  <c r="V130" i="57"/>
  <c r="U130" i="57"/>
  <c r="T130" i="57"/>
  <c r="S130" i="57"/>
  <c r="R130" i="57"/>
  <c r="Q130" i="57"/>
  <c r="P130" i="57"/>
  <c r="N130" i="57"/>
  <c r="M130" i="57"/>
  <c r="L130" i="57"/>
  <c r="Z129" i="57"/>
  <c r="Y129" i="57"/>
  <c r="X129" i="57"/>
  <c r="X135" i="57" s="1"/>
  <c r="V129" i="57"/>
  <c r="U129" i="57"/>
  <c r="T129" i="57"/>
  <c r="T135" i="57" s="1"/>
  <c r="R129" i="57"/>
  <c r="Q129" i="57"/>
  <c r="P129" i="57"/>
  <c r="M129" i="57"/>
  <c r="L129" i="57"/>
  <c r="K129" i="57"/>
  <c r="I129" i="57"/>
  <c r="H129" i="57"/>
  <c r="G129" i="57"/>
  <c r="Z128" i="57"/>
  <c r="Y128" i="57"/>
  <c r="X128" i="57"/>
  <c r="W128" i="57"/>
  <c r="V128" i="57"/>
  <c r="U128" i="57"/>
  <c r="T128" i="57"/>
  <c r="S128" i="57"/>
  <c r="R128" i="57"/>
  <c r="Q128" i="57"/>
  <c r="P128" i="57"/>
  <c r="N128" i="57"/>
  <c r="M128" i="57"/>
  <c r="L128" i="57"/>
  <c r="K128" i="57"/>
  <c r="J128" i="57"/>
  <c r="I128" i="57"/>
  <c r="H128" i="57"/>
  <c r="H132" i="57" s="1"/>
  <c r="G128" i="57"/>
  <c r="Z127" i="57"/>
  <c r="Z132" i="57" s="1"/>
  <c r="Y127" i="57"/>
  <c r="X127" i="57"/>
  <c r="X133" i="57" s="1"/>
  <c r="W127" i="57"/>
  <c r="V127" i="57"/>
  <c r="V132" i="57" s="1"/>
  <c r="U127" i="57"/>
  <c r="T127" i="57"/>
  <c r="T133" i="57" s="1"/>
  <c r="S127" i="57"/>
  <c r="R127" i="57"/>
  <c r="R132" i="57" s="1"/>
  <c r="Q127" i="57"/>
  <c r="P127" i="57"/>
  <c r="P133" i="57" s="1"/>
  <c r="N127" i="57"/>
  <c r="M127" i="57"/>
  <c r="L127" i="57"/>
  <c r="K127" i="57"/>
  <c r="J127" i="57"/>
  <c r="I127" i="57"/>
  <c r="H127" i="57"/>
  <c r="G127" i="57"/>
  <c r="Y124" i="57"/>
  <c r="V124" i="57"/>
  <c r="Q124" i="57"/>
  <c r="V123" i="57"/>
  <c r="R123" i="57"/>
  <c r="Z122" i="57"/>
  <c r="Y122" i="57"/>
  <c r="U122" i="57"/>
  <c r="R122" i="57"/>
  <c r="Q122" i="57"/>
  <c r="Y121" i="57"/>
  <c r="W121" i="57"/>
  <c r="U121" i="57"/>
  <c r="S121" i="57"/>
  <c r="Q121" i="57"/>
  <c r="Z120" i="57"/>
  <c r="Y120" i="57"/>
  <c r="X120" i="57"/>
  <c r="V120" i="57"/>
  <c r="U120" i="57"/>
  <c r="T120" i="57"/>
  <c r="R120" i="57"/>
  <c r="Q120" i="57"/>
  <c r="P120" i="57"/>
  <c r="M120" i="57"/>
  <c r="M122" i="57" s="1"/>
  <c r="L120" i="57"/>
  <c r="K120" i="57"/>
  <c r="I120" i="57"/>
  <c r="H120" i="57"/>
  <c r="G120" i="57"/>
  <c r="Z119" i="57"/>
  <c r="Y119" i="57"/>
  <c r="X119" i="57"/>
  <c r="W119" i="57"/>
  <c r="V119" i="57"/>
  <c r="U119" i="57"/>
  <c r="T119" i="57"/>
  <c r="S119" i="57"/>
  <c r="R119" i="57"/>
  <c r="Q119" i="57"/>
  <c r="P119" i="57"/>
  <c r="N119" i="57"/>
  <c r="M119" i="57"/>
  <c r="L119" i="57"/>
  <c r="Z118" i="57"/>
  <c r="Y118" i="57"/>
  <c r="Y123" i="57" s="1"/>
  <c r="X118" i="57"/>
  <c r="V118" i="57"/>
  <c r="U118" i="57"/>
  <c r="T118" i="57"/>
  <c r="R118" i="57"/>
  <c r="R124" i="57" s="1"/>
  <c r="Q118" i="57"/>
  <c r="Q123" i="57" s="1"/>
  <c r="P118" i="57"/>
  <c r="M118" i="57"/>
  <c r="L118" i="57"/>
  <c r="K118" i="57"/>
  <c r="I118" i="57"/>
  <c r="H118" i="57"/>
  <c r="G118" i="57"/>
  <c r="Z117" i="57"/>
  <c r="Y117" i="57"/>
  <c r="X117" i="57"/>
  <c r="W117" i="57"/>
  <c r="V117" i="57"/>
  <c r="U117" i="57"/>
  <c r="T117" i="57"/>
  <c r="S117" i="57"/>
  <c r="R117" i="57"/>
  <c r="Q117" i="57"/>
  <c r="P117" i="57"/>
  <c r="N117" i="57"/>
  <c r="M117" i="57"/>
  <c r="L117" i="57"/>
  <c r="K117" i="57"/>
  <c r="J117" i="57"/>
  <c r="I117" i="57"/>
  <c r="H117" i="57"/>
  <c r="G117" i="57"/>
  <c r="Z116" i="57"/>
  <c r="Z121" i="57" s="1"/>
  <c r="Y116" i="57"/>
  <c r="X116" i="57"/>
  <c r="W116" i="57"/>
  <c r="W122" i="57" s="1"/>
  <c r="V116" i="57"/>
  <c r="U116" i="57"/>
  <c r="T116" i="57"/>
  <c r="S116" i="57"/>
  <c r="S122" i="57" s="1"/>
  <c r="R116" i="57"/>
  <c r="R121" i="57" s="1"/>
  <c r="Q116" i="57"/>
  <c r="P116" i="57"/>
  <c r="N116" i="57"/>
  <c r="M116" i="57"/>
  <c r="M121" i="57" s="1"/>
  <c r="L116" i="57"/>
  <c r="K116" i="57"/>
  <c r="J116" i="57"/>
  <c r="I116" i="57"/>
  <c r="H116" i="57"/>
  <c r="G116" i="57"/>
  <c r="Y113" i="57"/>
  <c r="V113" i="57"/>
  <c r="R112" i="57"/>
  <c r="Y111" i="57"/>
  <c r="U111" i="57"/>
  <c r="R111" i="57"/>
  <c r="Q111" i="57"/>
  <c r="L111" i="57"/>
  <c r="Y110" i="57"/>
  <c r="X110" i="57"/>
  <c r="W110" i="57"/>
  <c r="U110" i="57"/>
  <c r="S110" i="57"/>
  <c r="Q110" i="57"/>
  <c r="Z109" i="57"/>
  <c r="Y109" i="57"/>
  <c r="X109" i="57"/>
  <c r="V109" i="57"/>
  <c r="U109" i="57"/>
  <c r="T109" i="57"/>
  <c r="R109" i="57"/>
  <c r="Q109" i="57"/>
  <c r="P109" i="57"/>
  <c r="M109" i="57"/>
  <c r="L109" i="57"/>
  <c r="K109" i="57"/>
  <c r="I109" i="57"/>
  <c r="H109" i="57"/>
  <c r="G109" i="57"/>
  <c r="Z108" i="57"/>
  <c r="Y108" i="57"/>
  <c r="X108" i="57"/>
  <c r="W108" i="57"/>
  <c r="V108" i="57"/>
  <c r="U108" i="57"/>
  <c r="T108" i="57"/>
  <c r="S108" i="57"/>
  <c r="R108" i="57"/>
  <c r="Q108" i="57"/>
  <c r="P108" i="57"/>
  <c r="N108" i="57"/>
  <c r="M108" i="57"/>
  <c r="L108" i="57"/>
  <c r="Z107" i="57"/>
  <c r="Y107" i="57"/>
  <c r="Y112" i="57" s="1"/>
  <c r="X107" i="57"/>
  <c r="V107" i="57"/>
  <c r="V112" i="57" s="1"/>
  <c r="U107" i="57"/>
  <c r="U113" i="57" s="1"/>
  <c r="T107" i="57"/>
  <c r="R107" i="57"/>
  <c r="R113" i="57" s="1"/>
  <c r="Q107" i="57"/>
  <c r="Q112" i="57" s="1"/>
  <c r="P107" i="57"/>
  <c r="M107" i="57"/>
  <c r="L107" i="57"/>
  <c r="K107" i="57"/>
  <c r="I107" i="57"/>
  <c r="H107" i="57"/>
  <c r="G107" i="57"/>
  <c r="Z106" i="57"/>
  <c r="Y106" i="57"/>
  <c r="X106" i="57"/>
  <c r="W106" i="57"/>
  <c r="V106" i="57"/>
  <c r="U106" i="57"/>
  <c r="T106" i="57"/>
  <c r="S106" i="57"/>
  <c r="R106" i="57"/>
  <c r="Q106" i="57"/>
  <c r="P106" i="57"/>
  <c r="N106" i="57"/>
  <c r="M106" i="57"/>
  <c r="L106" i="57"/>
  <c r="L110" i="57" s="1"/>
  <c r="K106" i="57"/>
  <c r="J106" i="57"/>
  <c r="I106" i="57"/>
  <c r="H106" i="57"/>
  <c r="G106" i="57"/>
  <c r="Z105" i="57"/>
  <c r="Z110" i="57" s="1"/>
  <c r="Y105" i="57"/>
  <c r="X105" i="57"/>
  <c r="X111" i="57" s="1"/>
  <c r="W105" i="57"/>
  <c r="W111" i="57" s="1"/>
  <c r="V105" i="57"/>
  <c r="U105" i="57"/>
  <c r="T105" i="57"/>
  <c r="S105" i="57"/>
  <c r="S111" i="57" s="1"/>
  <c r="R105" i="57"/>
  <c r="R110" i="57" s="1"/>
  <c r="Q105" i="57"/>
  <c r="P105" i="57"/>
  <c r="N105" i="57"/>
  <c r="M105" i="57"/>
  <c r="M110" i="57" s="1"/>
  <c r="L105" i="57"/>
  <c r="K105" i="57"/>
  <c r="J105" i="57"/>
  <c r="I105" i="57"/>
  <c r="H105" i="57"/>
  <c r="G105" i="57"/>
  <c r="Y102" i="57"/>
  <c r="Z101" i="57"/>
  <c r="Q101" i="57"/>
  <c r="Y100" i="57"/>
  <c r="X100" i="57"/>
  <c r="U100" i="57"/>
  <c r="Q100" i="57"/>
  <c r="P100" i="57"/>
  <c r="H100" i="57"/>
  <c r="Y99" i="57"/>
  <c r="X99" i="57"/>
  <c r="W99" i="57"/>
  <c r="U99" i="57"/>
  <c r="S99" i="57"/>
  <c r="Q99" i="57"/>
  <c r="P99" i="57"/>
  <c r="Z98" i="57"/>
  <c r="Y98" i="57"/>
  <c r="X98" i="57"/>
  <c r="V98" i="57"/>
  <c r="U98" i="57"/>
  <c r="T98" i="57"/>
  <c r="R98" i="57"/>
  <c r="Q98" i="57"/>
  <c r="P98" i="57"/>
  <c r="M98" i="57"/>
  <c r="L98" i="57"/>
  <c r="K98" i="57"/>
  <c r="I98" i="57"/>
  <c r="H98" i="57"/>
  <c r="G98" i="57"/>
  <c r="Z97" i="57"/>
  <c r="Y97" i="57"/>
  <c r="X97" i="57"/>
  <c r="W97" i="57"/>
  <c r="V97" i="57"/>
  <c r="U97" i="57"/>
  <c r="T97" i="57"/>
  <c r="S97" i="57"/>
  <c r="R97" i="57"/>
  <c r="Q97" i="57"/>
  <c r="P97" i="57"/>
  <c r="N97" i="57"/>
  <c r="M97" i="57"/>
  <c r="L97" i="57"/>
  <c r="Z96" i="57"/>
  <c r="Z102" i="57" s="1"/>
  <c r="Y96" i="57"/>
  <c r="Y101" i="57" s="1"/>
  <c r="X96" i="57"/>
  <c r="V96" i="57"/>
  <c r="V101" i="57" s="1"/>
  <c r="U96" i="57"/>
  <c r="U102" i="57" s="1"/>
  <c r="T96" i="57"/>
  <c r="R96" i="57"/>
  <c r="R102" i="57" s="1"/>
  <c r="Q96" i="57"/>
  <c r="Q102" i="57" s="1"/>
  <c r="P96" i="57"/>
  <c r="M96" i="57"/>
  <c r="L96" i="57"/>
  <c r="K96" i="57"/>
  <c r="I96" i="57"/>
  <c r="H96" i="57"/>
  <c r="H101" i="57" s="1"/>
  <c r="G96" i="57"/>
  <c r="Z95" i="57"/>
  <c r="Y95" i="57"/>
  <c r="X95" i="57"/>
  <c r="W95" i="57"/>
  <c r="V95" i="57"/>
  <c r="U95" i="57"/>
  <c r="T95" i="57"/>
  <c r="S95" i="57"/>
  <c r="R95" i="57"/>
  <c r="Q95" i="57"/>
  <c r="P95" i="57"/>
  <c r="N95" i="57"/>
  <c r="M95" i="57"/>
  <c r="L95" i="57"/>
  <c r="K95" i="57"/>
  <c r="J95" i="57"/>
  <c r="I95" i="57"/>
  <c r="H95" i="57"/>
  <c r="H99" i="57" s="1"/>
  <c r="G95" i="57"/>
  <c r="Z94" i="57"/>
  <c r="Y94" i="57"/>
  <c r="X94" i="57"/>
  <c r="W94" i="57"/>
  <c r="W100" i="57" s="1"/>
  <c r="V94" i="57"/>
  <c r="U94" i="57"/>
  <c r="T94" i="57"/>
  <c r="T99" i="57" s="1"/>
  <c r="S94" i="57"/>
  <c r="S100" i="57" s="1"/>
  <c r="R94" i="57"/>
  <c r="Q94" i="57"/>
  <c r="P94" i="57"/>
  <c r="N94" i="57"/>
  <c r="M94" i="57"/>
  <c r="L94" i="57"/>
  <c r="K94" i="57"/>
  <c r="J94" i="57"/>
  <c r="I94" i="57"/>
  <c r="H94" i="57"/>
  <c r="G94" i="57"/>
  <c r="Y91" i="57"/>
  <c r="R91" i="57"/>
  <c r="Y89" i="57"/>
  <c r="U89" i="57"/>
  <c r="T89" i="57"/>
  <c r="Q89" i="57"/>
  <c r="P89" i="57"/>
  <c r="H89" i="57"/>
  <c r="Y88" i="57"/>
  <c r="W88" i="57"/>
  <c r="U88" i="57"/>
  <c r="S88" i="57"/>
  <c r="Q88" i="57"/>
  <c r="P88" i="57"/>
  <c r="Z87" i="57"/>
  <c r="Y87" i="57"/>
  <c r="X87" i="57"/>
  <c r="V87" i="57"/>
  <c r="U87" i="57"/>
  <c r="T87" i="57"/>
  <c r="R87" i="57"/>
  <c r="Q87" i="57"/>
  <c r="P87" i="57"/>
  <c r="M87" i="57"/>
  <c r="L87" i="57"/>
  <c r="K87" i="57"/>
  <c r="I87" i="57"/>
  <c r="H87" i="57"/>
  <c r="G87" i="57"/>
  <c r="Z86" i="57"/>
  <c r="Y86" i="57"/>
  <c r="X86" i="57"/>
  <c r="W86" i="57"/>
  <c r="V86" i="57"/>
  <c r="U86" i="57"/>
  <c r="T86" i="57"/>
  <c r="S86" i="57"/>
  <c r="R86" i="57"/>
  <c r="Q86" i="57"/>
  <c r="P86" i="57"/>
  <c r="N86" i="57"/>
  <c r="M86" i="57"/>
  <c r="L86" i="57"/>
  <c r="L88" i="57" s="1"/>
  <c r="Z85" i="57"/>
  <c r="Z91" i="57" s="1"/>
  <c r="Y85" i="57"/>
  <c r="Y90" i="57" s="1"/>
  <c r="X85" i="57"/>
  <c r="V85" i="57"/>
  <c r="U85" i="57"/>
  <c r="U91" i="57" s="1"/>
  <c r="T85" i="57"/>
  <c r="R85" i="57"/>
  <c r="R90" i="57" s="1"/>
  <c r="Q85" i="57"/>
  <c r="P85" i="57"/>
  <c r="M85" i="57"/>
  <c r="L85" i="57"/>
  <c r="K85" i="57"/>
  <c r="I85" i="57"/>
  <c r="H85" i="57"/>
  <c r="G85" i="57"/>
  <c r="Z84" i="57"/>
  <c r="Y84" i="57"/>
  <c r="X84" i="57"/>
  <c r="W84" i="57"/>
  <c r="V84" i="57"/>
  <c r="U84" i="57"/>
  <c r="T84" i="57"/>
  <c r="S84" i="57"/>
  <c r="R84" i="57"/>
  <c r="Q84" i="57"/>
  <c r="P84" i="57"/>
  <c r="N84" i="57"/>
  <c r="M84" i="57"/>
  <c r="L84" i="57"/>
  <c r="K84" i="57"/>
  <c r="J84" i="57"/>
  <c r="I84" i="57"/>
  <c r="H84" i="57"/>
  <c r="H88" i="57" s="1"/>
  <c r="G84" i="57"/>
  <c r="Z83" i="57"/>
  <c r="Z88" i="57" s="1"/>
  <c r="Y83" i="57"/>
  <c r="X83" i="57"/>
  <c r="X89" i="57" s="1"/>
  <c r="W83" i="57"/>
  <c r="W89" i="57" s="1"/>
  <c r="V83" i="57"/>
  <c r="U83" i="57"/>
  <c r="T83" i="57"/>
  <c r="T88" i="57" s="1"/>
  <c r="S83" i="57"/>
  <c r="S89" i="57" s="1"/>
  <c r="R83" i="57"/>
  <c r="Q83" i="57"/>
  <c r="P83" i="57"/>
  <c r="N83" i="57"/>
  <c r="M83" i="57"/>
  <c r="L83" i="57"/>
  <c r="K83" i="57"/>
  <c r="J83" i="57"/>
  <c r="I83" i="57"/>
  <c r="H83" i="57"/>
  <c r="G83" i="57"/>
  <c r="Y80" i="57"/>
  <c r="V80" i="57"/>
  <c r="Q80" i="57"/>
  <c r="V79" i="57"/>
  <c r="U79" i="57"/>
  <c r="R79" i="57"/>
  <c r="Z78" i="57"/>
  <c r="Y78" i="57"/>
  <c r="U78" i="57"/>
  <c r="T78" i="57"/>
  <c r="R78" i="57"/>
  <c r="Q78" i="57"/>
  <c r="M78" i="57"/>
  <c r="G78" i="57"/>
  <c r="Y77" i="57"/>
  <c r="W77" i="57"/>
  <c r="U77" i="57"/>
  <c r="S77" i="57"/>
  <c r="Q77" i="57"/>
  <c r="L77" i="57"/>
  <c r="Z76" i="57"/>
  <c r="Y76" i="57"/>
  <c r="X76" i="57"/>
  <c r="V76" i="57"/>
  <c r="U76" i="57"/>
  <c r="T76" i="57"/>
  <c r="R76" i="57"/>
  <c r="Q76" i="57"/>
  <c r="P76" i="57"/>
  <c r="M76" i="57"/>
  <c r="L76" i="57"/>
  <c r="K76" i="57"/>
  <c r="I76" i="57"/>
  <c r="H76" i="57"/>
  <c r="G76" i="57"/>
  <c r="Z75" i="57"/>
  <c r="Y75" i="57"/>
  <c r="X75" i="57"/>
  <c r="W75" i="57"/>
  <c r="V75" i="57"/>
  <c r="U75" i="57"/>
  <c r="T75" i="57"/>
  <c r="S75" i="57"/>
  <c r="R75" i="57"/>
  <c r="Q75" i="57"/>
  <c r="P75" i="57"/>
  <c r="N75" i="57"/>
  <c r="M75" i="57"/>
  <c r="L75" i="57"/>
  <c r="Z74" i="57"/>
  <c r="Y74" i="57"/>
  <c r="Y79" i="57" s="1"/>
  <c r="X74" i="57"/>
  <c r="V74" i="57"/>
  <c r="U74" i="57"/>
  <c r="U80" i="57" s="1"/>
  <c r="T74" i="57"/>
  <c r="R74" i="57"/>
  <c r="R80" i="57" s="1"/>
  <c r="Q74" i="57"/>
  <c r="Q79" i="57" s="1"/>
  <c r="P74" i="57"/>
  <c r="M74" i="57"/>
  <c r="L74" i="57"/>
  <c r="K74" i="57"/>
  <c r="I74" i="57"/>
  <c r="H74" i="57"/>
  <c r="G74" i="57"/>
  <c r="Z73" i="57"/>
  <c r="Y73" i="57"/>
  <c r="X73" i="57"/>
  <c r="W73" i="57"/>
  <c r="V73" i="57"/>
  <c r="U73" i="57"/>
  <c r="T73" i="57"/>
  <c r="S73" i="57"/>
  <c r="R73" i="57"/>
  <c r="Q73" i="57"/>
  <c r="P73" i="57"/>
  <c r="N73" i="57"/>
  <c r="M73" i="57"/>
  <c r="L73" i="57"/>
  <c r="K73" i="57"/>
  <c r="J73" i="57"/>
  <c r="I73" i="57"/>
  <c r="H73" i="57"/>
  <c r="G73" i="57"/>
  <c r="Z72" i="57"/>
  <c r="Z77" i="57" s="1"/>
  <c r="Y72" i="57"/>
  <c r="X72" i="57"/>
  <c r="W72" i="57"/>
  <c r="W78" i="57" s="1"/>
  <c r="V72" i="57"/>
  <c r="U72" i="57"/>
  <c r="T72" i="57"/>
  <c r="T77" i="57" s="1"/>
  <c r="S72" i="57"/>
  <c r="S78" i="57" s="1"/>
  <c r="R72" i="57"/>
  <c r="R77" i="57" s="1"/>
  <c r="Q72" i="57"/>
  <c r="P72" i="57"/>
  <c r="N72" i="57"/>
  <c r="M72" i="57"/>
  <c r="M77" i="57" s="1"/>
  <c r="L72" i="57"/>
  <c r="K72" i="57"/>
  <c r="J72" i="57"/>
  <c r="I72" i="57"/>
  <c r="H72" i="57"/>
  <c r="G72" i="57"/>
  <c r="G77" i="57" s="1"/>
  <c r="Y69" i="57"/>
  <c r="V69" i="57"/>
  <c r="Z68" i="57"/>
  <c r="R68" i="57"/>
  <c r="L68" i="57"/>
  <c r="L69" i="57" s="1"/>
  <c r="Y67" i="57"/>
  <c r="X67" i="57"/>
  <c r="U67" i="57"/>
  <c r="R67" i="57"/>
  <c r="Q67" i="57"/>
  <c r="L67" i="57"/>
  <c r="Y66" i="57"/>
  <c r="W66" i="57"/>
  <c r="U66" i="57"/>
  <c r="S66" i="57"/>
  <c r="Q66" i="57"/>
  <c r="Z65" i="57"/>
  <c r="Y65" i="57"/>
  <c r="X65" i="57"/>
  <c r="V65" i="57"/>
  <c r="U65" i="57"/>
  <c r="T65" i="57"/>
  <c r="R65" i="57"/>
  <c r="Q65" i="57"/>
  <c r="P65" i="57"/>
  <c r="M65" i="57"/>
  <c r="L65" i="57"/>
  <c r="K65" i="57"/>
  <c r="I65" i="57"/>
  <c r="H65" i="57"/>
  <c r="G65" i="57"/>
  <c r="Z64" i="57"/>
  <c r="Y64" i="57"/>
  <c r="X64" i="57"/>
  <c r="W64" i="57"/>
  <c r="V64" i="57"/>
  <c r="U64" i="57"/>
  <c r="T64" i="57"/>
  <c r="S64" i="57"/>
  <c r="R64" i="57"/>
  <c r="Q64" i="57"/>
  <c r="P64" i="57"/>
  <c r="N64" i="57"/>
  <c r="M64" i="57"/>
  <c r="L64" i="57"/>
  <c r="Z63" i="57"/>
  <c r="Z69" i="57" s="1"/>
  <c r="Y63" i="57"/>
  <c r="Y68" i="57" s="1"/>
  <c r="X63" i="57"/>
  <c r="V63" i="57"/>
  <c r="V68" i="57" s="1"/>
  <c r="U63" i="57"/>
  <c r="U69" i="57" s="1"/>
  <c r="T63" i="57"/>
  <c r="R63" i="57"/>
  <c r="R69" i="57" s="1"/>
  <c r="Q63" i="57"/>
  <c r="Q68" i="57" s="1"/>
  <c r="P63" i="57"/>
  <c r="M63" i="57"/>
  <c r="L63" i="57"/>
  <c r="K63" i="57"/>
  <c r="I63" i="57"/>
  <c r="H63" i="57"/>
  <c r="G63" i="57"/>
  <c r="Z62" i="57"/>
  <c r="Y62" i="57"/>
  <c r="X62" i="57"/>
  <c r="W62" i="57"/>
  <c r="V62" i="57"/>
  <c r="U62" i="57"/>
  <c r="T62" i="57"/>
  <c r="S62" i="57"/>
  <c r="R62" i="57"/>
  <c r="Q62" i="57"/>
  <c r="P62" i="57"/>
  <c r="N62" i="57"/>
  <c r="M62" i="57"/>
  <c r="L62" i="57"/>
  <c r="L66" i="57" s="1"/>
  <c r="K62" i="57"/>
  <c r="J62" i="57"/>
  <c r="I62" i="57"/>
  <c r="H62" i="57"/>
  <c r="G62" i="57"/>
  <c r="Z61" i="57"/>
  <c r="Z66" i="57" s="1"/>
  <c r="Y61" i="57"/>
  <c r="X61" i="57"/>
  <c r="X66" i="57" s="1"/>
  <c r="W61" i="57"/>
  <c r="W67" i="57" s="1"/>
  <c r="V61" i="57"/>
  <c r="U61" i="57"/>
  <c r="T61" i="57"/>
  <c r="S61" i="57"/>
  <c r="S67" i="57" s="1"/>
  <c r="R61" i="57"/>
  <c r="R66" i="57" s="1"/>
  <c r="Q61" i="57"/>
  <c r="P61" i="57"/>
  <c r="N61" i="57"/>
  <c r="M61" i="57"/>
  <c r="M66" i="57" s="1"/>
  <c r="L61" i="57"/>
  <c r="K61" i="57"/>
  <c r="J61" i="57"/>
  <c r="I61" i="57"/>
  <c r="H61" i="57"/>
  <c r="G61" i="57"/>
  <c r="Y58" i="57"/>
  <c r="Q58" i="57"/>
  <c r="U57" i="57"/>
  <c r="Q57" i="57"/>
  <c r="P56" i="57"/>
  <c r="W55" i="57"/>
  <c r="S55" i="57"/>
  <c r="Z54" i="57"/>
  <c r="Y54" i="57"/>
  <c r="X54" i="57"/>
  <c r="V54" i="57"/>
  <c r="U54" i="57"/>
  <c r="T54" i="57"/>
  <c r="R54" i="57"/>
  <c r="Q54" i="57"/>
  <c r="P54" i="57"/>
  <c r="M54" i="57"/>
  <c r="L54" i="57"/>
  <c r="K54" i="57"/>
  <c r="I54" i="57"/>
  <c r="H54" i="57"/>
  <c r="G54" i="57"/>
  <c r="Z53" i="57"/>
  <c r="Y53" i="57"/>
  <c r="X53" i="57"/>
  <c r="W53" i="57"/>
  <c r="V53" i="57"/>
  <c r="U53" i="57"/>
  <c r="T53" i="57"/>
  <c r="S53" i="57"/>
  <c r="R53" i="57"/>
  <c r="Q53" i="57"/>
  <c r="P53" i="57"/>
  <c r="N53" i="57"/>
  <c r="M53" i="57"/>
  <c r="L53" i="57"/>
  <c r="Z52" i="57"/>
  <c r="Z58" i="57" s="1"/>
  <c r="Y52" i="57"/>
  <c r="Y57" i="57" s="1"/>
  <c r="X52" i="57"/>
  <c r="V52" i="57"/>
  <c r="U52" i="57"/>
  <c r="U58" i="57" s="1"/>
  <c r="T52" i="57"/>
  <c r="R52" i="57"/>
  <c r="R58" i="57" s="1"/>
  <c r="Q52" i="57"/>
  <c r="P52" i="57"/>
  <c r="M52" i="57"/>
  <c r="L52" i="57"/>
  <c r="K52" i="57"/>
  <c r="I52" i="57"/>
  <c r="H52" i="57"/>
  <c r="G52" i="57"/>
  <c r="Z51" i="57"/>
  <c r="Y51" i="57"/>
  <c r="X51" i="57"/>
  <c r="W51" i="57"/>
  <c r="V51" i="57"/>
  <c r="U51" i="57"/>
  <c r="T51" i="57"/>
  <c r="S51" i="57"/>
  <c r="R51" i="57"/>
  <c r="Q51" i="57"/>
  <c r="P51" i="57"/>
  <c r="N51" i="57"/>
  <c r="M51" i="57"/>
  <c r="L51" i="57"/>
  <c r="K51" i="57"/>
  <c r="J51" i="57"/>
  <c r="I51" i="57"/>
  <c r="H51" i="57"/>
  <c r="G51" i="57"/>
  <c r="Z50" i="57"/>
  <c r="Z55" i="57" s="1"/>
  <c r="Y50" i="57"/>
  <c r="X50" i="57"/>
  <c r="X55" i="57" s="1"/>
  <c r="W50" i="57"/>
  <c r="W56" i="57" s="1"/>
  <c r="V50" i="57"/>
  <c r="U50" i="57"/>
  <c r="U56" i="57" s="1"/>
  <c r="T50" i="57"/>
  <c r="S50" i="57"/>
  <c r="S56" i="57" s="1"/>
  <c r="R50" i="57"/>
  <c r="R55" i="57" s="1"/>
  <c r="Q50" i="57"/>
  <c r="P50" i="57"/>
  <c r="P55" i="57" s="1"/>
  <c r="N50" i="57"/>
  <c r="M50" i="57"/>
  <c r="L50" i="57"/>
  <c r="K50" i="57"/>
  <c r="J50" i="57"/>
  <c r="I50" i="57"/>
  <c r="H50" i="57"/>
  <c r="G50" i="57"/>
  <c r="G55" i="57" s="1"/>
  <c r="Y47" i="57"/>
  <c r="U47" i="57"/>
  <c r="Q47" i="57"/>
  <c r="Y46" i="57"/>
  <c r="U46" i="57"/>
  <c r="T46" i="57"/>
  <c r="Q46" i="57"/>
  <c r="W45" i="57"/>
  <c r="S45" i="57"/>
  <c r="R45" i="57"/>
  <c r="G45" i="57"/>
  <c r="Z44" i="57"/>
  <c r="W44" i="57"/>
  <c r="V44" i="57"/>
  <c r="U44" i="57"/>
  <c r="S44" i="57"/>
  <c r="Z43" i="57"/>
  <c r="Y43" i="57"/>
  <c r="X43" i="57"/>
  <c r="V43" i="57"/>
  <c r="U43" i="57"/>
  <c r="T43" i="57"/>
  <c r="R43" i="57"/>
  <c r="Q43" i="57"/>
  <c r="P43" i="57"/>
  <c r="M43" i="57"/>
  <c r="L43" i="57"/>
  <c r="K43" i="57"/>
  <c r="I43" i="57"/>
  <c r="H43" i="57"/>
  <c r="G43" i="57"/>
  <c r="Z42" i="57"/>
  <c r="Y42" i="57"/>
  <c r="X42" i="57"/>
  <c r="W42" i="57"/>
  <c r="V42" i="57"/>
  <c r="U42" i="57"/>
  <c r="T42" i="57"/>
  <c r="S42" i="57"/>
  <c r="R42" i="57"/>
  <c r="Q42" i="57"/>
  <c r="P42" i="57"/>
  <c r="N42" i="57"/>
  <c r="M42" i="57"/>
  <c r="L42" i="57"/>
  <c r="Z41" i="57"/>
  <c r="Y41" i="57"/>
  <c r="X41" i="57"/>
  <c r="X46" i="57" s="1"/>
  <c r="V41" i="57"/>
  <c r="U41" i="57"/>
  <c r="T41" i="57"/>
  <c r="T47" i="57" s="1"/>
  <c r="R41" i="57"/>
  <c r="Q41" i="57"/>
  <c r="P41" i="57"/>
  <c r="M41" i="57"/>
  <c r="L41" i="57"/>
  <c r="K41" i="57"/>
  <c r="I41" i="57"/>
  <c r="H41" i="57"/>
  <c r="G41" i="57"/>
  <c r="Z40" i="57"/>
  <c r="Y40" i="57"/>
  <c r="X40" i="57"/>
  <c r="W40" i="57"/>
  <c r="V40" i="57"/>
  <c r="U40" i="57"/>
  <c r="T40" i="57"/>
  <c r="S40" i="57"/>
  <c r="R40" i="57"/>
  <c r="Q40" i="57"/>
  <c r="P40" i="57"/>
  <c r="N40" i="57"/>
  <c r="M40" i="57"/>
  <c r="L40" i="57"/>
  <c r="K40" i="57"/>
  <c r="J40" i="57"/>
  <c r="I40" i="57"/>
  <c r="I44" i="57" s="1"/>
  <c r="H40" i="57"/>
  <c r="G40" i="57"/>
  <c r="Z39" i="57"/>
  <c r="Z45" i="57" s="1"/>
  <c r="Y39" i="57"/>
  <c r="X39" i="57"/>
  <c r="W39" i="57"/>
  <c r="V39" i="57"/>
  <c r="V45" i="57" s="1"/>
  <c r="U39" i="57"/>
  <c r="U45" i="57" s="1"/>
  <c r="T39" i="57"/>
  <c r="S39" i="57"/>
  <c r="R39" i="57"/>
  <c r="R44" i="57" s="1"/>
  <c r="Q39" i="57"/>
  <c r="P39" i="57"/>
  <c r="N39" i="57"/>
  <c r="M39" i="57"/>
  <c r="L39" i="57"/>
  <c r="K39" i="57"/>
  <c r="J39" i="57"/>
  <c r="I39" i="57"/>
  <c r="H39" i="57"/>
  <c r="H171" i="57" s="1"/>
  <c r="G39" i="57"/>
  <c r="G44" i="57" s="1"/>
  <c r="Y36" i="57"/>
  <c r="U36" i="57"/>
  <c r="Q36" i="57"/>
  <c r="Y35" i="57"/>
  <c r="U35" i="57"/>
  <c r="T35" i="57"/>
  <c r="Q35" i="57"/>
  <c r="W34" i="57"/>
  <c r="S34" i="57"/>
  <c r="R34" i="57"/>
  <c r="Z33" i="57"/>
  <c r="W33" i="57"/>
  <c r="V33" i="57"/>
  <c r="U33" i="57"/>
  <c r="S33" i="57"/>
  <c r="Q33" i="57"/>
  <c r="Z32" i="57"/>
  <c r="Y32" i="57"/>
  <c r="X32" i="57"/>
  <c r="V32" i="57"/>
  <c r="U32" i="57"/>
  <c r="T32" i="57"/>
  <c r="R32" i="57"/>
  <c r="Q32" i="57"/>
  <c r="P32" i="57"/>
  <c r="M32" i="57"/>
  <c r="L32" i="57"/>
  <c r="K32" i="57"/>
  <c r="I32" i="57"/>
  <c r="H32" i="57"/>
  <c r="G32" i="57"/>
  <c r="Z31" i="57"/>
  <c r="Y31" i="57"/>
  <c r="X31" i="57"/>
  <c r="W31" i="57"/>
  <c r="V31" i="57"/>
  <c r="U31" i="57"/>
  <c r="T31" i="57"/>
  <c r="S31" i="57"/>
  <c r="R31" i="57"/>
  <c r="Q31" i="57"/>
  <c r="P31" i="57"/>
  <c r="N31" i="57"/>
  <c r="N174" i="57" s="1"/>
  <c r="M31" i="57"/>
  <c r="L31" i="57"/>
  <c r="Z30" i="57"/>
  <c r="Y30" i="57"/>
  <c r="X30" i="57"/>
  <c r="X35" i="57" s="1"/>
  <c r="V30" i="57"/>
  <c r="U30" i="57"/>
  <c r="T30" i="57"/>
  <c r="T36" i="57" s="1"/>
  <c r="R30" i="57"/>
  <c r="Q30" i="57"/>
  <c r="P30" i="57"/>
  <c r="M30" i="57"/>
  <c r="L30" i="57"/>
  <c r="K30" i="57"/>
  <c r="I30" i="57"/>
  <c r="H30" i="57"/>
  <c r="G30" i="57"/>
  <c r="Z29" i="57"/>
  <c r="Y29" i="57"/>
  <c r="X29" i="57"/>
  <c r="W29" i="57"/>
  <c r="V29" i="57"/>
  <c r="U29" i="57"/>
  <c r="T29" i="57"/>
  <c r="S29" i="57"/>
  <c r="R29" i="57"/>
  <c r="Q29" i="57"/>
  <c r="P29" i="57"/>
  <c r="N29" i="57"/>
  <c r="M29" i="57"/>
  <c r="L29" i="57"/>
  <c r="K29" i="57"/>
  <c r="J29" i="57"/>
  <c r="I29" i="57"/>
  <c r="H29" i="57"/>
  <c r="G29" i="57"/>
  <c r="Z28" i="57"/>
  <c r="Z34" i="57" s="1"/>
  <c r="Y28" i="57"/>
  <c r="X28" i="57"/>
  <c r="W28" i="57"/>
  <c r="V28" i="57"/>
  <c r="V34" i="57" s="1"/>
  <c r="U28" i="57"/>
  <c r="U34" i="57" s="1"/>
  <c r="T28" i="57"/>
  <c r="S28" i="57"/>
  <c r="R28" i="57"/>
  <c r="R33" i="57" s="1"/>
  <c r="Q28" i="57"/>
  <c r="Q34" i="57" s="1"/>
  <c r="P28" i="57"/>
  <c r="N28" i="57"/>
  <c r="M28" i="57"/>
  <c r="L28" i="57"/>
  <c r="K28" i="57"/>
  <c r="J28" i="57"/>
  <c r="I28" i="57"/>
  <c r="H28" i="57"/>
  <c r="G28" i="57"/>
  <c r="G33" i="57" s="1"/>
  <c r="Y25" i="57"/>
  <c r="Y179" i="57" s="1"/>
  <c r="U25" i="57"/>
  <c r="U179" i="57" s="1"/>
  <c r="Q25" i="57"/>
  <c r="Q179" i="57" s="1"/>
  <c r="Y24" i="57"/>
  <c r="Y178" i="57" s="1"/>
  <c r="U24" i="57"/>
  <c r="U178" i="57" s="1"/>
  <c r="T24" i="57"/>
  <c r="T178" i="57" s="1"/>
  <c r="Q24" i="57"/>
  <c r="Q178" i="57" s="1"/>
  <c r="X23" i="57"/>
  <c r="X177" i="57" s="1"/>
  <c r="W23" i="57"/>
  <c r="W177" i="57" s="1"/>
  <c r="S23" i="57"/>
  <c r="S177" i="57" s="1"/>
  <c r="R23" i="57"/>
  <c r="R177" i="57" s="1"/>
  <c r="M23" i="57"/>
  <c r="Z22" i="57"/>
  <c r="Z176" i="57" s="1"/>
  <c r="W22" i="57"/>
  <c r="W176" i="57" s="1"/>
  <c r="V22" i="57"/>
  <c r="V176" i="57" s="1"/>
  <c r="S22" i="57"/>
  <c r="S176" i="57" s="1"/>
  <c r="Q22" i="57"/>
  <c r="Q176" i="57" s="1"/>
  <c r="I22" i="57"/>
  <c r="Z21" i="57"/>
  <c r="Z175" i="57" s="1"/>
  <c r="Y21" i="57"/>
  <c r="Y175" i="57" s="1"/>
  <c r="X21" i="57"/>
  <c r="X175" i="57" s="1"/>
  <c r="V21" i="57"/>
  <c r="V175" i="57" s="1"/>
  <c r="U21" i="57"/>
  <c r="U175" i="57" s="1"/>
  <c r="T21" i="57"/>
  <c r="T175" i="57" s="1"/>
  <c r="R21" i="57"/>
  <c r="R175" i="57" s="1"/>
  <c r="Q21" i="57"/>
  <c r="Q175" i="57" s="1"/>
  <c r="P21" i="57"/>
  <c r="M21" i="57"/>
  <c r="L21" i="57"/>
  <c r="K21" i="57"/>
  <c r="I21" i="57"/>
  <c r="H21" i="57"/>
  <c r="G21" i="57"/>
  <c r="Z20" i="57"/>
  <c r="Z174" i="57" s="1"/>
  <c r="Y20" i="57"/>
  <c r="Y174" i="57" s="1"/>
  <c r="X20" i="57"/>
  <c r="X174" i="57" s="1"/>
  <c r="W20" i="57"/>
  <c r="W174" i="57" s="1"/>
  <c r="V20" i="57"/>
  <c r="V174" i="57" s="1"/>
  <c r="U20" i="57"/>
  <c r="U174" i="57" s="1"/>
  <c r="T20" i="57"/>
  <c r="T174" i="57" s="1"/>
  <c r="S20" i="57"/>
  <c r="S174" i="57" s="1"/>
  <c r="R20" i="57"/>
  <c r="Q20" i="57"/>
  <c r="Q174" i="57" s="1"/>
  <c r="P20" i="57"/>
  <c r="P174" i="57" s="1"/>
  <c r="N20" i="57"/>
  <c r="M20" i="57"/>
  <c r="L20" i="57"/>
  <c r="Z19" i="57"/>
  <c r="Y19" i="57"/>
  <c r="Y173" i="57" s="1"/>
  <c r="X19" i="57"/>
  <c r="X173" i="57" s="1"/>
  <c r="V19" i="57"/>
  <c r="U19" i="57"/>
  <c r="U173" i="57" s="1"/>
  <c r="T19" i="57"/>
  <c r="T173" i="57" s="1"/>
  <c r="R19" i="57"/>
  <c r="Q19" i="57"/>
  <c r="P19" i="57"/>
  <c r="M19" i="57"/>
  <c r="L19" i="57"/>
  <c r="K19" i="57"/>
  <c r="I19" i="57"/>
  <c r="H19" i="57"/>
  <c r="G19" i="57"/>
  <c r="Z18" i="57"/>
  <c r="Z172" i="57" s="1"/>
  <c r="Y18" i="57"/>
  <c r="X18" i="57"/>
  <c r="X172" i="57" s="1"/>
  <c r="W18" i="57"/>
  <c r="W172" i="57" s="1"/>
  <c r="V18" i="57"/>
  <c r="V172" i="57" s="1"/>
  <c r="U18" i="57"/>
  <c r="U172" i="57" s="1"/>
  <c r="T18" i="57"/>
  <c r="S18" i="57"/>
  <c r="S172" i="57" s="1"/>
  <c r="R18" i="57"/>
  <c r="R172" i="57" s="1"/>
  <c r="Q18" i="57"/>
  <c r="Q172" i="57" s="1"/>
  <c r="P18" i="57"/>
  <c r="P172" i="57" s="1"/>
  <c r="N18" i="57"/>
  <c r="M18" i="57"/>
  <c r="L18" i="57"/>
  <c r="K18" i="57"/>
  <c r="J18" i="57"/>
  <c r="I18" i="57"/>
  <c r="H18" i="57"/>
  <c r="G18" i="57"/>
  <c r="Z17" i="57"/>
  <c r="Z171" i="57" s="1"/>
  <c r="Y17" i="57"/>
  <c r="X17" i="57"/>
  <c r="W17" i="57"/>
  <c r="V17" i="57"/>
  <c r="V171" i="57" s="1"/>
  <c r="U17" i="57"/>
  <c r="U23" i="57" s="1"/>
  <c r="U177" i="57" s="1"/>
  <c r="T17" i="57"/>
  <c r="S17" i="57"/>
  <c r="S171" i="57" s="1"/>
  <c r="R17" i="57"/>
  <c r="R171" i="57" s="1"/>
  <c r="Q17" i="57"/>
  <c r="P17" i="57"/>
  <c r="N17" i="57"/>
  <c r="M17" i="57"/>
  <c r="M22" i="57" s="1"/>
  <c r="L17" i="57"/>
  <c r="K17" i="57"/>
  <c r="J17" i="57"/>
  <c r="I17" i="57"/>
  <c r="H17" i="57"/>
  <c r="G17" i="57"/>
  <c r="W179" i="60"/>
  <c r="X175" i="60"/>
  <c r="W174" i="60"/>
  <c r="U174" i="60"/>
  <c r="J174" i="60"/>
  <c r="I174" i="60"/>
  <c r="H174" i="60"/>
  <c r="G174" i="60"/>
  <c r="Z172" i="60"/>
  <c r="Y172" i="60"/>
  <c r="X172" i="60"/>
  <c r="W172" i="60"/>
  <c r="V172" i="60"/>
  <c r="U172" i="60"/>
  <c r="T172" i="60"/>
  <c r="S172" i="60"/>
  <c r="R172" i="60"/>
  <c r="Q172" i="60"/>
  <c r="P172" i="60"/>
  <c r="N172" i="60"/>
  <c r="M172" i="60"/>
  <c r="L172" i="60"/>
  <c r="K172" i="60"/>
  <c r="J172" i="60"/>
  <c r="I172" i="60"/>
  <c r="H172" i="60"/>
  <c r="G172" i="60"/>
  <c r="X171" i="60"/>
  <c r="G171" i="60"/>
  <c r="Z170" i="60"/>
  <c r="Y170" i="60"/>
  <c r="X170" i="60"/>
  <c r="W170" i="60"/>
  <c r="V170" i="60"/>
  <c r="U170" i="60"/>
  <c r="T170" i="60"/>
  <c r="S170" i="60"/>
  <c r="R170" i="60"/>
  <c r="Q170" i="60"/>
  <c r="P170" i="60"/>
  <c r="N170" i="60"/>
  <c r="M170" i="60"/>
  <c r="L170" i="60"/>
  <c r="K170" i="60"/>
  <c r="J170" i="60"/>
  <c r="I170" i="60"/>
  <c r="H170" i="60"/>
  <c r="G170" i="60"/>
  <c r="Z169" i="60"/>
  <c r="Y169" i="60"/>
  <c r="X169" i="60"/>
  <c r="W169" i="60"/>
  <c r="V169" i="60"/>
  <c r="U169" i="60"/>
  <c r="T169" i="60"/>
  <c r="S169" i="60"/>
  <c r="R169" i="60"/>
  <c r="Q169" i="60"/>
  <c r="P169" i="60"/>
  <c r="N169" i="60"/>
  <c r="M169" i="60"/>
  <c r="L169" i="60"/>
  <c r="K169" i="60"/>
  <c r="J169" i="60"/>
  <c r="I169" i="60"/>
  <c r="H169" i="60"/>
  <c r="G169" i="60"/>
  <c r="Z168" i="60"/>
  <c r="Y168" i="60"/>
  <c r="X168" i="60"/>
  <c r="W168" i="60"/>
  <c r="V168" i="60"/>
  <c r="U168" i="60"/>
  <c r="T168" i="60"/>
  <c r="S168" i="60"/>
  <c r="R168" i="60"/>
  <c r="Q168" i="60"/>
  <c r="P168" i="60"/>
  <c r="Q167" i="60"/>
  <c r="Z166" i="60"/>
  <c r="X166" i="60"/>
  <c r="V166" i="60"/>
  <c r="T166" i="60"/>
  <c r="R166" i="60"/>
  <c r="P166" i="60"/>
  <c r="X165" i="60"/>
  <c r="W165" i="60"/>
  <c r="P165" i="60"/>
  <c r="Z164" i="60"/>
  <c r="Y164" i="60"/>
  <c r="X164" i="60"/>
  <c r="V164" i="60"/>
  <c r="U164" i="60"/>
  <c r="T164" i="60"/>
  <c r="R164" i="60"/>
  <c r="Q164" i="60"/>
  <c r="P164" i="60"/>
  <c r="M164" i="60"/>
  <c r="M166" i="60" s="1"/>
  <c r="L164" i="60"/>
  <c r="K164" i="60"/>
  <c r="I164" i="60"/>
  <c r="H164" i="60"/>
  <c r="G164" i="60"/>
  <c r="Z163" i="60"/>
  <c r="Y163" i="60"/>
  <c r="X163" i="60"/>
  <c r="W163" i="60"/>
  <c r="V163" i="60"/>
  <c r="U163" i="60"/>
  <c r="T163" i="60"/>
  <c r="S163" i="60"/>
  <c r="R163" i="60"/>
  <c r="Q163" i="60"/>
  <c r="P163" i="60"/>
  <c r="N163" i="60"/>
  <c r="M163" i="60"/>
  <c r="L163" i="60"/>
  <c r="Z162" i="60"/>
  <c r="Z167" i="60" s="1"/>
  <c r="Y162" i="60"/>
  <c r="Y167" i="60" s="1"/>
  <c r="X162" i="60"/>
  <c r="X167" i="60" s="1"/>
  <c r="V162" i="60"/>
  <c r="V167" i="60" s="1"/>
  <c r="U162" i="60"/>
  <c r="U167" i="60" s="1"/>
  <c r="T162" i="60"/>
  <c r="T167" i="60" s="1"/>
  <c r="R162" i="60"/>
  <c r="R167" i="60" s="1"/>
  <c r="Q162" i="60"/>
  <c r="P162" i="60"/>
  <c r="P167" i="60" s="1"/>
  <c r="M162" i="60"/>
  <c r="L162" i="60"/>
  <c r="K162" i="60"/>
  <c r="I162" i="60"/>
  <c r="H162" i="60"/>
  <c r="G162" i="60"/>
  <c r="Z160" i="60"/>
  <c r="Z165" i="60" s="1"/>
  <c r="Y160" i="60"/>
  <c r="X160" i="60"/>
  <c r="W160" i="60"/>
  <c r="W166" i="60" s="1"/>
  <c r="V160" i="60"/>
  <c r="V165" i="60" s="1"/>
  <c r="U160" i="60"/>
  <c r="T160" i="60"/>
  <c r="T165" i="60" s="1"/>
  <c r="S160" i="60"/>
  <c r="S166" i="60" s="1"/>
  <c r="R160" i="60"/>
  <c r="R165" i="60" s="1"/>
  <c r="Q160" i="60"/>
  <c r="P160" i="60"/>
  <c r="N160" i="60"/>
  <c r="M160" i="60"/>
  <c r="M165" i="60" s="1"/>
  <c r="L160" i="60"/>
  <c r="K160" i="60"/>
  <c r="J160" i="60"/>
  <c r="I160" i="60"/>
  <c r="H160" i="60"/>
  <c r="G160" i="60"/>
  <c r="Z157" i="60"/>
  <c r="Y157" i="60"/>
  <c r="X157" i="60"/>
  <c r="W157" i="60"/>
  <c r="V157" i="60"/>
  <c r="U157" i="60"/>
  <c r="T157" i="60"/>
  <c r="S157" i="60"/>
  <c r="R157" i="60"/>
  <c r="Q157" i="60"/>
  <c r="P157" i="60"/>
  <c r="Z156" i="60"/>
  <c r="V156" i="60"/>
  <c r="R156" i="60"/>
  <c r="Y155" i="60"/>
  <c r="U155" i="60"/>
  <c r="T155" i="60"/>
  <c r="S155" i="60"/>
  <c r="Q155" i="60"/>
  <c r="P155" i="60"/>
  <c r="M154" i="60"/>
  <c r="Z153" i="60"/>
  <c r="Y153" i="60"/>
  <c r="X153" i="60"/>
  <c r="V153" i="60"/>
  <c r="U153" i="60"/>
  <c r="T153" i="60"/>
  <c r="R153" i="60"/>
  <c r="Q153" i="60"/>
  <c r="P153" i="60"/>
  <c r="M153" i="60"/>
  <c r="L153" i="60"/>
  <c r="K153" i="60"/>
  <c r="I153" i="60"/>
  <c r="H153" i="60"/>
  <c r="G153" i="60"/>
  <c r="Z152" i="60"/>
  <c r="Y152" i="60"/>
  <c r="X152" i="60"/>
  <c r="W152" i="60"/>
  <c r="V152" i="60"/>
  <c r="U152" i="60"/>
  <c r="T152" i="60"/>
  <c r="S152" i="60"/>
  <c r="R152" i="60"/>
  <c r="Q152" i="60"/>
  <c r="P152" i="60"/>
  <c r="N152" i="60"/>
  <c r="M152" i="60"/>
  <c r="L152" i="60"/>
  <c r="Z151" i="60"/>
  <c r="Y151" i="60"/>
  <c r="Y156" i="60" s="1"/>
  <c r="X151" i="60"/>
  <c r="X156" i="60" s="1"/>
  <c r="V151" i="60"/>
  <c r="U151" i="60"/>
  <c r="U156" i="60" s="1"/>
  <c r="T151" i="60"/>
  <c r="T156" i="60" s="1"/>
  <c r="R151" i="60"/>
  <c r="Q151" i="60"/>
  <c r="Q156" i="60" s="1"/>
  <c r="P151" i="60"/>
  <c r="P156" i="60" s="1"/>
  <c r="M151" i="60"/>
  <c r="L151" i="60"/>
  <c r="K151" i="60"/>
  <c r="I151" i="60"/>
  <c r="H151" i="60"/>
  <c r="G151" i="60"/>
  <c r="Z149" i="60"/>
  <c r="Y149" i="60"/>
  <c r="Y154" i="60" s="1"/>
  <c r="X149" i="60"/>
  <c r="X155" i="60" s="1"/>
  <c r="W149" i="60"/>
  <c r="W155" i="60" s="1"/>
  <c r="V149" i="60"/>
  <c r="V155" i="60" s="1"/>
  <c r="U149" i="60"/>
  <c r="U154" i="60" s="1"/>
  <c r="T149" i="60"/>
  <c r="T154" i="60" s="1"/>
  <c r="S149" i="60"/>
  <c r="S154" i="60" s="1"/>
  <c r="R149" i="60"/>
  <c r="Q149" i="60"/>
  <c r="Q154" i="60" s="1"/>
  <c r="P149" i="60"/>
  <c r="P154" i="60" s="1"/>
  <c r="N149" i="60"/>
  <c r="M149" i="60"/>
  <c r="L149" i="60"/>
  <c r="K149" i="60"/>
  <c r="J149" i="60"/>
  <c r="I149" i="60"/>
  <c r="H149" i="60"/>
  <c r="H154" i="60" s="1"/>
  <c r="G149" i="60"/>
  <c r="Z146" i="60"/>
  <c r="Y146" i="60"/>
  <c r="X146" i="60"/>
  <c r="W146" i="60"/>
  <c r="V146" i="60"/>
  <c r="U146" i="60"/>
  <c r="T146" i="60"/>
  <c r="S146" i="60"/>
  <c r="R146" i="60"/>
  <c r="Q146" i="60"/>
  <c r="P146" i="60"/>
  <c r="Z145" i="60"/>
  <c r="Y145" i="60"/>
  <c r="V145" i="60"/>
  <c r="R145" i="60"/>
  <c r="Z144" i="60"/>
  <c r="Y144" i="60"/>
  <c r="X144" i="60"/>
  <c r="V144" i="60"/>
  <c r="U144" i="60"/>
  <c r="R144" i="60"/>
  <c r="Q144" i="60"/>
  <c r="W143" i="60"/>
  <c r="T143" i="60"/>
  <c r="S143" i="60"/>
  <c r="Z142" i="60"/>
  <c r="Y142" i="60"/>
  <c r="X142" i="60"/>
  <c r="V142" i="60"/>
  <c r="U142" i="60"/>
  <c r="T142" i="60"/>
  <c r="R142" i="60"/>
  <c r="Q142" i="60"/>
  <c r="P142" i="60"/>
  <c r="M142" i="60"/>
  <c r="L142" i="60"/>
  <c r="K142" i="60"/>
  <c r="I142" i="60"/>
  <c r="H142" i="60"/>
  <c r="G142" i="60"/>
  <c r="Z141" i="60"/>
  <c r="Y141" i="60"/>
  <c r="X141" i="60"/>
  <c r="W141" i="60"/>
  <c r="V141" i="60"/>
  <c r="U141" i="60"/>
  <c r="T141" i="60"/>
  <c r="S141" i="60"/>
  <c r="R141" i="60"/>
  <c r="Q141" i="60"/>
  <c r="P141" i="60"/>
  <c r="N141" i="60"/>
  <c r="M141" i="60"/>
  <c r="L141" i="60"/>
  <c r="Z140" i="60"/>
  <c r="Y140" i="60"/>
  <c r="X140" i="60"/>
  <c r="X145" i="60" s="1"/>
  <c r="V140" i="60"/>
  <c r="U140" i="60"/>
  <c r="U145" i="60" s="1"/>
  <c r="T140" i="60"/>
  <c r="T145" i="60" s="1"/>
  <c r="R140" i="60"/>
  <c r="Q140" i="60"/>
  <c r="Q145" i="60" s="1"/>
  <c r="P140" i="60"/>
  <c r="M140" i="60"/>
  <c r="L140" i="60"/>
  <c r="K140" i="60"/>
  <c r="I140" i="60"/>
  <c r="H140" i="60"/>
  <c r="G140" i="60"/>
  <c r="Z138" i="60"/>
  <c r="Z143" i="60" s="1"/>
  <c r="Y138" i="60"/>
  <c r="Y143" i="60" s="1"/>
  <c r="X138" i="60"/>
  <c r="X143" i="60" s="1"/>
  <c r="W138" i="60"/>
  <c r="W144" i="60" s="1"/>
  <c r="V138" i="60"/>
  <c r="V143" i="60" s="1"/>
  <c r="U138" i="60"/>
  <c r="U143" i="60" s="1"/>
  <c r="T138" i="60"/>
  <c r="T144" i="60" s="1"/>
  <c r="S138" i="60"/>
  <c r="S144" i="60" s="1"/>
  <c r="R138" i="60"/>
  <c r="R143" i="60" s="1"/>
  <c r="Q138" i="60"/>
  <c r="Q143" i="60" s="1"/>
  <c r="P138" i="60"/>
  <c r="P144" i="60" s="1"/>
  <c r="N138" i="60"/>
  <c r="M138" i="60"/>
  <c r="M143" i="60" s="1"/>
  <c r="L138" i="60"/>
  <c r="K138" i="60"/>
  <c r="J138" i="60"/>
  <c r="I138" i="60"/>
  <c r="I143" i="60" s="1"/>
  <c r="H138" i="60"/>
  <c r="H143" i="60" s="1"/>
  <c r="G138" i="60"/>
  <c r="Z135" i="60"/>
  <c r="Y135" i="60"/>
  <c r="X135" i="60"/>
  <c r="W135" i="60"/>
  <c r="V135" i="60"/>
  <c r="U135" i="60"/>
  <c r="T135" i="60"/>
  <c r="S135" i="60"/>
  <c r="R135" i="60"/>
  <c r="Q135" i="60"/>
  <c r="P135" i="60"/>
  <c r="X134" i="60"/>
  <c r="T134" i="60"/>
  <c r="R134" i="60"/>
  <c r="Z133" i="60"/>
  <c r="W133" i="60"/>
  <c r="V133" i="60"/>
  <c r="S133" i="60"/>
  <c r="R133" i="60"/>
  <c r="H133" i="60"/>
  <c r="U132" i="60"/>
  <c r="T132" i="60"/>
  <c r="Z131" i="60"/>
  <c r="Y131" i="60"/>
  <c r="X131" i="60"/>
  <c r="V131" i="60"/>
  <c r="U131" i="60"/>
  <c r="T131" i="60"/>
  <c r="R131" i="60"/>
  <c r="Q131" i="60"/>
  <c r="P131" i="60"/>
  <c r="M131" i="60"/>
  <c r="L131" i="60"/>
  <c r="K131" i="60"/>
  <c r="I131" i="60"/>
  <c r="H131" i="60"/>
  <c r="G131" i="60"/>
  <c r="Z130" i="60"/>
  <c r="Y130" i="60"/>
  <c r="X130" i="60"/>
  <c r="W130" i="60"/>
  <c r="V130" i="60"/>
  <c r="U130" i="60"/>
  <c r="T130" i="60"/>
  <c r="S130" i="60"/>
  <c r="R130" i="60"/>
  <c r="Q130" i="60"/>
  <c r="P130" i="60"/>
  <c r="N130" i="60"/>
  <c r="M130" i="60"/>
  <c r="L130" i="60"/>
  <c r="Z129" i="60"/>
  <c r="Z134" i="60" s="1"/>
  <c r="Y129" i="60"/>
  <c r="Y134" i="60" s="1"/>
  <c r="X129" i="60"/>
  <c r="V129" i="60"/>
  <c r="V134" i="60" s="1"/>
  <c r="U129" i="60"/>
  <c r="U134" i="60" s="1"/>
  <c r="T129" i="60"/>
  <c r="R129" i="60"/>
  <c r="Q129" i="60"/>
  <c r="Q134" i="60" s="1"/>
  <c r="P129" i="60"/>
  <c r="M129" i="60"/>
  <c r="L129" i="60"/>
  <c r="K129" i="60"/>
  <c r="I129" i="60"/>
  <c r="I133" i="60" s="1"/>
  <c r="H129" i="60"/>
  <c r="G129" i="60"/>
  <c r="Z127" i="60"/>
  <c r="Z132" i="60" s="1"/>
  <c r="Y127" i="60"/>
  <c r="X127" i="60"/>
  <c r="X133" i="60" s="1"/>
  <c r="W127" i="60"/>
  <c r="W132" i="60" s="1"/>
  <c r="V127" i="60"/>
  <c r="V132" i="60" s="1"/>
  <c r="U127" i="60"/>
  <c r="U133" i="60" s="1"/>
  <c r="T127" i="60"/>
  <c r="T133" i="60" s="1"/>
  <c r="S127" i="60"/>
  <c r="S132" i="60" s="1"/>
  <c r="R127" i="60"/>
  <c r="R132" i="60" s="1"/>
  <c r="Q127" i="60"/>
  <c r="Q132" i="60" s="1"/>
  <c r="P127" i="60"/>
  <c r="P132" i="60" s="1"/>
  <c r="N127" i="60"/>
  <c r="M127" i="60"/>
  <c r="M132" i="60" s="1"/>
  <c r="L127" i="60"/>
  <c r="L132" i="60" s="1"/>
  <c r="K127" i="60"/>
  <c r="J127" i="60"/>
  <c r="I127" i="60"/>
  <c r="I132" i="60" s="1"/>
  <c r="H127" i="60"/>
  <c r="H132" i="60" s="1"/>
  <c r="G127" i="60"/>
  <c r="G132" i="60" s="1"/>
  <c r="Z124" i="60"/>
  <c r="Y124" i="60"/>
  <c r="X124" i="60"/>
  <c r="W124" i="60"/>
  <c r="V124" i="60"/>
  <c r="U124" i="60"/>
  <c r="T124" i="60"/>
  <c r="S124" i="60"/>
  <c r="R124" i="60"/>
  <c r="Q124" i="60"/>
  <c r="P124" i="60"/>
  <c r="Y123" i="60"/>
  <c r="X123" i="60"/>
  <c r="U123" i="60"/>
  <c r="T123" i="60"/>
  <c r="Q123" i="60"/>
  <c r="X122" i="60"/>
  <c r="W122" i="60"/>
  <c r="T122" i="60"/>
  <c r="S122" i="60"/>
  <c r="R122" i="60"/>
  <c r="P122" i="60"/>
  <c r="M122" i="60"/>
  <c r="Y121" i="60"/>
  <c r="V121" i="60"/>
  <c r="U121" i="60"/>
  <c r="Q121" i="60"/>
  <c r="M121" i="60"/>
  <c r="L121" i="60"/>
  <c r="H121" i="60"/>
  <c r="Z120" i="60"/>
  <c r="Y120" i="60"/>
  <c r="X120" i="60"/>
  <c r="V120" i="60"/>
  <c r="U120" i="60"/>
  <c r="T120" i="60"/>
  <c r="R120" i="60"/>
  <c r="Q120" i="60"/>
  <c r="P120" i="60"/>
  <c r="M120" i="60"/>
  <c r="L120" i="60"/>
  <c r="K120" i="60"/>
  <c r="I120" i="60"/>
  <c r="H120" i="60"/>
  <c r="G120" i="60"/>
  <c r="Z119" i="60"/>
  <c r="Y119" i="60"/>
  <c r="X119" i="60"/>
  <c r="W119" i="60"/>
  <c r="V119" i="60"/>
  <c r="U119" i="60"/>
  <c r="T119" i="60"/>
  <c r="S119" i="60"/>
  <c r="R119" i="60"/>
  <c r="Q119" i="60"/>
  <c r="P119" i="60"/>
  <c r="N119" i="60"/>
  <c r="M119" i="60"/>
  <c r="L119" i="60"/>
  <c r="Z118" i="60"/>
  <c r="Z123" i="60" s="1"/>
  <c r="Y118" i="60"/>
  <c r="X118" i="60"/>
  <c r="V118" i="60"/>
  <c r="V123" i="60" s="1"/>
  <c r="U118" i="60"/>
  <c r="T118" i="60"/>
  <c r="R118" i="60"/>
  <c r="R123" i="60" s="1"/>
  <c r="Q118" i="60"/>
  <c r="P118" i="60"/>
  <c r="M118" i="60"/>
  <c r="L118" i="60"/>
  <c r="K118" i="60"/>
  <c r="I118" i="60"/>
  <c r="H118" i="60"/>
  <c r="G118" i="60"/>
  <c r="Z116" i="60"/>
  <c r="Z122" i="60" s="1"/>
  <c r="Y116" i="60"/>
  <c r="Y122" i="60" s="1"/>
  <c r="X116" i="60"/>
  <c r="X121" i="60" s="1"/>
  <c r="W116" i="60"/>
  <c r="W121" i="60" s="1"/>
  <c r="V116" i="60"/>
  <c r="V122" i="60" s="1"/>
  <c r="U116" i="60"/>
  <c r="U122" i="60" s="1"/>
  <c r="T116" i="60"/>
  <c r="T121" i="60" s="1"/>
  <c r="S116" i="60"/>
  <c r="S121" i="60" s="1"/>
  <c r="R116" i="60"/>
  <c r="R121" i="60" s="1"/>
  <c r="Q116" i="60"/>
  <c r="Q122" i="60" s="1"/>
  <c r="P116" i="60"/>
  <c r="P121" i="60" s="1"/>
  <c r="N116" i="60"/>
  <c r="M116" i="60"/>
  <c r="L116" i="60"/>
  <c r="K116" i="60"/>
  <c r="J116" i="60"/>
  <c r="I116" i="60"/>
  <c r="H116" i="60"/>
  <c r="G116" i="60"/>
  <c r="G121" i="60" s="1"/>
  <c r="Z113" i="60"/>
  <c r="Y113" i="60"/>
  <c r="X113" i="60"/>
  <c r="W113" i="60"/>
  <c r="V113" i="60"/>
  <c r="U113" i="60"/>
  <c r="T113" i="60"/>
  <c r="S113" i="60"/>
  <c r="R113" i="60"/>
  <c r="Q113" i="60"/>
  <c r="P113" i="60"/>
  <c r="Y112" i="60"/>
  <c r="U112" i="60"/>
  <c r="T112" i="60"/>
  <c r="Q112" i="60"/>
  <c r="X111" i="60"/>
  <c r="W111" i="60"/>
  <c r="T111" i="60"/>
  <c r="P111" i="60"/>
  <c r="Z110" i="60"/>
  <c r="W110" i="60"/>
  <c r="R110" i="60"/>
  <c r="I110" i="60"/>
  <c r="Z109" i="60"/>
  <c r="Y109" i="60"/>
  <c r="X109" i="60"/>
  <c r="V109" i="60"/>
  <c r="U109" i="60"/>
  <c r="T109" i="60"/>
  <c r="R109" i="60"/>
  <c r="Q109" i="60"/>
  <c r="P109" i="60"/>
  <c r="M109" i="60"/>
  <c r="L109" i="60"/>
  <c r="K109" i="60"/>
  <c r="I109" i="60"/>
  <c r="H109" i="60"/>
  <c r="G109" i="60"/>
  <c r="Z108" i="60"/>
  <c r="Y108" i="60"/>
  <c r="X108" i="60"/>
  <c r="W108" i="60"/>
  <c r="V108" i="60"/>
  <c r="U108" i="60"/>
  <c r="T108" i="60"/>
  <c r="S108" i="60"/>
  <c r="R108" i="60"/>
  <c r="Q108" i="60"/>
  <c r="P108" i="60"/>
  <c r="N108" i="60"/>
  <c r="M108" i="60"/>
  <c r="L108" i="60"/>
  <c r="Z107" i="60"/>
  <c r="Z112" i="60" s="1"/>
  <c r="Y107" i="60"/>
  <c r="X107" i="60"/>
  <c r="X112" i="60" s="1"/>
  <c r="V107" i="60"/>
  <c r="V112" i="60" s="1"/>
  <c r="U107" i="60"/>
  <c r="T107" i="60"/>
  <c r="R107" i="60"/>
  <c r="R112" i="60" s="1"/>
  <c r="Q107" i="60"/>
  <c r="P107" i="60"/>
  <c r="P112" i="60" s="1"/>
  <c r="M107" i="60"/>
  <c r="L107" i="60"/>
  <c r="K107" i="60"/>
  <c r="I107" i="60"/>
  <c r="H107" i="60"/>
  <c r="G107" i="60"/>
  <c r="Z105" i="60"/>
  <c r="Z111" i="60" s="1"/>
  <c r="Y105" i="60"/>
  <c r="Y110" i="60" s="1"/>
  <c r="X105" i="60"/>
  <c r="X110" i="60" s="1"/>
  <c r="W105" i="60"/>
  <c r="V105" i="60"/>
  <c r="V111" i="60" s="1"/>
  <c r="U105" i="60"/>
  <c r="U110" i="60" s="1"/>
  <c r="T105" i="60"/>
  <c r="T110" i="60" s="1"/>
  <c r="S105" i="60"/>
  <c r="R105" i="60"/>
  <c r="R111" i="60" s="1"/>
  <c r="Q105" i="60"/>
  <c r="Q110" i="60" s="1"/>
  <c r="P105" i="60"/>
  <c r="P110" i="60" s="1"/>
  <c r="N105" i="60"/>
  <c r="M105" i="60"/>
  <c r="L105" i="60"/>
  <c r="K105" i="60"/>
  <c r="J105" i="60"/>
  <c r="I105" i="60"/>
  <c r="H105" i="60"/>
  <c r="H110" i="60" s="1"/>
  <c r="G105" i="60"/>
  <c r="G110" i="60" s="1"/>
  <c r="Z102" i="60"/>
  <c r="Y102" i="60"/>
  <c r="X102" i="60"/>
  <c r="W102" i="60"/>
  <c r="V102" i="60"/>
  <c r="U102" i="60"/>
  <c r="T102" i="60"/>
  <c r="S102" i="60"/>
  <c r="R102" i="60"/>
  <c r="Q102" i="60"/>
  <c r="P102" i="60"/>
  <c r="Z101" i="60"/>
  <c r="V101" i="60"/>
  <c r="U101" i="60"/>
  <c r="R101" i="60"/>
  <c r="Y100" i="60"/>
  <c r="U100" i="60"/>
  <c r="Q100" i="60"/>
  <c r="Z98" i="60"/>
  <c r="Y98" i="60"/>
  <c r="X98" i="60"/>
  <c r="V98" i="60"/>
  <c r="U98" i="60"/>
  <c r="T98" i="60"/>
  <c r="R98" i="60"/>
  <c r="Q98" i="60"/>
  <c r="P98" i="60"/>
  <c r="M98" i="60"/>
  <c r="L98" i="60"/>
  <c r="K98" i="60"/>
  <c r="I98" i="60"/>
  <c r="H98" i="60"/>
  <c r="G98" i="60"/>
  <c r="Z97" i="60"/>
  <c r="Y97" i="60"/>
  <c r="X97" i="60"/>
  <c r="W97" i="60"/>
  <c r="V97" i="60"/>
  <c r="U97" i="60"/>
  <c r="T97" i="60"/>
  <c r="S97" i="60"/>
  <c r="R97" i="60"/>
  <c r="Q97" i="60"/>
  <c r="P97" i="60"/>
  <c r="N97" i="60"/>
  <c r="M97" i="60"/>
  <c r="L97" i="60"/>
  <c r="Z96" i="60"/>
  <c r="Y96" i="60"/>
  <c r="Y101" i="60" s="1"/>
  <c r="X96" i="60"/>
  <c r="X101" i="60" s="1"/>
  <c r="V96" i="60"/>
  <c r="U96" i="60"/>
  <c r="T96" i="60"/>
  <c r="T101" i="60" s="1"/>
  <c r="R96" i="60"/>
  <c r="Q96" i="60"/>
  <c r="Q101" i="60" s="1"/>
  <c r="P96" i="60"/>
  <c r="M96" i="60"/>
  <c r="L96" i="60"/>
  <c r="K96" i="60"/>
  <c r="I96" i="60"/>
  <c r="H96" i="60"/>
  <c r="G96" i="60"/>
  <c r="Z94" i="60"/>
  <c r="Z99" i="60" s="1"/>
  <c r="Y94" i="60"/>
  <c r="Y99" i="60" s="1"/>
  <c r="X94" i="60"/>
  <c r="W94" i="60"/>
  <c r="V94" i="60"/>
  <c r="V99" i="60" s="1"/>
  <c r="U94" i="60"/>
  <c r="U99" i="60" s="1"/>
  <c r="T94" i="60"/>
  <c r="S94" i="60"/>
  <c r="S100" i="60" s="1"/>
  <c r="R94" i="60"/>
  <c r="R99" i="60" s="1"/>
  <c r="Q94" i="60"/>
  <c r="Q99" i="60" s="1"/>
  <c r="P94" i="60"/>
  <c r="N94" i="60"/>
  <c r="M94" i="60"/>
  <c r="L94" i="60"/>
  <c r="K94" i="60"/>
  <c r="J94" i="60"/>
  <c r="I94" i="60"/>
  <c r="I99" i="60" s="1"/>
  <c r="H94" i="60"/>
  <c r="G94" i="60"/>
  <c r="G99" i="60" s="1"/>
  <c r="Z91" i="60"/>
  <c r="Y91" i="60"/>
  <c r="X91" i="60"/>
  <c r="W91" i="60"/>
  <c r="V91" i="60"/>
  <c r="U91" i="60"/>
  <c r="T91" i="60"/>
  <c r="S91" i="60"/>
  <c r="R91" i="60"/>
  <c r="Q91" i="60"/>
  <c r="P91" i="60"/>
  <c r="Z90" i="60"/>
  <c r="I90" i="60"/>
  <c r="Z89" i="60"/>
  <c r="V89" i="60"/>
  <c r="U89" i="60"/>
  <c r="R89" i="60"/>
  <c r="Y88" i="60"/>
  <c r="U88" i="60"/>
  <c r="Q88" i="60"/>
  <c r="G88" i="60"/>
  <c r="Z87" i="60"/>
  <c r="Y87" i="60"/>
  <c r="X87" i="60"/>
  <c r="V87" i="60"/>
  <c r="U87" i="60"/>
  <c r="T87" i="60"/>
  <c r="R87" i="60"/>
  <c r="Q87" i="60"/>
  <c r="P87" i="60"/>
  <c r="M87" i="60"/>
  <c r="L87" i="60"/>
  <c r="K87" i="60"/>
  <c r="I87" i="60"/>
  <c r="H87" i="60"/>
  <c r="G87" i="60"/>
  <c r="Z86" i="60"/>
  <c r="Y86" i="60"/>
  <c r="X86" i="60"/>
  <c r="W86" i="60"/>
  <c r="V86" i="60"/>
  <c r="U86" i="60"/>
  <c r="T86" i="60"/>
  <c r="S86" i="60"/>
  <c r="R86" i="60"/>
  <c r="Q86" i="60"/>
  <c r="P86" i="60"/>
  <c r="N86" i="60"/>
  <c r="M86" i="60"/>
  <c r="L86" i="60"/>
  <c r="Z85" i="60"/>
  <c r="Y85" i="60"/>
  <c r="Y90" i="60" s="1"/>
  <c r="X85" i="60"/>
  <c r="X90" i="60" s="1"/>
  <c r="V85" i="60"/>
  <c r="V90" i="60" s="1"/>
  <c r="U85" i="60"/>
  <c r="U90" i="60" s="1"/>
  <c r="T85" i="60"/>
  <c r="T90" i="60" s="1"/>
  <c r="R85" i="60"/>
  <c r="R90" i="60" s="1"/>
  <c r="Q85" i="60"/>
  <c r="Q90" i="60" s="1"/>
  <c r="P85" i="60"/>
  <c r="M85" i="60"/>
  <c r="L85" i="60"/>
  <c r="K85" i="60"/>
  <c r="I85" i="60"/>
  <c r="H85" i="60"/>
  <c r="G85" i="60"/>
  <c r="Z83" i="60"/>
  <c r="Z88" i="60" s="1"/>
  <c r="Y83" i="60"/>
  <c r="Y89" i="60" s="1"/>
  <c r="X83" i="60"/>
  <c r="X89" i="60" s="1"/>
  <c r="W83" i="60"/>
  <c r="W88" i="60" s="1"/>
  <c r="V83" i="60"/>
  <c r="V88" i="60" s="1"/>
  <c r="U83" i="60"/>
  <c r="T83" i="60"/>
  <c r="S83" i="60"/>
  <c r="S88" i="60" s="1"/>
  <c r="R83" i="60"/>
  <c r="R88" i="60" s="1"/>
  <c r="Q83" i="60"/>
  <c r="Q89" i="60" s="1"/>
  <c r="P83" i="60"/>
  <c r="P89" i="60" s="1"/>
  <c r="N83" i="60"/>
  <c r="M83" i="60"/>
  <c r="L83" i="60"/>
  <c r="K83" i="60"/>
  <c r="J83" i="60"/>
  <c r="I83" i="60"/>
  <c r="I88" i="60" s="1"/>
  <c r="I89" i="60" s="1"/>
  <c r="H83" i="60"/>
  <c r="G83" i="60"/>
  <c r="Z80" i="60"/>
  <c r="Y80" i="60"/>
  <c r="X80" i="60"/>
  <c r="W80" i="60"/>
  <c r="V80" i="60"/>
  <c r="U80" i="60"/>
  <c r="T80" i="60"/>
  <c r="S80" i="60"/>
  <c r="R80" i="60"/>
  <c r="Q80" i="60"/>
  <c r="P80" i="60"/>
  <c r="X79" i="60"/>
  <c r="T79" i="60"/>
  <c r="W78" i="60"/>
  <c r="V78" i="60"/>
  <c r="S78" i="60"/>
  <c r="M78" i="60"/>
  <c r="Y77" i="60"/>
  <c r="V77" i="60"/>
  <c r="U77" i="60"/>
  <c r="Q77" i="60"/>
  <c r="M77" i="60"/>
  <c r="L77" i="60"/>
  <c r="H77" i="60"/>
  <c r="Z76" i="60"/>
  <c r="Y76" i="60"/>
  <c r="X76" i="60"/>
  <c r="V76" i="60"/>
  <c r="U76" i="60"/>
  <c r="T76" i="60"/>
  <c r="R76" i="60"/>
  <c r="Q76" i="60"/>
  <c r="P76" i="60"/>
  <c r="M76" i="60"/>
  <c r="L76" i="60"/>
  <c r="K76" i="60"/>
  <c r="I76" i="60"/>
  <c r="H76" i="60"/>
  <c r="G76" i="60"/>
  <c r="Z75" i="60"/>
  <c r="Y75" i="60"/>
  <c r="X75" i="60"/>
  <c r="W75" i="60"/>
  <c r="V75" i="60"/>
  <c r="U75" i="60"/>
  <c r="T75" i="60"/>
  <c r="S75" i="60"/>
  <c r="R75" i="60"/>
  <c r="Q75" i="60"/>
  <c r="P75" i="60"/>
  <c r="N75" i="60"/>
  <c r="M75" i="60"/>
  <c r="L75" i="60"/>
  <c r="Z74" i="60"/>
  <c r="Z79" i="60" s="1"/>
  <c r="Y74" i="60"/>
  <c r="Y79" i="60" s="1"/>
  <c r="X74" i="60"/>
  <c r="V74" i="60"/>
  <c r="V79" i="60" s="1"/>
  <c r="U74" i="60"/>
  <c r="U79" i="60" s="1"/>
  <c r="T74" i="60"/>
  <c r="R74" i="60"/>
  <c r="R79" i="60" s="1"/>
  <c r="Q74" i="60"/>
  <c r="Q79" i="60" s="1"/>
  <c r="P74" i="60"/>
  <c r="M74" i="60"/>
  <c r="L74" i="60"/>
  <c r="K74" i="60"/>
  <c r="I74" i="60"/>
  <c r="H74" i="60"/>
  <c r="G74" i="60"/>
  <c r="Z72" i="60"/>
  <c r="Z78" i="60" s="1"/>
  <c r="Y72" i="60"/>
  <c r="Y78" i="60" s="1"/>
  <c r="X72" i="60"/>
  <c r="X77" i="60" s="1"/>
  <c r="W72" i="60"/>
  <c r="W77" i="60" s="1"/>
  <c r="V72" i="60"/>
  <c r="U72" i="60"/>
  <c r="U78" i="60" s="1"/>
  <c r="T72" i="60"/>
  <c r="T77" i="60" s="1"/>
  <c r="S72" i="60"/>
  <c r="S77" i="60" s="1"/>
  <c r="R72" i="60"/>
  <c r="R78" i="60" s="1"/>
  <c r="Q72" i="60"/>
  <c r="Q78" i="60" s="1"/>
  <c r="P72" i="60"/>
  <c r="P77" i="60" s="1"/>
  <c r="N72" i="60"/>
  <c r="M72" i="60"/>
  <c r="L72" i="60"/>
  <c r="K72" i="60"/>
  <c r="J72" i="60"/>
  <c r="I72" i="60"/>
  <c r="H72" i="60"/>
  <c r="G72" i="60"/>
  <c r="Z69" i="60"/>
  <c r="Y69" i="60"/>
  <c r="X69" i="60"/>
  <c r="W69" i="60"/>
  <c r="V69" i="60"/>
  <c r="U69" i="60"/>
  <c r="T69" i="60"/>
  <c r="S69" i="60"/>
  <c r="R69" i="60"/>
  <c r="Q69" i="60"/>
  <c r="P69" i="60"/>
  <c r="Y68" i="60"/>
  <c r="X68" i="60"/>
  <c r="U68" i="60"/>
  <c r="Q68" i="60"/>
  <c r="Z67" i="60"/>
  <c r="X67" i="60"/>
  <c r="V67" i="60"/>
  <c r="T67" i="60"/>
  <c r="P67" i="60"/>
  <c r="Y66" i="60"/>
  <c r="R66" i="60"/>
  <c r="Q66" i="60"/>
  <c r="M66" i="60"/>
  <c r="H66" i="60"/>
  <c r="Z65" i="60"/>
  <c r="Y65" i="60"/>
  <c r="X65" i="60"/>
  <c r="V65" i="60"/>
  <c r="U65" i="60"/>
  <c r="T65" i="60"/>
  <c r="R65" i="60"/>
  <c r="Q65" i="60"/>
  <c r="P65" i="60"/>
  <c r="M65" i="60"/>
  <c r="L65" i="60"/>
  <c r="K65" i="60"/>
  <c r="I65" i="60"/>
  <c r="H65" i="60"/>
  <c r="G65" i="60"/>
  <c r="Z64" i="60"/>
  <c r="Y64" i="60"/>
  <c r="X64" i="60"/>
  <c r="W64" i="60"/>
  <c r="V64" i="60"/>
  <c r="U64" i="60"/>
  <c r="T64" i="60"/>
  <c r="S64" i="60"/>
  <c r="R64" i="60"/>
  <c r="Q64" i="60"/>
  <c r="P64" i="60"/>
  <c r="N64" i="60"/>
  <c r="M64" i="60"/>
  <c r="L64" i="60"/>
  <c r="Z63" i="60"/>
  <c r="Z68" i="60" s="1"/>
  <c r="Y63" i="60"/>
  <c r="X63" i="60"/>
  <c r="V63" i="60"/>
  <c r="V68" i="60" s="1"/>
  <c r="U63" i="60"/>
  <c r="T63" i="60"/>
  <c r="T68" i="60" s="1"/>
  <c r="R63" i="60"/>
  <c r="R68" i="60" s="1"/>
  <c r="Q63" i="60"/>
  <c r="P63" i="60"/>
  <c r="M63" i="60"/>
  <c r="L63" i="60"/>
  <c r="K63" i="60"/>
  <c r="I63" i="60"/>
  <c r="H63" i="60"/>
  <c r="G63" i="60"/>
  <c r="Z61" i="60"/>
  <c r="Z66" i="60" s="1"/>
  <c r="Y61" i="60"/>
  <c r="Y67" i="60" s="1"/>
  <c r="X61" i="60"/>
  <c r="X66" i="60" s="1"/>
  <c r="W61" i="60"/>
  <c r="W67" i="60" s="1"/>
  <c r="V61" i="60"/>
  <c r="V66" i="60" s="1"/>
  <c r="U61" i="60"/>
  <c r="U67" i="60" s="1"/>
  <c r="T61" i="60"/>
  <c r="T66" i="60" s="1"/>
  <c r="S61" i="60"/>
  <c r="S67" i="60" s="1"/>
  <c r="R61" i="60"/>
  <c r="R67" i="60" s="1"/>
  <c r="Q61" i="60"/>
  <c r="Q67" i="60" s="1"/>
  <c r="P61" i="60"/>
  <c r="P66" i="60" s="1"/>
  <c r="N61" i="60"/>
  <c r="M61" i="60"/>
  <c r="M67" i="60" s="1"/>
  <c r="L61" i="60"/>
  <c r="K61" i="60"/>
  <c r="J61" i="60"/>
  <c r="I61" i="60"/>
  <c r="I66" i="60" s="1"/>
  <c r="H61" i="60"/>
  <c r="G61" i="60"/>
  <c r="Z58" i="60"/>
  <c r="Y58" i="60"/>
  <c r="X58" i="60"/>
  <c r="W58" i="60"/>
  <c r="V58" i="60"/>
  <c r="U58" i="60"/>
  <c r="T58" i="60"/>
  <c r="S58" i="60"/>
  <c r="R58" i="60"/>
  <c r="Q58" i="60"/>
  <c r="P58" i="60"/>
  <c r="Z57" i="60"/>
  <c r="Y57" i="60"/>
  <c r="X57" i="60"/>
  <c r="V57" i="60"/>
  <c r="T57" i="60"/>
  <c r="R57" i="60"/>
  <c r="Y56" i="60"/>
  <c r="W56" i="60"/>
  <c r="U56" i="60"/>
  <c r="Q56" i="60"/>
  <c r="Z55" i="60"/>
  <c r="S55" i="60"/>
  <c r="R55" i="60"/>
  <c r="I55" i="60"/>
  <c r="G55" i="60"/>
  <c r="Z54" i="60"/>
  <c r="Y54" i="60"/>
  <c r="X54" i="60"/>
  <c r="V54" i="60"/>
  <c r="U54" i="60"/>
  <c r="T54" i="60"/>
  <c r="R54" i="60"/>
  <c r="Q54" i="60"/>
  <c r="P54" i="60"/>
  <c r="M54" i="60"/>
  <c r="L54" i="60"/>
  <c r="K54" i="60"/>
  <c r="I54" i="60"/>
  <c r="H54" i="60"/>
  <c r="G54" i="60"/>
  <c r="Z53" i="60"/>
  <c r="Y53" i="60"/>
  <c r="X53" i="60"/>
  <c r="W53" i="60"/>
  <c r="V53" i="60"/>
  <c r="U53" i="60"/>
  <c r="T53" i="60"/>
  <c r="S53" i="60"/>
  <c r="R53" i="60"/>
  <c r="Q53" i="60"/>
  <c r="P53" i="60"/>
  <c r="N53" i="60"/>
  <c r="M53" i="60"/>
  <c r="L53" i="60"/>
  <c r="Z52" i="60"/>
  <c r="Y52" i="60"/>
  <c r="X52" i="60"/>
  <c r="V52" i="60"/>
  <c r="U52" i="60"/>
  <c r="U57" i="60" s="1"/>
  <c r="T52" i="60"/>
  <c r="R52" i="60"/>
  <c r="Q52" i="60"/>
  <c r="Q57" i="60" s="1"/>
  <c r="P52" i="60"/>
  <c r="M52" i="60"/>
  <c r="L52" i="60"/>
  <c r="K52" i="60"/>
  <c r="I52" i="60"/>
  <c r="H52" i="60"/>
  <c r="G52" i="60"/>
  <c r="Z50" i="60"/>
  <c r="Z56" i="60" s="1"/>
  <c r="Y50" i="60"/>
  <c r="Y55" i="60" s="1"/>
  <c r="X50" i="60"/>
  <c r="X56" i="60" s="1"/>
  <c r="W50" i="60"/>
  <c r="W55" i="60" s="1"/>
  <c r="V50" i="60"/>
  <c r="V56" i="60" s="1"/>
  <c r="U50" i="60"/>
  <c r="U55" i="60" s="1"/>
  <c r="T50" i="60"/>
  <c r="T56" i="60" s="1"/>
  <c r="S50" i="60"/>
  <c r="S56" i="60" s="1"/>
  <c r="R50" i="60"/>
  <c r="R56" i="60" s="1"/>
  <c r="Q50" i="60"/>
  <c r="Q55" i="60" s="1"/>
  <c r="P50" i="60"/>
  <c r="P55" i="60" s="1"/>
  <c r="N50" i="60"/>
  <c r="M50" i="60"/>
  <c r="L50" i="60"/>
  <c r="K50" i="60"/>
  <c r="J50" i="60"/>
  <c r="I50" i="60"/>
  <c r="H50" i="60"/>
  <c r="G50" i="60"/>
  <c r="Z47" i="60"/>
  <c r="Y47" i="60"/>
  <c r="X47" i="60"/>
  <c r="W47" i="60"/>
  <c r="V47" i="60"/>
  <c r="U47" i="60"/>
  <c r="T47" i="60"/>
  <c r="S47" i="60"/>
  <c r="R47" i="60"/>
  <c r="Q47" i="60"/>
  <c r="P47" i="60"/>
  <c r="Y46" i="60"/>
  <c r="Z45" i="60"/>
  <c r="V45" i="60"/>
  <c r="R45" i="60"/>
  <c r="L45" i="60"/>
  <c r="U44" i="60"/>
  <c r="Z43" i="60"/>
  <c r="Y43" i="60"/>
  <c r="X43" i="60"/>
  <c r="V43" i="60"/>
  <c r="U43" i="60"/>
  <c r="T43" i="60"/>
  <c r="R43" i="60"/>
  <c r="Q43" i="60"/>
  <c r="P43" i="60"/>
  <c r="M43" i="60"/>
  <c r="L43" i="60"/>
  <c r="K43" i="60"/>
  <c r="I43" i="60"/>
  <c r="H43" i="60"/>
  <c r="G43" i="60"/>
  <c r="Z42" i="60"/>
  <c r="Y42" i="60"/>
  <c r="X42" i="60"/>
  <c r="W42" i="60"/>
  <c r="V42" i="60"/>
  <c r="U42" i="60"/>
  <c r="T42" i="60"/>
  <c r="S42" i="60"/>
  <c r="R42" i="60"/>
  <c r="Q42" i="60"/>
  <c r="P42" i="60"/>
  <c r="N42" i="60"/>
  <c r="M42" i="60"/>
  <c r="L42" i="60"/>
  <c r="Z41" i="60"/>
  <c r="Z46" i="60" s="1"/>
  <c r="Y41" i="60"/>
  <c r="X41" i="60"/>
  <c r="X46" i="60" s="1"/>
  <c r="V41" i="60"/>
  <c r="V46" i="60" s="1"/>
  <c r="U41" i="60"/>
  <c r="U46" i="60" s="1"/>
  <c r="T41" i="60"/>
  <c r="T46" i="60" s="1"/>
  <c r="R41" i="60"/>
  <c r="R46" i="60" s="1"/>
  <c r="Q41" i="60"/>
  <c r="Q46" i="60" s="1"/>
  <c r="P41" i="60"/>
  <c r="M41" i="60"/>
  <c r="L41" i="60"/>
  <c r="K41" i="60"/>
  <c r="I41" i="60"/>
  <c r="H41" i="60"/>
  <c r="G41" i="60"/>
  <c r="Z39" i="60"/>
  <c r="Z44" i="60" s="1"/>
  <c r="Y39" i="60"/>
  <c r="Y45" i="60" s="1"/>
  <c r="X39" i="60"/>
  <c r="X44" i="60" s="1"/>
  <c r="W39" i="60"/>
  <c r="W45" i="60" s="1"/>
  <c r="V39" i="60"/>
  <c r="V44" i="60" s="1"/>
  <c r="U39" i="60"/>
  <c r="U45" i="60" s="1"/>
  <c r="T39" i="60"/>
  <c r="S39" i="60"/>
  <c r="S45" i="60" s="1"/>
  <c r="R39" i="60"/>
  <c r="R44" i="60" s="1"/>
  <c r="Q39" i="60"/>
  <c r="Q44" i="60" s="1"/>
  <c r="P39" i="60"/>
  <c r="N39" i="60"/>
  <c r="M39" i="60"/>
  <c r="L39" i="60"/>
  <c r="L44" i="60" s="1"/>
  <c r="K39" i="60"/>
  <c r="J39" i="60"/>
  <c r="I39" i="60"/>
  <c r="H39" i="60"/>
  <c r="G39" i="60"/>
  <c r="Z36" i="60"/>
  <c r="Y36" i="60"/>
  <c r="X36" i="60"/>
  <c r="W36" i="60"/>
  <c r="V36" i="60"/>
  <c r="U36" i="60"/>
  <c r="T36" i="60"/>
  <c r="S36" i="60"/>
  <c r="R36" i="60"/>
  <c r="Q36" i="60"/>
  <c r="P36" i="60"/>
  <c r="Z35" i="60"/>
  <c r="X35" i="60"/>
  <c r="T35" i="60"/>
  <c r="W34" i="60"/>
  <c r="S34" i="60"/>
  <c r="Q34" i="60"/>
  <c r="Y33" i="60"/>
  <c r="T33" i="60"/>
  <c r="P33" i="60"/>
  <c r="M33" i="60"/>
  <c r="Z32" i="60"/>
  <c r="Y32" i="60"/>
  <c r="X32" i="60"/>
  <c r="V32" i="60"/>
  <c r="U32" i="60"/>
  <c r="T32" i="60"/>
  <c r="R32" i="60"/>
  <c r="Q32" i="60"/>
  <c r="P32" i="60"/>
  <c r="M32" i="60"/>
  <c r="L32" i="60"/>
  <c r="K32" i="60"/>
  <c r="I32" i="60"/>
  <c r="H32" i="60"/>
  <c r="G32" i="60"/>
  <c r="Z31" i="60"/>
  <c r="Y31" i="60"/>
  <c r="X31" i="60"/>
  <c r="W31" i="60"/>
  <c r="V31" i="60"/>
  <c r="U31" i="60"/>
  <c r="T31" i="60"/>
  <c r="S31" i="60"/>
  <c r="R31" i="60"/>
  <c r="Q31" i="60"/>
  <c r="P31" i="60"/>
  <c r="N31" i="60"/>
  <c r="M31" i="60"/>
  <c r="L31" i="60"/>
  <c r="Z30" i="60"/>
  <c r="Y30" i="60"/>
  <c r="Y35" i="60" s="1"/>
  <c r="X30" i="60"/>
  <c r="V30" i="60"/>
  <c r="V35" i="60" s="1"/>
  <c r="U30" i="60"/>
  <c r="U35" i="60" s="1"/>
  <c r="T30" i="60"/>
  <c r="R30" i="60"/>
  <c r="R35" i="60" s="1"/>
  <c r="Q30" i="60"/>
  <c r="Q35" i="60" s="1"/>
  <c r="P30" i="60"/>
  <c r="M30" i="60"/>
  <c r="L30" i="60"/>
  <c r="K30" i="60"/>
  <c r="I30" i="60"/>
  <c r="H30" i="60"/>
  <c r="G30" i="60"/>
  <c r="Z28" i="60"/>
  <c r="Y28" i="60"/>
  <c r="Y34" i="60" s="1"/>
  <c r="X28" i="60"/>
  <c r="X34" i="60" s="1"/>
  <c r="W28" i="60"/>
  <c r="W33" i="60" s="1"/>
  <c r="V28" i="60"/>
  <c r="U28" i="60"/>
  <c r="U34" i="60" s="1"/>
  <c r="T28" i="60"/>
  <c r="T34" i="60" s="1"/>
  <c r="S28" i="60"/>
  <c r="S33" i="60" s="1"/>
  <c r="R28" i="60"/>
  <c r="Q28" i="60"/>
  <c r="Q33" i="60" s="1"/>
  <c r="P28" i="60"/>
  <c r="P34" i="60" s="1"/>
  <c r="N28" i="60"/>
  <c r="M28" i="60"/>
  <c r="L28" i="60"/>
  <c r="K28" i="60"/>
  <c r="J28" i="60"/>
  <c r="I28" i="60"/>
  <c r="H28" i="60"/>
  <c r="H33" i="60" s="1"/>
  <c r="G28" i="60"/>
  <c r="Z25" i="60"/>
  <c r="Z179" i="60" s="1"/>
  <c r="Y25" i="60"/>
  <c r="Y179" i="60" s="1"/>
  <c r="X25" i="60"/>
  <c r="X179" i="60" s="1"/>
  <c r="W25" i="60"/>
  <c r="V25" i="60"/>
  <c r="V179" i="60" s="1"/>
  <c r="U25" i="60"/>
  <c r="U179" i="60" s="1"/>
  <c r="T25" i="60"/>
  <c r="T179" i="60" s="1"/>
  <c r="S25" i="60"/>
  <c r="S179" i="60" s="1"/>
  <c r="R25" i="60"/>
  <c r="R179" i="60" s="1"/>
  <c r="Q25" i="60"/>
  <c r="Q179" i="60" s="1"/>
  <c r="P25" i="60"/>
  <c r="P179" i="60" s="1"/>
  <c r="Y24" i="60"/>
  <c r="Y178" i="60" s="1"/>
  <c r="X24" i="60"/>
  <c r="X178" i="60" s="1"/>
  <c r="U24" i="60"/>
  <c r="U178" i="60" s="1"/>
  <c r="T24" i="60"/>
  <c r="T178" i="60" s="1"/>
  <c r="Q24" i="60"/>
  <c r="Q178" i="60" s="1"/>
  <c r="X23" i="60"/>
  <c r="X177" i="60" s="1"/>
  <c r="W23" i="60"/>
  <c r="W177" i="60" s="1"/>
  <c r="T23" i="60"/>
  <c r="T177" i="60" s="1"/>
  <c r="S23" i="60"/>
  <c r="S177" i="60" s="1"/>
  <c r="P23" i="60"/>
  <c r="P177" i="60" s="1"/>
  <c r="V22" i="60"/>
  <c r="V176" i="60" s="1"/>
  <c r="S22" i="60"/>
  <c r="S176" i="60" s="1"/>
  <c r="Q22" i="60"/>
  <c r="Q176" i="60" s="1"/>
  <c r="Z21" i="60"/>
  <c r="Z175" i="60" s="1"/>
  <c r="Y21" i="60"/>
  <c r="Y175" i="60" s="1"/>
  <c r="X21" i="60"/>
  <c r="V21" i="60"/>
  <c r="V175" i="60" s="1"/>
  <c r="U21" i="60"/>
  <c r="U175" i="60" s="1"/>
  <c r="T21" i="60"/>
  <c r="T175" i="60" s="1"/>
  <c r="R21" i="60"/>
  <c r="R175" i="60" s="1"/>
  <c r="Q21" i="60"/>
  <c r="Q175" i="60" s="1"/>
  <c r="P21" i="60"/>
  <c r="M21" i="60"/>
  <c r="M175" i="60" s="1"/>
  <c r="L21" i="60"/>
  <c r="L175" i="60" s="1"/>
  <c r="K21" i="60"/>
  <c r="I21" i="60"/>
  <c r="H21" i="60"/>
  <c r="H175" i="60" s="1"/>
  <c r="G21" i="60"/>
  <c r="G23" i="60" s="1"/>
  <c r="Z20" i="60"/>
  <c r="Z174" i="60" s="1"/>
  <c r="Y20" i="60"/>
  <c r="Y174" i="60" s="1"/>
  <c r="X20" i="60"/>
  <c r="X174" i="60" s="1"/>
  <c r="W20" i="60"/>
  <c r="V20" i="60"/>
  <c r="V174" i="60" s="1"/>
  <c r="U20" i="60"/>
  <c r="T20" i="60"/>
  <c r="T174" i="60" s="1"/>
  <c r="S20" i="60"/>
  <c r="S174" i="60" s="1"/>
  <c r="R20" i="60"/>
  <c r="R174" i="60" s="1"/>
  <c r="Q20" i="60"/>
  <c r="Q174" i="60" s="1"/>
  <c r="P20" i="60"/>
  <c r="N20" i="60"/>
  <c r="M20" i="60"/>
  <c r="L20" i="60"/>
  <c r="Z19" i="60"/>
  <c r="Z24" i="60" s="1"/>
  <c r="Z178" i="60" s="1"/>
  <c r="Y19" i="60"/>
  <c r="Y173" i="60" s="1"/>
  <c r="X19" i="60"/>
  <c r="X173" i="60" s="1"/>
  <c r="V19" i="60"/>
  <c r="U19" i="60"/>
  <c r="U173" i="60" s="1"/>
  <c r="T19" i="60"/>
  <c r="T173" i="60" s="1"/>
  <c r="R19" i="60"/>
  <c r="Q19" i="60"/>
  <c r="Q173" i="60" s="1"/>
  <c r="P19" i="60"/>
  <c r="M19" i="60"/>
  <c r="L19" i="60"/>
  <c r="K19" i="60"/>
  <c r="I19" i="60"/>
  <c r="H19" i="60"/>
  <c r="G19" i="60"/>
  <c r="Z17" i="60"/>
  <c r="Y17" i="60"/>
  <c r="X17" i="60"/>
  <c r="X22" i="60" s="1"/>
  <c r="X176" i="60" s="1"/>
  <c r="W17" i="60"/>
  <c r="W171" i="60" s="1"/>
  <c r="V17" i="60"/>
  <c r="U17" i="60"/>
  <c r="T17" i="60"/>
  <c r="T171" i="60" s="1"/>
  <c r="S17" i="60"/>
  <c r="S171" i="60" s="1"/>
  <c r="R17" i="60"/>
  <c r="Q17" i="60"/>
  <c r="P17" i="60"/>
  <c r="P171" i="60" s="1"/>
  <c r="N17" i="60"/>
  <c r="M17" i="60"/>
  <c r="L17" i="60"/>
  <c r="K17" i="60"/>
  <c r="J17" i="60"/>
  <c r="I17" i="60"/>
  <c r="H17" i="60"/>
  <c r="G17" i="60"/>
  <c r="G22" i="60" s="1"/>
  <c r="Y179" i="59"/>
  <c r="X179" i="59"/>
  <c r="T179" i="59"/>
  <c r="Y178" i="59"/>
  <c r="V175" i="59"/>
  <c r="R175" i="59"/>
  <c r="Q175" i="59"/>
  <c r="Z174" i="59"/>
  <c r="Y174" i="59"/>
  <c r="U174" i="59"/>
  <c r="T174" i="59"/>
  <c r="P174" i="59"/>
  <c r="J174" i="59"/>
  <c r="I174" i="59"/>
  <c r="H174" i="59"/>
  <c r="G174" i="59"/>
  <c r="X173" i="59"/>
  <c r="T173" i="59"/>
  <c r="Z172" i="59"/>
  <c r="Y172" i="59"/>
  <c r="X172" i="59"/>
  <c r="W172" i="59"/>
  <c r="V172" i="59"/>
  <c r="U172" i="59"/>
  <c r="T172" i="59"/>
  <c r="S172" i="59"/>
  <c r="R172" i="59"/>
  <c r="Q172" i="59"/>
  <c r="P172" i="59"/>
  <c r="N172" i="59"/>
  <c r="M172" i="59"/>
  <c r="L172" i="59"/>
  <c r="K172" i="59"/>
  <c r="J172" i="59"/>
  <c r="I172" i="59"/>
  <c r="H172" i="59"/>
  <c r="G172" i="59"/>
  <c r="Z171" i="59"/>
  <c r="V171" i="59"/>
  <c r="Z170" i="59"/>
  <c r="Y170" i="59"/>
  <c r="X170" i="59"/>
  <c r="W170" i="59"/>
  <c r="V170" i="59"/>
  <c r="U170" i="59"/>
  <c r="T170" i="59"/>
  <c r="S170" i="59"/>
  <c r="R170" i="59"/>
  <c r="Q170" i="59"/>
  <c r="P170" i="59"/>
  <c r="N170" i="59"/>
  <c r="M170" i="59"/>
  <c r="L170" i="59"/>
  <c r="K170" i="59"/>
  <c r="J170" i="59"/>
  <c r="I170" i="59"/>
  <c r="H170" i="59"/>
  <c r="G170" i="59"/>
  <c r="Z169" i="59"/>
  <c r="Y169" i="59"/>
  <c r="X169" i="59"/>
  <c r="W169" i="59"/>
  <c r="V169" i="59"/>
  <c r="U169" i="59"/>
  <c r="T169" i="59"/>
  <c r="S169" i="59"/>
  <c r="R169" i="59"/>
  <c r="Q169" i="59"/>
  <c r="P169" i="59"/>
  <c r="N169" i="59"/>
  <c r="M169" i="59"/>
  <c r="L169" i="59"/>
  <c r="K169" i="59"/>
  <c r="J169" i="59"/>
  <c r="I169" i="59"/>
  <c r="H169" i="59"/>
  <c r="G169" i="59"/>
  <c r="Z168" i="59"/>
  <c r="Y168" i="59"/>
  <c r="X168" i="59"/>
  <c r="W168" i="59"/>
  <c r="V168" i="59"/>
  <c r="U168" i="59"/>
  <c r="T168" i="59"/>
  <c r="S168" i="59"/>
  <c r="R168" i="59"/>
  <c r="Q168" i="59"/>
  <c r="P168" i="59"/>
  <c r="X167" i="59"/>
  <c r="T167" i="59"/>
  <c r="Z166" i="59"/>
  <c r="W166" i="59"/>
  <c r="V166" i="59"/>
  <c r="S166" i="59"/>
  <c r="Q166" i="59"/>
  <c r="Y165" i="59"/>
  <c r="X165" i="59"/>
  <c r="V165" i="59"/>
  <c r="R165" i="59"/>
  <c r="M165" i="59"/>
  <c r="G165" i="59"/>
  <c r="Z164" i="59"/>
  <c r="Y164" i="59"/>
  <c r="X164" i="59"/>
  <c r="V164" i="59"/>
  <c r="U164" i="59"/>
  <c r="T164" i="59"/>
  <c r="R164" i="59"/>
  <c r="Q164" i="59"/>
  <c r="P164" i="59"/>
  <c r="M164" i="59"/>
  <c r="L164" i="59"/>
  <c r="K164" i="59"/>
  <c r="I164" i="59"/>
  <c r="H164" i="59"/>
  <c r="G164" i="59"/>
  <c r="Z163" i="59"/>
  <c r="Y163" i="59"/>
  <c r="X163" i="59"/>
  <c r="W163" i="59"/>
  <c r="V163" i="59"/>
  <c r="U163" i="59"/>
  <c r="T163" i="59"/>
  <c r="S163" i="59"/>
  <c r="R163" i="59"/>
  <c r="Q163" i="59"/>
  <c r="P163" i="59"/>
  <c r="N163" i="59"/>
  <c r="M163" i="59"/>
  <c r="L163" i="59"/>
  <c r="Z162" i="59"/>
  <c r="Z167" i="59" s="1"/>
  <c r="Y162" i="59"/>
  <c r="Y167" i="59" s="1"/>
  <c r="X162" i="59"/>
  <c r="V162" i="59"/>
  <c r="V167" i="59" s="1"/>
  <c r="U162" i="59"/>
  <c r="U167" i="59" s="1"/>
  <c r="T162" i="59"/>
  <c r="R162" i="59"/>
  <c r="R167" i="59" s="1"/>
  <c r="Q162" i="59"/>
  <c r="Q167" i="59" s="1"/>
  <c r="P162" i="59"/>
  <c r="M162" i="59"/>
  <c r="L162" i="59"/>
  <c r="K162" i="59"/>
  <c r="I162" i="59"/>
  <c r="I166" i="59" s="1"/>
  <c r="H162" i="59"/>
  <c r="G162" i="59"/>
  <c r="Z160" i="59"/>
  <c r="Z165" i="59" s="1"/>
  <c r="Y160" i="59"/>
  <c r="Y166" i="59" s="1"/>
  <c r="X160" i="59"/>
  <c r="X166" i="59" s="1"/>
  <c r="W160" i="59"/>
  <c r="W165" i="59" s="1"/>
  <c r="V160" i="59"/>
  <c r="U160" i="59"/>
  <c r="U165" i="59" s="1"/>
  <c r="T160" i="59"/>
  <c r="T166" i="59" s="1"/>
  <c r="S160" i="59"/>
  <c r="S165" i="59" s="1"/>
  <c r="R160" i="59"/>
  <c r="R166" i="59" s="1"/>
  <c r="Q160" i="59"/>
  <c r="Q165" i="59" s="1"/>
  <c r="P160" i="59"/>
  <c r="N160" i="59"/>
  <c r="M160" i="59"/>
  <c r="L160" i="59"/>
  <c r="K160" i="59"/>
  <c r="J160" i="59"/>
  <c r="I160" i="59"/>
  <c r="I165" i="59" s="1"/>
  <c r="H160" i="59"/>
  <c r="H165" i="59" s="1"/>
  <c r="G160" i="59"/>
  <c r="Z157" i="59"/>
  <c r="Y157" i="59"/>
  <c r="X157" i="59"/>
  <c r="W157" i="59"/>
  <c r="V157" i="59"/>
  <c r="U157" i="59"/>
  <c r="T157" i="59"/>
  <c r="S157" i="59"/>
  <c r="R157" i="59"/>
  <c r="Q157" i="59"/>
  <c r="P157" i="59"/>
  <c r="Y156" i="59"/>
  <c r="X156" i="59"/>
  <c r="U156" i="59"/>
  <c r="T156" i="59"/>
  <c r="Q156" i="59"/>
  <c r="Z155" i="59"/>
  <c r="X155" i="59"/>
  <c r="W155" i="59"/>
  <c r="V155" i="59"/>
  <c r="T155" i="59"/>
  <c r="R155" i="59"/>
  <c r="P155" i="59"/>
  <c r="Z154" i="59"/>
  <c r="S154" i="59"/>
  <c r="R154" i="59"/>
  <c r="I154" i="59"/>
  <c r="Z153" i="59"/>
  <c r="Y153" i="59"/>
  <c r="X153" i="59"/>
  <c r="V153" i="59"/>
  <c r="U153" i="59"/>
  <c r="T153" i="59"/>
  <c r="R153" i="59"/>
  <c r="Q153" i="59"/>
  <c r="P153" i="59"/>
  <c r="M153" i="59"/>
  <c r="L153" i="59"/>
  <c r="K153" i="59"/>
  <c r="I153" i="59"/>
  <c r="H153" i="59"/>
  <c r="G153" i="59"/>
  <c r="Z152" i="59"/>
  <c r="Y152" i="59"/>
  <c r="X152" i="59"/>
  <c r="W152" i="59"/>
  <c r="V152" i="59"/>
  <c r="U152" i="59"/>
  <c r="T152" i="59"/>
  <c r="S152" i="59"/>
  <c r="R152" i="59"/>
  <c r="Q152" i="59"/>
  <c r="P152" i="59"/>
  <c r="N152" i="59"/>
  <c r="M152" i="59"/>
  <c r="L152" i="59"/>
  <c r="Z151" i="59"/>
  <c r="Z156" i="59" s="1"/>
  <c r="Y151" i="59"/>
  <c r="X151" i="59"/>
  <c r="V151" i="59"/>
  <c r="V156" i="59" s="1"/>
  <c r="U151" i="59"/>
  <c r="T151" i="59"/>
  <c r="R151" i="59"/>
  <c r="R156" i="59" s="1"/>
  <c r="Q151" i="59"/>
  <c r="P151" i="59"/>
  <c r="M151" i="59"/>
  <c r="L151" i="59"/>
  <c r="K151" i="59"/>
  <c r="I151" i="59"/>
  <c r="H151" i="59"/>
  <c r="G151" i="59"/>
  <c r="Z149" i="59"/>
  <c r="Y149" i="59"/>
  <c r="Y155" i="59" s="1"/>
  <c r="X149" i="59"/>
  <c r="X154" i="59" s="1"/>
  <c r="W149" i="59"/>
  <c r="W154" i="59" s="1"/>
  <c r="V149" i="59"/>
  <c r="V154" i="59" s="1"/>
  <c r="U149" i="59"/>
  <c r="U155" i="59" s="1"/>
  <c r="T149" i="59"/>
  <c r="T154" i="59" s="1"/>
  <c r="S149" i="59"/>
  <c r="S155" i="59" s="1"/>
  <c r="R149" i="59"/>
  <c r="Q149" i="59"/>
  <c r="P149" i="59"/>
  <c r="P154" i="59" s="1"/>
  <c r="N149" i="59"/>
  <c r="M149" i="59"/>
  <c r="L149" i="59"/>
  <c r="K149" i="59"/>
  <c r="J149" i="59"/>
  <c r="I149" i="59"/>
  <c r="H149" i="59"/>
  <c r="G149" i="59"/>
  <c r="G154" i="59" s="1"/>
  <c r="Z146" i="59"/>
  <c r="Y146" i="59"/>
  <c r="X146" i="59"/>
  <c r="W146" i="59"/>
  <c r="V146" i="59"/>
  <c r="U146" i="59"/>
  <c r="T146" i="59"/>
  <c r="S146" i="59"/>
  <c r="R146" i="59"/>
  <c r="Q146" i="59"/>
  <c r="P146" i="59"/>
  <c r="Z145" i="59"/>
  <c r="Y145" i="59"/>
  <c r="X145" i="59"/>
  <c r="V145" i="59"/>
  <c r="U145" i="59"/>
  <c r="T145" i="59"/>
  <c r="R145" i="59"/>
  <c r="Y144" i="59"/>
  <c r="X144" i="59"/>
  <c r="W144" i="59"/>
  <c r="U144" i="59"/>
  <c r="S144" i="59"/>
  <c r="Q144" i="59"/>
  <c r="L144" i="59"/>
  <c r="Z143" i="59"/>
  <c r="T143" i="59"/>
  <c r="S143" i="59"/>
  <c r="P143" i="59"/>
  <c r="P145" i="59" s="1"/>
  <c r="I143" i="59"/>
  <c r="Z142" i="59"/>
  <c r="Y142" i="59"/>
  <c r="X142" i="59"/>
  <c r="V142" i="59"/>
  <c r="U142" i="59"/>
  <c r="T142" i="59"/>
  <c r="R142" i="59"/>
  <c r="Q142" i="59"/>
  <c r="P142" i="59"/>
  <c r="M142" i="59"/>
  <c r="L142" i="59"/>
  <c r="K142" i="59"/>
  <c r="I142" i="59"/>
  <c r="H142" i="59"/>
  <c r="H145" i="59" s="1"/>
  <c r="G142" i="59"/>
  <c r="Z141" i="59"/>
  <c r="Y141" i="59"/>
  <c r="X141" i="59"/>
  <c r="W141" i="59"/>
  <c r="V141" i="59"/>
  <c r="U141" i="59"/>
  <c r="T141" i="59"/>
  <c r="S141" i="59"/>
  <c r="R141" i="59"/>
  <c r="Q141" i="59"/>
  <c r="P141" i="59"/>
  <c r="N141" i="59"/>
  <c r="M141" i="59"/>
  <c r="L141" i="59"/>
  <c r="Z140" i="59"/>
  <c r="Y140" i="59"/>
  <c r="X140" i="59"/>
  <c r="V140" i="59"/>
  <c r="U140" i="59"/>
  <c r="T140" i="59"/>
  <c r="R140" i="59"/>
  <c r="Q140" i="59"/>
  <c r="Q145" i="59" s="1"/>
  <c r="P140" i="59"/>
  <c r="M140" i="59"/>
  <c r="L140" i="59"/>
  <c r="L145" i="59" s="1"/>
  <c r="K140" i="59"/>
  <c r="I140" i="59"/>
  <c r="H140" i="59"/>
  <c r="H144" i="59" s="1"/>
  <c r="G140" i="59"/>
  <c r="Z138" i="59"/>
  <c r="Z144" i="59" s="1"/>
  <c r="Y138" i="59"/>
  <c r="Y143" i="59" s="1"/>
  <c r="X138" i="59"/>
  <c r="X143" i="59" s="1"/>
  <c r="W138" i="59"/>
  <c r="W143" i="59" s="1"/>
  <c r="V138" i="59"/>
  <c r="V144" i="59" s="1"/>
  <c r="U138" i="59"/>
  <c r="U143" i="59" s="1"/>
  <c r="T138" i="59"/>
  <c r="T144" i="59" s="1"/>
  <c r="S138" i="59"/>
  <c r="R138" i="59"/>
  <c r="Q138" i="59"/>
  <c r="Q143" i="59" s="1"/>
  <c r="P138" i="59"/>
  <c r="P144" i="59" s="1"/>
  <c r="N138" i="59"/>
  <c r="M138" i="59"/>
  <c r="L138" i="59"/>
  <c r="L143" i="59" s="1"/>
  <c r="K138" i="59"/>
  <c r="J138" i="59"/>
  <c r="I138" i="59"/>
  <c r="H138" i="59"/>
  <c r="H143" i="59" s="1"/>
  <c r="G138" i="59"/>
  <c r="Z135" i="59"/>
  <c r="Y135" i="59"/>
  <c r="X135" i="59"/>
  <c r="W135" i="59"/>
  <c r="V135" i="59"/>
  <c r="U135" i="59"/>
  <c r="T135" i="59"/>
  <c r="S135" i="59"/>
  <c r="R135" i="59"/>
  <c r="Q135" i="59"/>
  <c r="P135" i="59"/>
  <c r="V134" i="59"/>
  <c r="U134" i="59"/>
  <c r="Z133" i="59"/>
  <c r="X133" i="59"/>
  <c r="V133" i="59"/>
  <c r="T133" i="59"/>
  <c r="R133" i="59"/>
  <c r="M133" i="59"/>
  <c r="H133" i="59"/>
  <c r="W132" i="59"/>
  <c r="U132" i="59"/>
  <c r="Q132" i="59"/>
  <c r="P132" i="59"/>
  <c r="Z131" i="59"/>
  <c r="Y131" i="59"/>
  <c r="X131" i="59"/>
  <c r="V131" i="59"/>
  <c r="U131" i="59"/>
  <c r="T131" i="59"/>
  <c r="R131" i="59"/>
  <c r="Q131" i="59"/>
  <c r="P131" i="59"/>
  <c r="M131" i="59"/>
  <c r="L131" i="59"/>
  <c r="K131" i="59"/>
  <c r="I131" i="59"/>
  <c r="H131" i="59"/>
  <c r="G131" i="59"/>
  <c r="Z130" i="59"/>
  <c r="Y130" i="59"/>
  <c r="X130" i="59"/>
  <c r="W130" i="59"/>
  <c r="V130" i="59"/>
  <c r="U130" i="59"/>
  <c r="T130" i="59"/>
  <c r="S130" i="59"/>
  <c r="R130" i="59"/>
  <c r="Q130" i="59"/>
  <c r="P130" i="59"/>
  <c r="N130" i="59"/>
  <c r="M130" i="59"/>
  <c r="L130" i="59"/>
  <c r="Z129" i="59"/>
  <c r="Z134" i="59" s="1"/>
  <c r="Y129" i="59"/>
  <c r="Y134" i="59" s="1"/>
  <c r="X129" i="59"/>
  <c r="X134" i="59" s="1"/>
  <c r="V129" i="59"/>
  <c r="U129" i="59"/>
  <c r="T129" i="59"/>
  <c r="T134" i="59" s="1"/>
  <c r="R129" i="59"/>
  <c r="R134" i="59" s="1"/>
  <c r="Q129" i="59"/>
  <c r="Q134" i="59" s="1"/>
  <c r="P129" i="59"/>
  <c r="M129" i="59"/>
  <c r="M134" i="59" s="1"/>
  <c r="L129" i="59"/>
  <c r="K129" i="59"/>
  <c r="I129" i="59"/>
  <c r="H129" i="59"/>
  <c r="H134" i="59" s="1"/>
  <c r="G129" i="59"/>
  <c r="Z127" i="59"/>
  <c r="Z132" i="59" s="1"/>
  <c r="Y127" i="59"/>
  <c r="Y132" i="59" s="1"/>
  <c r="X127" i="59"/>
  <c r="X132" i="59" s="1"/>
  <c r="W127" i="59"/>
  <c r="W133" i="59" s="1"/>
  <c r="V127" i="59"/>
  <c r="V132" i="59" s="1"/>
  <c r="U127" i="59"/>
  <c r="U133" i="59" s="1"/>
  <c r="T127" i="59"/>
  <c r="T132" i="59" s="1"/>
  <c r="S127" i="59"/>
  <c r="S133" i="59" s="1"/>
  <c r="R127" i="59"/>
  <c r="R132" i="59" s="1"/>
  <c r="Q127" i="59"/>
  <c r="Q133" i="59" s="1"/>
  <c r="P127" i="59"/>
  <c r="P133" i="59" s="1"/>
  <c r="N127" i="59"/>
  <c r="M127" i="59"/>
  <c r="M132" i="59" s="1"/>
  <c r="L127" i="59"/>
  <c r="K127" i="59"/>
  <c r="J127" i="59"/>
  <c r="I127" i="59"/>
  <c r="I132" i="59" s="1"/>
  <c r="H127" i="59"/>
  <c r="H132" i="59" s="1"/>
  <c r="G127" i="59"/>
  <c r="G132" i="59" s="1"/>
  <c r="G133" i="59" s="1"/>
  <c r="Z124" i="59"/>
  <c r="Y124" i="59"/>
  <c r="X124" i="59"/>
  <c r="W124" i="59"/>
  <c r="V124" i="59"/>
  <c r="U124" i="59"/>
  <c r="T124" i="59"/>
  <c r="S124" i="59"/>
  <c r="R124" i="59"/>
  <c r="Q124" i="59"/>
  <c r="P124" i="59"/>
  <c r="Z123" i="59"/>
  <c r="X123" i="59"/>
  <c r="V123" i="59"/>
  <c r="T123" i="59"/>
  <c r="Y122" i="59"/>
  <c r="W122" i="59"/>
  <c r="S122" i="59"/>
  <c r="R122" i="59"/>
  <c r="H122" i="59"/>
  <c r="Z121" i="59"/>
  <c r="U121" i="59"/>
  <c r="T121" i="59"/>
  <c r="Q121" i="59"/>
  <c r="P121" i="59"/>
  <c r="I121" i="59"/>
  <c r="Z120" i="59"/>
  <c r="Y120" i="59"/>
  <c r="X120" i="59"/>
  <c r="V120" i="59"/>
  <c r="U120" i="59"/>
  <c r="T120" i="59"/>
  <c r="R120" i="59"/>
  <c r="Q120" i="59"/>
  <c r="P120" i="59"/>
  <c r="M120" i="59"/>
  <c r="L120" i="59"/>
  <c r="L122" i="59" s="1"/>
  <c r="K120" i="59"/>
  <c r="I120" i="59"/>
  <c r="H120" i="59"/>
  <c r="G120" i="59"/>
  <c r="Z119" i="59"/>
  <c r="Y119" i="59"/>
  <c r="X119" i="59"/>
  <c r="W119" i="59"/>
  <c r="V119" i="59"/>
  <c r="U119" i="59"/>
  <c r="T119" i="59"/>
  <c r="S119" i="59"/>
  <c r="R119" i="59"/>
  <c r="Q119" i="59"/>
  <c r="P119" i="59"/>
  <c r="P123" i="59" s="1"/>
  <c r="N119" i="59"/>
  <c r="M119" i="59"/>
  <c r="L119" i="59"/>
  <c r="Z118" i="59"/>
  <c r="Y118" i="59"/>
  <c r="Y123" i="59" s="1"/>
  <c r="X118" i="59"/>
  <c r="V118" i="59"/>
  <c r="U118" i="59"/>
  <c r="U123" i="59" s="1"/>
  <c r="T118" i="59"/>
  <c r="R118" i="59"/>
  <c r="R123" i="59" s="1"/>
  <c r="Q118" i="59"/>
  <c r="Q123" i="59" s="1"/>
  <c r="P118" i="59"/>
  <c r="M118" i="59"/>
  <c r="L118" i="59"/>
  <c r="K118" i="59"/>
  <c r="I118" i="59"/>
  <c r="H118" i="59"/>
  <c r="G118" i="59"/>
  <c r="Z116" i="59"/>
  <c r="Z122" i="59" s="1"/>
  <c r="Y116" i="59"/>
  <c r="Y121" i="59" s="1"/>
  <c r="X116" i="59"/>
  <c r="X122" i="59" s="1"/>
  <c r="W116" i="59"/>
  <c r="W121" i="59" s="1"/>
  <c r="V116" i="59"/>
  <c r="V122" i="59" s="1"/>
  <c r="U116" i="59"/>
  <c r="U122" i="59" s="1"/>
  <c r="T116" i="59"/>
  <c r="T122" i="59" s="1"/>
  <c r="S116" i="59"/>
  <c r="S121" i="59" s="1"/>
  <c r="R116" i="59"/>
  <c r="R121" i="59" s="1"/>
  <c r="Q116" i="59"/>
  <c r="Q122" i="59" s="1"/>
  <c r="P116" i="59"/>
  <c r="P122" i="59" s="1"/>
  <c r="N116" i="59"/>
  <c r="M116" i="59"/>
  <c r="M121" i="59" s="1"/>
  <c r="L116" i="59"/>
  <c r="L121" i="59" s="1"/>
  <c r="K116" i="59"/>
  <c r="J116" i="59"/>
  <c r="I116" i="59"/>
  <c r="H116" i="59"/>
  <c r="H121" i="59" s="1"/>
  <c r="G116" i="59"/>
  <c r="Z113" i="59"/>
  <c r="Y113" i="59"/>
  <c r="X113" i="59"/>
  <c r="W113" i="59"/>
  <c r="V113" i="59"/>
  <c r="U113" i="59"/>
  <c r="T113" i="59"/>
  <c r="S113" i="59"/>
  <c r="R113" i="59"/>
  <c r="Q113" i="59"/>
  <c r="P113" i="59"/>
  <c r="Y112" i="59"/>
  <c r="U112" i="59"/>
  <c r="Q112" i="59"/>
  <c r="P112" i="59"/>
  <c r="X111" i="59"/>
  <c r="T111" i="59"/>
  <c r="P111" i="59"/>
  <c r="W110" i="59"/>
  <c r="Q110" i="59"/>
  <c r="L110" i="59"/>
  <c r="Z109" i="59"/>
  <c r="Y109" i="59"/>
  <c r="X109" i="59"/>
  <c r="V109" i="59"/>
  <c r="U109" i="59"/>
  <c r="T109" i="59"/>
  <c r="R109" i="59"/>
  <c r="Q109" i="59"/>
  <c r="P109" i="59"/>
  <c r="M109" i="59"/>
  <c r="L109" i="59"/>
  <c r="K109" i="59"/>
  <c r="I109" i="59"/>
  <c r="H109" i="59"/>
  <c r="G109" i="59"/>
  <c r="Z108" i="59"/>
  <c r="Y108" i="59"/>
  <c r="X108" i="59"/>
  <c r="W108" i="59"/>
  <c r="V108" i="59"/>
  <c r="U108" i="59"/>
  <c r="T108" i="59"/>
  <c r="S108" i="59"/>
  <c r="R108" i="59"/>
  <c r="Q108" i="59"/>
  <c r="P108" i="59"/>
  <c r="N108" i="59"/>
  <c r="M108" i="59"/>
  <c r="L108" i="59"/>
  <c r="Z107" i="59"/>
  <c r="Z112" i="59" s="1"/>
  <c r="Y107" i="59"/>
  <c r="X107" i="59"/>
  <c r="X112" i="59" s="1"/>
  <c r="V107" i="59"/>
  <c r="V112" i="59" s="1"/>
  <c r="U107" i="59"/>
  <c r="T107" i="59"/>
  <c r="T112" i="59" s="1"/>
  <c r="R107" i="59"/>
  <c r="R112" i="59" s="1"/>
  <c r="Q107" i="59"/>
  <c r="P107" i="59"/>
  <c r="M107" i="59"/>
  <c r="L107" i="59"/>
  <c r="K107" i="59"/>
  <c r="I107" i="59"/>
  <c r="H107" i="59"/>
  <c r="G107" i="59"/>
  <c r="Z105" i="59"/>
  <c r="Z110" i="59" s="1"/>
  <c r="Y105" i="59"/>
  <c r="Y111" i="59" s="1"/>
  <c r="X105" i="59"/>
  <c r="X110" i="59" s="1"/>
  <c r="W105" i="59"/>
  <c r="W111" i="59" s="1"/>
  <c r="V105" i="59"/>
  <c r="V111" i="59" s="1"/>
  <c r="U105" i="59"/>
  <c r="U111" i="59" s="1"/>
  <c r="T105" i="59"/>
  <c r="T110" i="59" s="1"/>
  <c r="S105" i="59"/>
  <c r="S110" i="59" s="1"/>
  <c r="R105" i="59"/>
  <c r="R111" i="59" s="1"/>
  <c r="Q105" i="59"/>
  <c r="Q111" i="59" s="1"/>
  <c r="P105" i="59"/>
  <c r="P110" i="59" s="1"/>
  <c r="N105" i="59"/>
  <c r="M105" i="59"/>
  <c r="M110" i="59" s="1"/>
  <c r="L105" i="59"/>
  <c r="K105" i="59"/>
  <c r="J105" i="59"/>
  <c r="I105" i="59"/>
  <c r="I110" i="59" s="1"/>
  <c r="H105" i="59"/>
  <c r="H110" i="59" s="1"/>
  <c r="G105" i="59"/>
  <c r="Z102" i="59"/>
  <c r="Y102" i="59"/>
  <c r="X102" i="59"/>
  <c r="W102" i="59"/>
  <c r="V102" i="59"/>
  <c r="U102" i="59"/>
  <c r="T102" i="59"/>
  <c r="S102" i="59"/>
  <c r="R102" i="59"/>
  <c r="Q102" i="59"/>
  <c r="P102" i="59"/>
  <c r="Z101" i="59"/>
  <c r="V101" i="59"/>
  <c r="R101" i="59"/>
  <c r="Y100" i="59"/>
  <c r="U100" i="59"/>
  <c r="T100" i="59"/>
  <c r="Q100" i="59"/>
  <c r="P100" i="59"/>
  <c r="X99" i="59"/>
  <c r="R99" i="59"/>
  <c r="Z98" i="59"/>
  <c r="Y98" i="59"/>
  <c r="X98" i="59"/>
  <c r="V98" i="59"/>
  <c r="U98" i="59"/>
  <c r="T98" i="59"/>
  <c r="R98" i="59"/>
  <c r="Q98" i="59"/>
  <c r="P98" i="59"/>
  <c r="M98" i="59"/>
  <c r="L98" i="59"/>
  <c r="K98" i="59"/>
  <c r="I98" i="59"/>
  <c r="H98" i="59"/>
  <c r="G98" i="59"/>
  <c r="Z97" i="59"/>
  <c r="Y97" i="59"/>
  <c r="X97" i="59"/>
  <c r="W97" i="59"/>
  <c r="V97" i="59"/>
  <c r="U97" i="59"/>
  <c r="T97" i="59"/>
  <c r="S97" i="59"/>
  <c r="R97" i="59"/>
  <c r="Q97" i="59"/>
  <c r="P97" i="59"/>
  <c r="N97" i="59"/>
  <c r="M97" i="59"/>
  <c r="M99" i="59" s="1"/>
  <c r="L97" i="59"/>
  <c r="Z96" i="59"/>
  <c r="Y96" i="59"/>
  <c r="Y101" i="59" s="1"/>
  <c r="X96" i="59"/>
  <c r="X101" i="59" s="1"/>
  <c r="V96" i="59"/>
  <c r="U96" i="59"/>
  <c r="U101" i="59" s="1"/>
  <c r="T96" i="59"/>
  <c r="T101" i="59" s="1"/>
  <c r="R96" i="59"/>
  <c r="Q96" i="59"/>
  <c r="Q101" i="59" s="1"/>
  <c r="P96" i="59"/>
  <c r="P101" i="59" s="1"/>
  <c r="M96" i="59"/>
  <c r="L96" i="59"/>
  <c r="K96" i="59"/>
  <c r="I96" i="59"/>
  <c r="H96" i="59"/>
  <c r="G96" i="59"/>
  <c r="G99" i="59" s="1"/>
  <c r="Z94" i="59"/>
  <c r="Z100" i="59" s="1"/>
  <c r="Y94" i="59"/>
  <c r="Y99" i="59" s="1"/>
  <c r="X94" i="59"/>
  <c r="X100" i="59" s="1"/>
  <c r="W94" i="59"/>
  <c r="W100" i="59" s="1"/>
  <c r="V94" i="59"/>
  <c r="V100" i="59" s="1"/>
  <c r="U94" i="59"/>
  <c r="U99" i="59" s="1"/>
  <c r="T94" i="59"/>
  <c r="T99" i="59" s="1"/>
  <c r="S94" i="59"/>
  <c r="S100" i="59" s="1"/>
  <c r="R94" i="59"/>
  <c r="R100" i="59" s="1"/>
  <c r="Q94" i="59"/>
  <c r="Q99" i="59" s="1"/>
  <c r="P94" i="59"/>
  <c r="P99" i="59" s="1"/>
  <c r="N94" i="59"/>
  <c r="M94" i="59"/>
  <c r="L94" i="59"/>
  <c r="K94" i="59"/>
  <c r="J94" i="59"/>
  <c r="I94" i="59"/>
  <c r="I99" i="59" s="1"/>
  <c r="H94" i="59"/>
  <c r="G94" i="59"/>
  <c r="Z91" i="59"/>
  <c r="Y91" i="59"/>
  <c r="X91" i="59"/>
  <c r="W91" i="59"/>
  <c r="V91" i="59"/>
  <c r="U91" i="59"/>
  <c r="T91" i="59"/>
  <c r="S91" i="59"/>
  <c r="R91" i="59"/>
  <c r="Q91" i="59"/>
  <c r="P91" i="59"/>
  <c r="Y90" i="59"/>
  <c r="Z89" i="59"/>
  <c r="Y89" i="59"/>
  <c r="V89" i="59"/>
  <c r="U89" i="59"/>
  <c r="R89" i="59"/>
  <c r="Q89" i="59"/>
  <c r="P89" i="59"/>
  <c r="I89" i="59"/>
  <c r="Y88" i="59"/>
  <c r="X88" i="59"/>
  <c r="T88" i="59"/>
  <c r="Q88" i="59"/>
  <c r="Z87" i="59"/>
  <c r="Y87" i="59"/>
  <c r="X87" i="59"/>
  <c r="V87" i="59"/>
  <c r="U87" i="59"/>
  <c r="T87" i="59"/>
  <c r="R87" i="59"/>
  <c r="Q87" i="59"/>
  <c r="P87" i="59"/>
  <c r="M87" i="59"/>
  <c r="L87" i="59"/>
  <c r="K87" i="59"/>
  <c r="I87" i="59"/>
  <c r="H87" i="59"/>
  <c r="G87" i="59"/>
  <c r="Z86" i="59"/>
  <c r="Y86" i="59"/>
  <c r="X86" i="59"/>
  <c r="W86" i="59"/>
  <c r="V86" i="59"/>
  <c r="U86" i="59"/>
  <c r="T86" i="59"/>
  <c r="S86" i="59"/>
  <c r="R86" i="59"/>
  <c r="Q86" i="59"/>
  <c r="P86" i="59"/>
  <c r="N86" i="59"/>
  <c r="M86" i="59"/>
  <c r="L86" i="59"/>
  <c r="Z85" i="59"/>
  <c r="Z90" i="59" s="1"/>
  <c r="Y85" i="59"/>
  <c r="X85" i="59"/>
  <c r="X90" i="59" s="1"/>
  <c r="V85" i="59"/>
  <c r="V90" i="59" s="1"/>
  <c r="U85" i="59"/>
  <c r="U90" i="59" s="1"/>
  <c r="T85" i="59"/>
  <c r="T90" i="59" s="1"/>
  <c r="R85" i="59"/>
  <c r="R90" i="59" s="1"/>
  <c r="Q85" i="59"/>
  <c r="Q90" i="59" s="1"/>
  <c r="P85" i="59"/>
  <c r="M85" i="59"/>
  <c r="L85" i="59"/>
  <c r="L88" i="59" s="1"/>
  <c r="K85" i="59"/>
  <c r="I85" i="59"/>
  <c r="I90" i="59" s="1"/>
  <c r="H85" i="59"/>
  <c r="G85" i="59"/>
  <c r="Z83" i="59"/>
  <c r="Z88" i="59" s="1"/>
  <c r="Y83" i="59"/>
  <c r="X83" i="59"/>
  <c r="X89" i="59" s="1"/>
  <c r="W83" i="59"/>
  <c r="V83" i="59"/>
  <c r="V88" i="59" s="1"/>
  <c r="U83" i="59"/>
  <c r="U88" i="59" s="1"/>
  <c r="T83" i="59"/>
  <c r="T89" i="59" s="1"/>
  <c r="S83" i="59"/>
  <c r="R83" i="59"/>
  <c r="R88" i="59" s="1"/>
  <c r="Q83" i="59"/>
  <c r="P83" i="59"/>
  <c r="P88" i="59" s="1"/>
  <c r="N83" i="59"/>
  <c r="M83" i="59"/>
  <c r="L83" i="59"/>
  <c r="K83" i="59"/>
  <c r="J83" i="59"/>
  <c r="I83" i="59"/>
  <c r="I88" i="59" s="1"/>
  <c r="H83" i="59"/>
  <c r="G83" i="59"/>
  <c r="Z80" i="59"/>
  <c r="Y80" i="59"/>
  <c r="X80" i="59"/>
  <c r="W80" i="59"/>
  <c r="V80" i="59"/>
  <c r="U80" i="59"/>
  <c r="T80" i="59"/>
  <c r="S80" i="59"/>
  <c r="R80" i="59"/>
  <c r="Q80" i="59"/>
  <c r="P80" i="59"/>
  <c r="X79" i="59"/>
  <c r="T79" i="59"/>
  <c r="R79" i="59"/>
  <c r="Z78" i="59"/>
  <c r="W78" i="59"/>
  <c r="V78" i="59"/>
  <c r="S78" i="59"/>
  <c r="Q78" i="59"/>
  <c r="I78" i="59"/>
  <c r="Y77" i="59"/>
  <c r="V77" i="59"/>
  <c r="R77" i="59"/>
  <c r="Z76" i="59"/>
  <c r="Y76" i="59"/>
  <c r="X76" i="59"/>
  <c r="V76" i="59"/>
  <c r="U76" i="59"/>
  <c r="T76" i="59"/>
  <c r="R76" i="59"/>
  <c r="Q76" i="59"/>
  <c r="P76" i="59"/>
  <c r="M76" i="59"/>
  <c r="L76" i="59"/>
  <c r="K76" i="59"/>
  <c r="I76" i="59"/>
  <c r="H76" i="59"/>
  <c r="G76" i="59"/>
  <c r="Z75" i="59"/>
  <c r="Y75" i="59"/>
  <c r="X75" i="59"/>
  <c r="W75" i="59"/>
  <c r="V75" i="59"/>
  <c r="U75" i="59"/>
  <c r="T75" i="59"/>
  <c r="S75" i="59"/>
  <c r="R75" i="59"/>
  <c r="Q75" i="59"/>
  <c r="P75" i="59"/>
  <c r="N75" i="59"/>
  <c r="M75" i="59"/>
  <c r="L75" i="59"/>
  <c r="Z74" i="59"/>
  <c r="Z79" i="59" s="1"/>
  <c r="Y74" i="59"/>
  <c r="Y79" i="59" s="1"/>
  <c r="X74" i="59"/>
  <c r="V74" i="59"/>
  <c r="V79" i="59" s="1"/>
  <c r="U74" i="59"/>
  <c r="U79" i="59" s="1"/>
  <c r="T74" i="59"/>
  <c r="R74" i="59"/>
  <c r="Q74" i="59"/>
  <c r="Q79" i="59" s="1"/>
  <c r="P74" i="59"/>
  <c r="M74" i="59"/>
  <c r="L74" i="59"/>
  <c r="K74" i="59"/>
  <c r="I74" i="59"/>
  <c r="H74" i="59"/>
  <c r="H77" i="59" s="1"/>
  <c r="G74" i="59"/>
  <c r="Z72" i="59"/>
  <c r="Z77" i="59" s="1"/>
  <c r="Y72" i="59"/>
  <c r="Y78" i="59" s="1"/>
  <c r="X72" i="59"/>
  <c r="W72" i="59"/>
  <c r="W77" i="59" s="1"/>
  <c r="V72" i="59"/>
  <c r="U72" i="59"/>
  <c r="U77" i="59" s="1"/>
  <c r="T72" i="59"/>
  <c r="S72" i="59"/>
  <c r="S77" i="59" s="1"/>
  <c r="R72" i="59"/>
  <c r="R78" i="59" s="1"/>
  <c r="Q72" i="59"/>
  <c r="Q77" i="59" s="1"/>
  <c r="P72" i="59"/>
  <c r="N72" i="59"/>
  <c r="M72" i="59"/>
  <c r="L72" i="59"/>
  <c r="K72" i="59"/>
  <c r="J72" i="59"/>
  <c r="I72" i="59"/>
  <c r="I77" i="59" s="1"/>
  <c r="H72" i="59"/>
  <c r="G72" i="59"/>
  <c r="Z69" i="59"/>
  <c r="Y69" i="59"/>
  <c r="X69" i="59"/>
  <c r="W69" i="59"/>
  <c r="V69" i="59"/>
  <c r="U69" i="59"/>
  <c r="T69" i="59"/>
  <c r="S69" i="59"/>
  <c r="R69" i="59"/>
  <c r="Q69" i="59"/>
  <c r="P69" i="59"/>
  <c r="Y68" i="59"/>
  <c r="X68" i="59"/>
  <c r="U68" i="59"/>
  <c r="T68" i="59"/>
  <c r="Q68" i="59"/>
  <c r="Z67" i="59"/>
  <c r="X67" i="59"/>
  <c r="W67" i="59"/>
  <c r="V67" i="59"/>
  <c r="T67" i="59"/>
  <c r="R67" i="59"/>
  <c r="P67" i="59"/>
  <c r="Z66" i="59"/>
  <c r="Y66" i="59"/>
  <c r="S66" i="59"/>
  <c r="R66" i="59"/>
  <c r="M66" i="59"/>
  <c r="Z65" i="59"/>
  <c r="Y65" i="59"/>
  <c r="X65" i="59"/>
  <c r="V65" i="59"/>
  <c r="U65" i="59"/>
  <c r="T65" i="59"/>
  <c r="R65" i="59"/>
  <c r="Q65" i="59"/>
  <c r="P65" i="59"/>
  <c r="M65" i="59"/>
  <c r="L65" i="59"/>
  <c r="K65" i="59"/>
  <c r="I65" i="59"/>
  <c r="H65" i="59"/>
  <c r="G65" i="59"/>
  <c r="Z64" i="59"/>
  <c r="Y64" i="59"/>
  <c r="X64" i="59"/>
  <c r="W64" i="59"/>
  <c r="V64" i="59"/>
  <c r="U64" i="59"/>
  <c r="T64" i="59"/>
  <c r="S64" i="59"/>
  <c r="R64" i="59"/>
  <c r="Q64" i="59"/>
  <c r="P64" i="59"/>
  <c r="N64" i="59"/>
  <c r="M64" i="59"/>
  <c r="L64" i="59"/>
  <c r="Z63" i="59"/>
  <c r="Z68" i="59" s="1"/>
  <c r="Y63" i="59"/>
  <c r="X63" i="59"/>
  <c r="V63" i="59"/>
  <c r="V68" i="59" s="1"/>
  <c r="U63" i="59"/>
  <c r="T63" i="59"/>
  <c r="R63" i="59"/>
  <c r="R68" i="59" s="1"/>
  <c r="Q63" i="59"/>
  <c r="P63" i="59"/>
  <c r="P68" i="59" s="1"/>
  <c r="M63" i="59"/>
  <c r="L63" i="59"/>
  <c r="K63" i="59"/>
  <c r="I63" i="59"/>
  <c r="H63" i="59"/>
  <c r="G63" i="59"/>
  <c r="Z61" i="59"/>
  <c r="Y61" i="59"/>
  <c r="Y67" i="59" s="1"/>
  <c r="X61" i="59"/>
  <c r="X66" i="59" s="1"/>
  <c r="W61" i="59"/>
  <c r="W66" i="59" s="1"/>
  <c r="V61" i="59"/>
  <c r="V66" i="59" s="1"/>
  <c r="U61" i="59"/>
  <c r="U67" i="59" s="1"/>
  <c r="T61" i="59"/>
  <c r="T66" i="59" s="1"/>
  <c r="S61" i="59"/>
  <c r="S67" i="59" s="1"/>
  <c r="R61" i="59"/>
  <c r="Q61" i="59"/>
  <c r="P61" i="59"/>
  <c r="P66" i="59" s="1"/>
  <c r="N61" i="59"/>
  <c r="M61" i="59"/>
  <c r="M67" i="59" s="1"/>
  <c r="L61" i="59"/>
  <c r="K61" i="59"/>
  <c r="J61" i="59"/>
  <c r="I61" i="59"/>
  <c r="H61" i="59"/>
  <c r="G61" i="59"/>
  <c r="G66" i="59" s="1"/>
  <c r="Z58" i="59"/>
  <c r="Y58" i="59"/>
  <c r="X58" i="59"/>
  <c r="W58" i="59"/>
  <c r="V58" i="59"/>
  <c r="U58" i="59"/>
  <c r="T58" i="59"/>
  <c r="S58" i="59"/>
  <c r="R58" i="59"/>
  <c r="Q58" i="59"/>
  <c r="P58" i="59"/>
  <c r="Y57" i="59"/>
  <c r="X57" i="59"/>
  <c r="U57" i="59"/>
  <c r="T57" i="59"/>
  <c r="Z56" i="59"/>
  <c r="W56" i="59"/>
  <c r="S56" i="59"/>
  <c r="U55" i="59"/>
  <c r="Z54" i="59"/>
  <c r="Y54" i="59"/>
  <c r="X54" i="59"/>
  <c r="V54" i="59"/>
  <c r="U54" i="59"/>
  <c r="T54" i="59"/>
  <c r="R54" i="59"/>
  <c r="Q54" i="59"/>
  <c r="P54" i="59"/>
  <c r="M54" i="59"/>
  <c r="L54" i="59"/>
  <c r="K54" i="59"/>
  <c r="I54" i="59"/>
  <c r="H54" i="59"/>
  <c r="G54" i="59"/>
  <c r="Z53" i="59"/>
  <c r="Y53" i="59"/>
  <c r="X53" i="59"/>
  <c r="W53" i="59"/>
  <c r="V53" i="59"/>
  <c r="U53" i="59"/>
  <c r="T53" i="59"/>
  <c r="S53" i="59"/>
  <c r="R53" i="59"/>
  <c r="Q53" i="59"/>
  <c r="P53" i="59"/>
  <c r="N53" i="59"/>
  <c r="M53" i="59"/>
  <c r="L53" i="59"/>
  <c r="Z52" i="59"/>
  <c r="Z57" i="59" s="1"/>
  <c r="Y52" i="59"/>
  <c r="X52" i="59"/>
  <c r="V52" i="59"/>
  <c r="V57" i="59" s="1"/>
  <c r="U52" i="59"/>
  <c r="T52" i="59"/>
  <c r="R52" i="59"/>
  <c r="R57" i="59" s="1"/>
  <c r="Q52" i="59"/>
  <c r="Q57" i="59" s="1"/>
  <c r="P52" i="59"/>
  <c r="M52" i="59"/>
  <c r="L52" i="59"/>
  <c r="K52" i="59"/>
  <c r="I52" i="59"/>
  <c r="H52" i="59"/>
  <c r="G52" i="59"/>
  <c r="Z50" i="59"/>
  <c r="Z55" i="59" s="1"/>
  <c r="Y50" i="59"/>
  <c r="X50" i="59"/>
  <c r="X55" i="59" s="1"/>
  <c r="W50" i="59"/>
  <c r="W55" i="59" s="1"/>
  <c r="V50" i="59"/>
  <c r="U50" i="59"/>
  <c r="U56" i="59" s="1"/>
  <c r="T50" i="59"/>
  <c r="T55" i="59" s="1"/>
  <c r="S50" i="59"/>
  <c r="S55" i="59" s="1"/>
  <c r="R50" i="59"/>
  <c r="R56" i="59" s="1"/>
  <c r="Q50" i="59"/>
  <c r="P50" i="59"/>
  <c r="P55" i="59" s="1"/>
  <c r="N50" i="59"/>
  <c r="M50" i="59"/>
  <c r="L50" i="59"/>
  <c r="K50" i="59"/>
  <c r="J50" i="59"/>
  <c r="I50" i="59"/>
  <c r="H50" i="59"/>
  <c r="G50" i="59"/>
  <c r="G55" i="59" s="1"/>
  <c r="Z47" i="59"/>
  <c r="Y47" i="59"/>
  <c r="X47" i="59"/>
  <c r="W47" i="59"/>
  <c r="V47" i="59"/>
  <c r="U47" i="59"/>
  <c r="T47" i="59"/>
  <c r="S47" i="59"/>
  <c r="R47" i="59"/>
  <c r="Q47" i="59"/>
  <c r="P47" i="59"/>
  <c r="Y46" i="59"/>
  <c r="X46" i="59"/>
  <c r="U46" i="59"/>
  <c r="T46" i="59"/>
  <c r="Q46" i="59"/>
  <c r="G46" i="59"/>
  <c r="X45" i="59"/>
  <c r="W45" i="59"/>
  <c r="T45" i="59"/>
  <c r="S45" i="59"/>
  <c r="P45" i="59"/>
  <c r="G45" i="59"/>
  <c r="V44" i="59"/>
  <c r="S44" i="59"/>
  <c r="Z43" i="59"/>
  <c r="Y43" i="59"/>
  <c r="X43" i="59"/>
  <c r="V43" i="59"/>
  <c r="U43" i="59"/>
  <c r="T43" i="59"/>
  <c r="R43" i="59"/>
  <c r="Q43" i="59"/>
  <c r="P43" i="59"/>
  <c r="M43" i="59"/>
  <c r="L43" i="59"/>
  <c r="L175" i="59" s="1"/>
  <c r="K43" i="59"/>
  <c r="I43" i="59"/>
  <c r="H43" i="59"/>
  <c r="G43" i="59"/>
  <c r="Z42" i="59"/>
  <c r="Y42" i="59"/>
  <c r="X42" i="59"/>
  <c r="W42" i="59"/>
  <c r="V42" i="59"/>
  <c r="U42" i="59"/>
  <c r="T42" i="59"/>
  <c r="S42" i="59"/>
  <c r="R42" i="59"/>
  <c r="Q42" i="59"/>
  <c r="P42" i="59"/>
  <c r="P46" i="59" s="1"/>
  <c r="N42" i="59"/>
  <c r="M42" i="59"/>
  <c r="L42" i="59"/>
  <c r="Z41" i="59"/>
  <c r="Z46" i="59" s="1"/>
  <c r="Y41" i="59"/>
  <c r="X41" i="59"/>
  <c r="V41" i="59"/>
  <c r="V46" i="59" s="1"/>
  <c r="U41" i="59"/>
  <c r="T41" i="59"/>
  <c r="R41" i="59"/>
  <c r="R46" i="59" s="1"/>
  <c r="Q41" i="59"/>
  <c r="P41" i="59"/>
  <c r="M41" i="59"/>
  <c r="L41" i="59"/>
  <c r="K41" i="59"/>
  <c r="I41" i="59"/>
  <c r="H41" i="59"/>
  <c r="G41" i="59"/>
  <c r="Z39" i="59"/>
  <c r="Y39" i="59"/>
  <c r="Y44" i="59" s="1"/>
  <c r="X39" i="59"/>
  <c r="X44" i="59" s="1"/>
  <c r="W39" i="59"/>
  <c r="W44" i="59" s="1"/>
  <c r="V39" i="59"/>
  <c r="V45" i="59" s="1"/>
  <c r="U39" i="59"/>
  <c r="U44" i="59" s="1"/>
  <c r="T39" i="59"/>
  <c r="T44" i="59" s="1"/>
  <c r="S39" i="59"/>
  <c r="R39" i="59"/>
  <c r="Q39" i="59"/>
  <c r="Q44" i="59" s="1"/>
  <c r="P39" i="59"/>
  <c r="P44" i="59" s="1"/>
  <c r="N39" i="59"/>
  <c r="M39" i="59"/>
  <c r="M44" i="59" s="1"/>
  <c r="L39" i="59"/>
  <c r="L44" i="59" s="1"/>
  <c r="K39" i="59"/>
  <c r="J39" i="59"/>
  <c r="I39" i="59"/>
  <c r="H39" i="59"/>
  <c r="H44" i="59" s="1"/>
  <c r="G39" i="59"/>
  <c r="G44" i="59" s="1"/>
  <c r="Z36" i="59"/>
  <c r="Y36" i="59"/>
  <c r="X36" i="59"/>
  <c r="W36" i="59"/>
  <c r="V36" i="59"/>
  <c r="U36" i="59"/>
  <c r="T36" i="59"/>
  <c r="S36" i="59"/>
  <c r="R36" i="59"/>
  <c r="Q36" i="59"/>
  <c r="P36" i="59"/>
  <c r="H36" i="59"/>
  <c r="Z35" i="59"/>
  <c r="Y35" i="59"/>
  <c r="V35" i="59"/>
  <c r="R35" i="59"/>
  <c r="H35" i="59"/>
  <c r="Y34" i="59"/>
  <c r="U34" i="59"/>
  <c r="T34" i="59"/>
  <c r="Q34" i="59"/>
  <c r="W33" i="59"/>
  <c r="T33" i="59"/>
  <c r="S33" i="59"/>
  <c r="Z32" i="59"/>
  <c r="Y32" i="59"/>
  <c r="X32" i="59"/>
  <c r="V32" i="59"/>
  <c r="U32" i="59"/>
  <c r="T32" i="59"/>
  <c r="R32" i="59"/>
  <c r="Q32" i="59"/>
  <c r="P32" i="59"/>
  <c r="M32" i="59"/>
  <c r="L32" i="59"/>
  <c r="K32" i="59"/>
  <c r="I32" i="59"/>
  <c r="H32" i="59"/>
  <c r="G32" i="59"/>
  <c r="Z31" i="59"/>
  <c r="Y31" i="59"/>
  <c r="X31" i="59"/>
  <c r="W31" i="59"/>
  <c r="V31" i="59"/>
  <c r="U31" i="59"/>
  <c r="T31" i="59"/>
  <c r="S31" i="59"/>
  <c r="R31" i="59"/>
  <c r="Q31" i="59"/>
  <c r="P31" i="59"/>
  <c r="N31" i="59"/>
  <c r="M31" i="59"/>
  <c r="L31" i="59"/>
  <c r="Z30" i="59"/>
  <c r="Y30" i="59"/>
  <c r="X30" i="59"/>
  <c r="X35" i="59" s="1"/>
  <c r="V30" i="59"/>
  <c r="U30" i="59"/>
  <c r="U35" i="59" s="1"/>
  <c r="T30" i="59"/>
  <c r="T35" i="59" s="1"/>
  <c r="R30" i="59"/>
  <c r="Q30" i="59"/>
  <c r="Q35" i="59" s="1"/>
  <c r="P30" i="59"/>
  <c r="M30" i="59"/>
  <c r="L30" i="59"/>
  <c r="K30" i="59"/>
  <c r="I30" i="59"/>
  <c r="H30" i="59"/>
  <c r="G30" i="59"/>
  <c r="Z28" i="59"/>
  <c r="Z33" i="59" s="1"/>
  <c r="Y28" i="59"/>
  <c r="Y33" i="59" s="1"/>
  <c r="X28" i="59"/>
  <c r="X34" i="59" s="1"/>
  <c r="W28" i="59"/>
  <c r="W34" i="59" s="1"/>
  <c r="V28" i="59"/>
  <c r="V33" i="59" s="1"/>
  <c r="U28" i="59"/>
  <c r="U33" i="59" s="1"/>
  <c r="T28" i="59"/>
  <c r="S28" i="59"/>
  <c r="S34" i="59" s="1"/>
  <c r="R28" i="59"/>
  <c r="R33" i="59" s="1"/>
  <c r="Q28" i="59"/>
  <c r="Q33" i="59" s="1"/>
  <c r="P28" i="59"/>
  <c r="P34" i="59" s="1"/>
  <c r="N28" i="59"/>
  <c r="M28" i="59"/>
  <c r="M33" i="59" s="1"/>
  <c r="L28" i="59"/>
  <c r="K28" i="59"/>
  <c r="J28" i="59"/>
  <c r="I28" i="59"/>
  <c r="I33" i="59" s="1"/>
  <c r="H28" i="59"/>
  <c r="H33" i="59" s="1"/>
  <c r="H34" i="59" s="1"/>
  <c r="G28" i="59"/>
  <c r="G33" i="59" s="1"/>
  <c r="Z25" i="59"/>
  <c r="Z179" i="59" s="1"/>
  <c r="Y25" i="59"/>
  <c r="X25" i="59"/>
  <c r="W25" i="59"/>
  <c r="W179" i="59" s="1"/>
  <c r="V25" i="59"/>
  <c r="V179" i="59" s="1"/>
  <c r="U25" i="59"/>
  <c r="U179" i="59" s="1"/>
  <c r="T25" i="59"/>
  <c r="S25" i="59"/>
  <c r="S179" i="59" s="1"/>
  <c r="R25" i="59"/>
  <c r="R179" i="59" s="1"/>
  <c r="Q25" i="59"/>
  <c r="Q179" i="59" s="1"/>
  <c r="P25" i="59"/>
  <c r="P179" i="59" s="1"/>
  <c r="Z23" i="59"/>
  <c r="Z177" i="59" s="1"/>
  <c r="V23" i="59"/>
  <c r="V177" i="59" s="1"/>
  <c r="R23" i="59"/>
  <c r="R177" i="59" s="1"/>
  <c r="U22" i="59"/>
  <c r="U176" i="59" s="1"/>
  <c r="T22" i="59"/>
  <c r="T176" i="59" s="1"/>
  <c r="Z21" i="59"/>
  <c r="Z175" i="59" s="1"/>
  <c r="Y21" i="59"/>
  <c r="Y175" i="59" s="1"/>
  <c r="X21" i="59"/>
  <c r="X175" i="59" s="1"/>
  <c r="V21" i="59"/>
  <c r="U21" i="59"/>
  <c r="U175" i="59" s="1"/>
  <c r="T21" i="59"/>
  <c r="T175" i="59" s="1"/>
  <c r="R21" i="59"/>
  <c r="Q21" i="59"/>
  <c r="P21" i="59"/>
  <c r="M21" i="59"/>
  <c r="M175" i="59" s="1"/>
  <c r="L21" i="59"/>
  <c r="K21" i="59"/>
  <c r="I21" i="59"/>
  <c r="H21" i="59"/>
  <c r="G21" i="59"/>
  <c r="Z20" i="59"/>
  <c r="Y20" i="59"/>
  <c r="X20" i="59"/>
  <c r="X174" i="59" s="1"/>
  <c r="W20" i="59"/>
  <c r="W174" i="59" s="1"/>
  <c r="V20" i="59"/>
  <c r="V174" i="59" s="1"/>
  <c r="U20" i="59"/>
  <c r="T20" i="59"/>
  <c r="S20" i="59"/>
  <c r="S174" i="59" s="1"/>
  <c r="R20" i="59"/>
  <c r="R174" i="59" s="1"/>
  <c r="Q20" i="59"/>
  <c r="Q174" i="59" s="1"/>
  <c r="P20" i="59"/>
  <c r="N20" i="59"/>
  <c r="M20" i="59"/>
  <c r="M174" i="59" s="1"/>
  <c r="L20" i="59"/>
  <c r="Z19" i="59"/>
  <c r="Y19" i="59"/>
  <c r="Y24" i="59" s="1"/>
  <c r="X19" i="59"/>
  <c r="X24" i="59" s="1"/>
  <c r="X178" i="59" s="1"/>
  <c r="V19" i="59"/>
  <c r="U19" i="59"/>
  <c r="T19" i="59"/>
  <c r="T24" i="59" s="1"/>
  <c r="T178" i="59" s="1"/>
  <c r="R19" i="59"/>
  <c r="R173" i="59" s="1"/>
  <c r="Q19" i="59"/>
  <c r="P19" i="59"/>
  <c r="P173" i="59" s="1"/>
  <c r="M19" i="59"/>
  <c r="L19" i="59"/>
  <c r="K19" i="59"/>
  <c r="I19" i="59"/>
  <c r="I23" i="59" s="1"/>
  <c r="H19" i="59"/>
  <c r="G19" i="59"/>
  <c r="Z17" i="59"/>
  <c r="Z22" i="59" s="1"/>
  <c r="Z176" i="59" s="1"/>
  <c r="Y17" i="59"/>
  <c r="Y23" i="59" s="1"/>
  <c r="Y177" i="59" s="1"/>
  <c r="X17" i="59"/>
  <c r="X22" i="59" s="1"/>
  <c r="X176" i="59" s="1"/>
  <c r="W17" i="59"/>
  <c r="W22" i="59" s="1"/>
  <c r="W176" i="59" s="1"/>
  <c r="V17" i="59"/>
  <c r="V22" i="59" s="1"/>
  <c r="V176" i="59" s="1"/>
  <c r="U17" i="59"/>
  <c r="T17" i="59"/>
  <c r="S17" i="59"/>
  <c r="S171" i="59" s="1"/>
  <c r="R17" i="59"/>
  <c r="R171" i="59" s="1"/>
  <c r="Q17" i="59"/>
  <c r="Q22" i="59" s="1"/>
  <c r="Q176" i="59" s="1"/>
  <c r="P17" i="59"/>
  <c r="P22" i="59" s="1"/>
  <c r="P176" i="59" s="1"/>
  <c r="N17" i="59"/>
  <c r="M17" i="59"/>
  <c r="L17" i="59"/>
  <c r="L22" i="59" s="1"/>
  <c r="K17" i="59"/>
  <c r="J17" i="59"/>
  <c r="I17" i="59"/>
  <c r="I22" i="59" s="1"/>
  <c r="H17" i="59"/>
  <c r="G17" i="59"/>
  <c r="G22" i="59" s="1"/>
  <c r="Q175" i="56"/>
  <c r="T174" i="56"/>
  <c r="J174" i="56"/>
  <c r="I174" i="56"/>
  <c r="H174" i="56"/>
  <c r="G174" i="56"/>
  <c r="V172" i="56"/>
  <c r="Y171" i="56"/>
  <c r="Z170" i="56"/>
  <c r="Y170" i="56"/>
  <c r="X170" i="56"/>
  <c r="W170" i="56"/>
  <c r="V170" i="56"/>
  <c r="U170" i="56"/>
  <c r="T170" i="56"/>
  <c r="S170" i="56"/>
  <c r="R170" i="56"/>
  <c r="Q170" i="56"/>
  <c r="P170" i="56"/>
  <c r="N170" i="56"/>
  <c r="M170" i="56"/>
  <c r="L170" i="56"/>
  <c r="K170" i="56"/>
  <c r="J170" i="56"/>
  <c r="I170" i="56"/>
  <c r="H170" i="56"/>
  <c r="G170" i="56"/>
  <c r="Z169" i="56"/>
  <c r="Y169" i="56"/>
  <c r="X169" i="56"/>
  <c r="W169" i="56"/>
  <c r="V169" i="56"/>
  <c r="U169" i="56"/>
  <c r="T169" i="56"/>
  <c r="S169" i="56"/>
  <c r="R169" i="56"/>
  <c r="Q169" i="56"/>
  <c r="P169" i="56"/>
  <c r="N169" i="56"/>
  <c r="M169" i="56"/>
  <c r="L169" i="56"/>
  <c r="K169" i="56"/>
  <c r="J169" i="56"/>
  <c r="I169" i="56"/>
  <c r="H169" i="56"/>
  <c r="G169" i="56"/>
  <c r="Z168" i="56"/>
  <c r="Y168" i="56"/>
  <c r="V168" i="56"/>
  <c r="U168" i="56"/>
  <c r="R168" i="56"/>
  <c r="Z167" i="56"/>
  <c r="Y167" i="56"/>
  <c r="V167" i="56"/>
  <c r="R167" i="56"/>
  <c r="Y166" i="56"/>
  <c r="X166" i="56"/>
  <c r="U166" i="56"/>
  <c r="T166" i="56"/>
  <c r="Q166" i="56"/>
  <c r="P166" i="56"/>
  <c r="L166" i="56"/>
  <c r="X165" i="56"/>
  <c r="W165" i="56"/>
  <c r="T165" i="56"/>
  <c r="P165" i="56"/>
  <c r="Z164" i="56"/>
  <c r="Y164" i="56"/>
  <c r="X164" i="56"/>
  <c r="V164" i="56"/>
  <c r="U164" i="56"/>
  <c r="T164" i="56"/>
  <c r="R164" i="56"/>
  <c r="Q164" i="56"/>
  <c r="P164" i="56"/>
  <c r="M164" i="56"/>
  <c r="L164" i="56"/>
  <c r="K164" i="56"/>
  <c r="I164" i="56"/>
  <c r="H164" i="56"/>
  <c r="G164" i="56"/>
  <c r="Z163" i="56"/>
  <c r="Y163" i="56"/>
  <c r="X163" i="56"/>
  <c r="W163" i="56"/>
  <c r="V163" i="56"/>
  <c r="U163" i="56"/>
  <c r="T163" i="56"/>
  <c r="S163" i="56"/>
  <c r="R163" i="56"/>
  <c r="Q163" i="56"/>
  <c r="P163" i="56"/>
  <c r="N163" i="56"/>
  <c r="M163" i="56"/>
  <c r="L163" i="56"/>
  <c r="Z162" i="56"/>
  <c r="Y162" i="56"/>
  <c r="X162" i="56"/>
  <c r="V162" i="56"/>
  <c r="U162" i="56"/>
  <c r="U167" i="56" s="1"/>
  <c r="T162" i="56"/>
  <c r="R162" i="56"/>
  <c r="Q162" i="56"/>
  <c r="P162" i="56"/>
  <c r="M162" i="56"/>
  <c r="L162" i="56"/>
  <c r="K162" i="56"/>
  <c r="I162" i="56"/>
  <c r="H162" i="56"/>
  <c r="G162" i="56"/>
  <c r="Z161" i="56"/>
  <c r="Y161" i="56"/>
  <c r="X161" i="56"/>
  <c r="W161" i="56"/>
  <c r="V161" i="56"/>
  <c r="U161" i="56"/>
  <c r="T161" i="56"/>
  <c r="S161" i="56"/>
  <c r="R161" i="56"/>
  <c r="Q161" i="56"/>
  <c r="P161" i="56"/>
  <c r="N161" i="56"/>
  <c r="M161" i="56"/>
  <c r="L161" i="56"/>
  <c r="K161" i="56"/>
  <c r="J161" i="56"/>
  <c r="I161" i="56"/>
  <c r="H161" i="56"/>
  <c r="G161" i="56"/>
  <c r="Z160" i="56"/>
  <c r="Y160" i="56"/>
  <c r="Y165" i="56" s="1"/>
  <c r="X160" i="56"/>
  <c r="W160" i="56"/>
  <c r="W166" i="56" s="1"/>
  <c r="V160" i="56"/>
  <c r="U160" i="56"/>
  <c r="U165" i="56" s="1"/>
  <c r="T160" i="56"/>
  <c r="S160" i="56"/>
  <c r="S166" i="56" s="1"/>
  <c r="R160" i="56"/>
  <c r="Q160" i="56"/>
  <c r="Q165" i="56" s="1"/>
  <c r="P160" i="56"/>
  <c r="N160" i="56"/>
  <c r="M160" i="56"/>
  <c r="L160" i="56"/>
  <c r="L165" i="56" s="1"/>
  <c r="K160" i="56"/>
  <c r="J160" i="56"/>
  <c r="I160" i="56"/>
  <c r="H160" i="56"/>
  <c r="H165" i="56" s="1"/>
  <c r="G160" i="56"/>
  <c r="Z157" i="56"/>
  <c r="V157" i="56"/>
  <c r="R157" i="56"/>
  <c r="Q157" i="56"/>
  <c r="Z156" i="56"/>
  <c r="V156" i="56"/>
  <c r="U156" i="56"/>
  <c r="R156" i="56"/>
  <c r="Y155" i="56"/>
  <c r="X155" i="56"/>
  <c r="U155" i="56"/>
  <c r="T155" i="56"/>
  <c r="Q155" i="56"/>
  <c r="P155" i="56"/>
  <c r="X154" i="56"/>
  <c r="T154" i="56"/>
  <c r="P154" i="56"/>
  <c r="Z153" i="56"/>
  <c r="Y153" i="56"/>
  <c r="X153" i="56"/>
  <c r="V153" i="56"/>
  <c r="U153" i="56"/>
  <c r="T153" i="56"/>
  <c r="R153" i="56"/>
  <c r="Q153" i="56"/>
  <c r="P153" i="56"/>
  <c r="M153" i="56"/>
  <c r="L153" i="56"/>
  <c r="K153" i="56"/>
  <c r="I153" i="56"/>
  <c r="H153" i="56"/>
  <c r="G153" i="56"/>
  <c r="Z152" i="56"/>
  <c r="Y152" i="56"/>
  <c r="X152" i="56"/>
  <c r="W152" i="56"/>
  <c r="V152" i="56"/>
  <c r="U152" i="56"/>
  <c r="T152" i="56"/>
  <c r="S152" i="56"/>
  <c r="R152" i="56"/>
  <c r="Q152" i="56"/>
  <c r="P152" i="56"/>
  <c r="N152" i="56"/>
  <c r="M152" i="56"/>
  <c r="L152" i="56"/>
  <c r="Z151" i="56"/>
  <c r="Y151" i="56"/>
  <c r="X151" i="56"/>
  <c r="V151" i="56"/>
  <c r="U151" i="56"/>
  <c r="U157" i="56" s="1"/>
  <c r="T151" i="56"/>
  <c r="R151" i="56"/>
  <c r="Q151" i="56"/>
  <c r="Q156" i="56" s="1"/>
  <c r="P151" i="56"/>
  <c r="M151" i="56"/>
  <c r="L151" i="56"/>
  <c r="K151" i="56"/>
  <c r="I151" i="56"/>
  <c r="H151" i="56"/>
  <c r="G151" i="56"/>
  <c r="Z150" i="56"/>
  <c r="Y150" i="56"/>
  <c r="X150" i="56"/>
  <c r="W150" i="56"/>
  <c r="V150" i="56"/>
  <c r="U150" i="56"/>
  <c r="T150" i="56"/>
  <c r="S150" i="56"/>
  <c r="R150" i="56"/>
  <c r="Q150" i="56"/>
  <c r="P150" i="56"/>
  <c r="N150" i="56"/>
  <c r="M150" i="56"/>
  <c r="L150" i="56"/>
  <c r="K150" i="56"/>
  <c r="J150" i="56"/>
  <c r="I150" i="56"/>
  <c r="H150" i="56"/>
  <c r="G150" i="56"/>
  <c r="Z149" i="56"/>
  <c r="Y149" i="56"/>
  <c r="Y154" i="56" s="1"/>
  <c r="X149" i="56"/>
  <c r="W149" i="56"/>
  <c r="V149" i="56"/>
  <c r="U149" i="56"/>
  <c r="U154" i="56" s="1"/>
  <c r="T149" i="56"/>
  <c r="S149" i="56"/>
  <c r="R149" i="56"/>
  <c r="Q149" i="56"/>
  <c r="Q154" i="56" s="1"/>
  <c r="P149" i="56"/>
  <c r="N149" i="56"/>
  <c r="M149" i="56"/>
  <c r="L149" i="56"/>
  <c r="K149" i="56"/>
  <c r="J149" i="56"/>
  <c r="I149" i="56"/>
  <c r="H149" i="56"/>
  <c r="G149" i="56"/>
  <c r="Z146" i="56"/>
  <c r="Y146" i="56"/>
  <c r="V146" i="56"/>
  <c r="U146" i="56"/>
  <c r="R146" i="56"/>
  <c r="Z145" i="56"/>
  <c r="Y145" i="56"/>
  <c r="V145" i="56"/>
  <c r="R145" i="56"/>
  <c r="Q145" i="56"/>
  <c r="Y144" i="56"/>
  <c r="X144" i="56"/>
  <c r="U144" i="56"/>
  <c r="T144" i="56"/>
  <c r="Q144" i="56"/>
  <c r="P144" i="56"/>
  <c r="X143" i="56"/>
  <c r="W143" i="56"/>
  <c r="T143" i="56"/>
  <c r="P143" i="56"/>
  <c r="Z142" i="56"/>
  <c r="Y142" i="56"/>
  <c r="X142" i="56"/>
  <c r="V142" i="56"/>
  <c r="U142" i="56"/>
  <c r="T142" i="56"/>
  <c r="R142" i="56"/>
  <c r="Q142" i="56"/>
  <c r="P142" i="56"/>
  <c r="M142" i="56"/>
  <c r="L142" i="56"/>
  <c r="K142" i="56"/>
  <c r="I142" i="56"/>
  <c r="H142" i="56"/>
  <c r="G142" i="56"/>
  <c r="Z141" i="56"/>
  <c r="Y141" i="56"/>
  <c r="X141" i="56"/>
  <c r="W141" i="56"/>
  <c r="V141" i="56"/>
  <c r="U141" i="56"/>
  <c r="T141" i="56"/>
  <c r="S141" i="56"/>
  <c r="R141" i="56"/>
  <c r="Q141" i="56"/>
  <c r="P141" i="56"/>
  <c r="N141" i="56"/>
  <c r="M141" i="56"/>
  <c r="L141" i="56"/>
  <c r="Z140" i="56"/>
  <c r="Y140" i="56"/>
  <c r="X140" i="56"/>
  <c r="V140" i="56"/>
  <c r="U140" i="56"/>
  <c r="U145" i="56" s="1"/>
  <c r="T140" i="56"/>
  <c r="R140" i="56"/>
  <c r="Q140" i="56"/>
  <c r="Q146" i="56" s="1"/>
  <c r="P140" i="56"/>
  <c r="M140" i="56"/>
  <c r="L140" i="56"/>
  <c r="K140" i="56"/>
  <c r="I140" i="56"/>
  <c r="H140" i="56"/>
  <c r="G140" i="56"/>
  <c r="Z139" i="56"/>
  <c r="Y139" i="56"/>
  <c r="X139" i="56"/>
  <c r="W139" i="56"/>
  <c r="V139" i="56"/>
  <c r="U139" i="56"/>
  <c r="T139" i="56"/>
  <c r="S139" i="56"/>
  <c r="R139" i="56"/>
  <c r="Q139" i="56"/>
  <c r="P139" i="56"/>
  <c r="N139" i="56"/>
  <c r="M139" i="56"/>
  <c r="L139" i="56"/>
  <c r="K139" i="56"/>
  <c r="J139" i="56"/>
  <c r="I139" i="56"/>
  <c r="H139" i="56"/>
  <c r="G139" i="56"/>
  <c r="Z138" i="56"/>
  <c r="Y138" i="56"/>
  <c r="Y143" i="56" s="1"/>
  <c r="X138" i="56"/>
  <c r="W138" i="56"/>
  <c r="W144" i="56" s="1"/>
  <c r="V138" i="56"/>
  <c r="U138" i="56"/>
  <c r="U143" i="56" s="1"/>
  <c r="T138" i="56"/>
  <c r="S138" i="56"/>
  <c r="S144" i="56" s="1"/>
  <c r="R138" i="56"/>
  <c r="Q138" i="56"/>
  <c r="Q143" i="56" s="1"/>
  <c r="P138" i="56"/>
  <c r="N138" i="56"/>
  <c r="M138" i="56"/>
  <c r="L138" i="56"/>
  <c r="K138" i="56"/>
  <c r="J138" i="56"/>
  <c r="I138" i="56"/>
  <c r="H138" i="56"/>
  <c r="H143" i="56" s="1"/>
  <c r="G138" i="56"/>
  <c r="Z135" i="56"/>
  <c r="Y135" i="56"/>
  <c r="V135" i="56"/>
  <c r="R135" i="56"/>
  <c r="Q135" i="56"/>
  <c r="Z134" i="56"/>
  <c r="V134" i="56"/>
  <c r="R134" i="56"/>
  <c r="Y133" i="56"/>
  <c r="X133" i="56"/>
  <c r="U133" i="56"/>
  <c r="T133" i="56"/>
  <c r="Q133" i="56"/>
  <c r="P133" i="56"/>
  <c r="G133" i="56"/>
  <c r="X132" i="56"/>
  <c r="T132" i="56"/>
  <c r="P132" i="56"/>
  <c r="Z131" i="56"/>
  <c r="Y131" i="56"/>
  <c r="X131" i="56"/>
  <c r="V131" i="56"/>
  <c r="U131" i="56"/>
  <c r="T131" i="56"/>
  <c r="R131" i="56"/>
  <c r="Q131" i="56"/>
  <c r="P131" i="56"/>
  <c r="M131" i="56"/>
  <c r="L131" i="56"/>
  <c r="K131" i="56"/>
  <c r="I131" i="56"/>
  <c r="H131" i="56"/>
  <c r="G131" i="56"/>
  <c r="Z130" i="56"/>
  <c r="Y130" i="56"/>
  <c r="X130" i="56"/>
  <c r="W130" i="56"/>
  <c r="V130" i="56"/>
  <c r="U130" i="56"/>
  <c r="T130" i="56"/>
  <c r="S130" i="56"/>
  <c r="R130" i="56"/>
  <c r="Q130" i="56"/>
  <c r="P130" i="56"/>
  <c r="N130" i="56"/>
  <c r="M130" i="56"/>
  <c r="L130" i="56"/>
  <c r="Z129" i="56"/>
  <c r="Y129" i="56"/>
  <c r="Y134" i="56" s="1"/>
  <c r="X129" i="56"/>
  <c r="V129" i="56"/>
  <c r="U129" i="56"/>
  <c r="T129" i="56"/>
  <c r="R129" i="56"/>
  <c r="Q129" i="56"/>
  <c r="Q134" i="56" s="1"/>
  <c r="P129" i="56"/>
  <c r="M129" i="56"/>
  <c r="L129" i="56"/>
  <c r="K129" i="56"/>
  <c r="I129" i="56"/>
  <c r="H129" i="56"/>
  <c r="G129" i="56"/>
  <c r="Z128" i="56"/>
  <c r="Y128" i="56"/>
  <c r="X128" i="56"/>
  <c r="W128" i="56"/>
  <c r="V128" i="56"/>
  <c r="U128" i="56"/>
  <c r="T128" i="56"/>
  <c r="S128" i="56"/>
  <c r="R128" i="56"/>
  <c r="Q128" i="56"/>
  <c r="P128" i="56"/>
  <c r="N128" i="56"/>
  <c r="M128" i="56"/>
  <c r="L128" i="56"/>
  <c r="K128" i="56"/>
  <c r="J128" i="56"/>
  <c r="I128" i="56"/>
  <c r="H128" i="56"/>
  <c r="G128" i="56"/>
  <c r="G132" i="56" s="1"/>
  <c r="Z127" i="56"/>
  <c r="Y127" i="56"/>
  <c r="Y132" i="56" s="1"/>
  <c r="X127" i="56"/>
  <c r="W127" i="56"/>
  <c r="V127" i="56"/>
  <c r="U127" i="56"/>
  <c r="U132" i="56" s="1"/>
  <c r="T127" i="56"/>
  <c r="S127" i="56"/>
  <c r="S133" i="56" s="1"/>
  <c r="R127" i="56"/>
  <c r="Q127" i="56"/>
  <c r="Q132" i="56" s="1"/>
  <c r="P127" i="56"/>
  <c r="N127" i="56"/>
  <c r="M127" i="56"/>
  <c r="L127" i="56"/>
  <c r="K127" i="56"/>
  <c r="J127" i="56"/>
  <c r="I127" i="56"/>
  <c r="H127" i="56"/>
  <c r="G127" i="56"/>
  <c r="Z124" i="56"/>
  <c r="Y124" i="56"/>
  <c r="V124" i="56"/>
  <c r="U124" i="56"/>
  <c r="R124" i="56"/>
  <c r="Z123" i="56"/>
  <c r="Y123" i="56"/>
  <c r="V123" i="56"/>
  <c r="R123" i="56"/>
  <c r="Q123" i="56"/>
  <c r="Y122" i="56"/>
  <c r="X122" i="56"/>
  <c r="U122" i="56"/>
  <c r="T122" i="56"/>
  <c r="Q122" i="56"/>
  <c r="P122" i="56"/>
  <c r="X121" i="56"/>
  <c r="W121" i="56"/>
  <c r="T121" i="56"/>
  <c r="P121" i="56"/>
  <c r="Z120" i="56"/>
  <c r="Y120" i="56"/>
  <c r="X120" i="56"/>
  <c r="V120" i="56"/>
  <c r="U120" i="56"/>
  <c r="T120" i="56"/>
  <c r="R120" i="56"/>
  <c r="Q120" i="56"/>
  <c r="P120" i="56"/>
  <c r="M120" i="56"/>
  <c r="L120" i="56"/>
  <c r="K120" i="56"/>
  <c r="I120" i="56"/>
  <c r="H120" i="56"/>
  <c r="G120" i="56"/>
  <c r="Z119" i="56"/>
  <c r="Y119" i="56"/>
  <c r="X119" i="56"/>
  <c r="W119" i="56"/>
  <c r="V119" i="56"/>
  <c r="U119" i="56"/>
  <c r="T119" i="56"/>
  <c r="S119" i="56"/>
  <c r="R119" i="56"/>
  <c r="Q119" i="56"/>
  <c r="P119" i="56"/>
  <c r="N119" i="56"/>
  <c r="M119" i="56"/>
  <c r="L119" i="56"/>
  <c r="Z118" i="56"/>
  <c r="Y118" i="56"/>
  <c r="X118" i="56"/>
  <c r="V118" i="56"/>
  <c r="U118" i="56"/>
  <c r="U123" i="56" s="1"/>
  <c r="T118" i="56"/>
  <c r="R118" i="56"/>
  <c r="Q118" i="56"/>
  <c r="Q124" i="56" s="1"/>
  <c r="P118" i="56"/>
  <c r="M118" i="56"/>
  <c r="L118" i="56"/>
  <c r="K118" i="56"/>
  <c r="I118" i="56"/>
  <c r="H118" i="56"/>
  <c r="G118" i="56"/>
  <c r="Z117" i="56"/>
  <c r="Y117" i="56"/>
  <c r="X117" i="56"/>
  <c r="W117" i="56"/>
  <c r="V117" i="56"/>
  <c r="U117" i="56"/>
  <c r="T117" i="56"/>
  <c r="S117" i="56"/>
  <c r="R117" i="56"/>
  <c r="Q117" i="56"/>
  <c r="P117" i="56"/>
  <c r="N117" i="56"/>
  <c r="M117" i="56"/>
  <c r="L117" i="56"/>
  <c r="K117" i="56"/>
  <c r="J117" i="56"/>
  <c r="I117" i="56"/>
  <c r="H117" i="56"/>
  <c r="G117" i="56"/>
  <c r="Z116" i="56"/>
  <c r="Y116" i="56"/>
  <c r="Y121" i="56" s="1"/>
  <c r="X116" i="56"/>
  <c r="W116" i="56"/>
  <c r="W122" i="56" s="1"/>
  <c r="V116" i="56"/>
  <c r="U116" i="56"/>
  <c r="U121" i="56" s="1"/>
  <c r="T116" i="56"/>
  <c r="S116" i="56"/>
  <c r="S122" i="56" s="1"/>
  <c r="R116" i="56"/>
  <c r="Q116" i="56"/>
  <c r="Q121" i="56" s="1"/>
  <c r="P116" i="56"/>
  <c r="N116" i="56"/>
  <c r="M116" i="56"/>
  <c r="L116" i="56"/>
  <c r="K116" i="56"/>
  <c r="J116" i="56"/>
  <c r="I116" i="56"/>
  <c r="H116" i="56"/>
  <c r="H121" i="56" s="1"/>
  <c r="G116" i="56"/>
  <c r="Z113" i="56"/>
  <c r="Y113" i="56"/>
  <c r="V113" i="56"/>
  <c r="R113" i="56"/>
  <c r="Q113" i="56"/>
  <c r="Z112" i="56"/>
  <c r="V112" i="56"/>
  <c r="R112" i="56"/>
  <c r="Y111" i="56"/>
  <c r="X111" i="56"/>
  <c r="U111" i="56"/>
  <c r="T111" i="56"/>
  <c r="Q111" i="56"/>
  <c r="P111" i="56"/>
  <c r="G111" i="56"/>
  <c r="X110" i="56"/>
  <c r="T110" i="56"/>
  <c r="S110" i="56"/>
  <c r="P110" i="56"/>
  <c r="Z109" i="56"/>
  <c r="Y109" i="56"/>
  <c r="X109" i="56"/>
  <c r="V109" i="56"/>
  <c r="U109" i="56"/>
  <c r="T109" i="56"/>
  <c r="R109" i="56"/>
  <c r="Q109" i="56"/>
  <c r="P109" i="56"/>
  <c r="M109" i="56"/>
  <c r="L109" i="56"/>
  <c r="K109" i="56"/>
  <c r="I109" i="56"/>
  <c r="H109" i="56"/>
  <c r="G109" i="56"/>
  <c r="Z108" i="56"/>
  <c r="Y108" i="56"/>
  <c r="X108" i="56"/>
  <c r="W108" i="56"/>
  <c r="V108" i="56"/>
  <c r="U108" i="56"/>
  <c r="T108" i="56"/>
  <c r="S108" i="56"/>
  <c r="R108" i="56"/>
  <c r="Q108" i="56"/>
  <c r="P108" i="56"/>
  <c r="N108" i="56"/>
  <c r="M108" i="56"/>
  <c r="L108" i="56"/>
  <c r="Z107" i="56"/>
  <c r="Y107" i="56"/>
  <c r="Y112" i="56" s="1"/>
  <c r="X107" i="56"/>
  <c r="V107" i="56"/>
  <c r="U107" i="56"/>
  <c r="U113" i="56" s="1"/>
  <c r="T107" i="56"/>
  <c r="R107" i="56"/>
  <c r="Q107" i="56"/>
  <c r="Q112" i="56" s="1"/>
  <c r="P107" i="56"/>
  <c r="M107" i="56"/>
  <c r="L107" i="56"/>
  <c r="K107" i="56"/>
  <c r="I107" i="56"/>
  <c r="H107" i="56"/>
  <c r="G107" i="56"/>
  <c r="Z106" i="56"/>
  <c r="Y106" i="56"/>
  <c r="X106" i="56"/>
  <c r="W106" i="56"/>
  <c r="V106" i="56"/>
  <c r="U106" i="56"/>
  <c r="T106" i="56"/>
  <c r="S106" i="56"/>
  <c r="R106" i="56"/>
  <c r="Q106" i="56"/>
  <c r="P106" i="56"/>
  <c r="N106" i="56"/>
  <c r="M106" i="56"/>
  <c r="L106" i="56"/>
  <c r="K106" i="56"/>
  <c r="J106" i="56"/>
  <c r="I106" i="56"/>
  <c r="H106" i="56"/>
  <c r="G106" i="56"/>
  <c r="G110" i="56" s="1"/>
  <c r="Z105" i="56"/>
  <c r="Y105" i="56"/>
  <c r="Y110" i="56" s="1"/>
  <c r="X105" i="56"/>
  <c r="W105" i="56"/>
  <c r="V105" i="56"/>
  <c r="U105" i="56"/>
  <c r="U110" i="56" s="1"/>
  <c r="T105" i="56"/>
  <c r="S105" i="56"/>
  <c r="S111" i="56" s="1"/>
  <c r="R105" i="56"/>
  <c r="Q105" i="56"/>
  <c r="Q110" i="56" s="1"/>
  <c r="P105" i="56"/>
  <c r="N105" i="56"/>
  <c r="M105" i="56"/>
  <c r="L105" i="56"/>
  <c r="K105" i="56"/>
  <c r="J105" i="56"/>
  <c r="I105" i="56"/>
  <c r="H105" i="56"/>
  <c r="G105" i="56"/>
  <c r="Z102" i="56"/>
  <c r="Y102" i="56"/>
  <c r="V102" i="56"/>
  <c r="U102" i="56"/>
  <c r="R102" i="56"/>
  <c r="Q102" i="56"/>
  <c r="Z101" i="56"/>
  <c r="Y101" i="56"/>
  <c r="V101" i="56"/>
  <c r="R101" i="56"/>
  <c r="Q101" i="56"/>
  <c r="X100" i="56"/>
  <c r="T100" i="56"/>
  <c r="P100" i="56"/>
  <c r="X99" i="56"/>
  <c r="W99" i="56"/>
  <c r="T99" i="56"/>
  <c r="P99" i="56"/>
  <c r="Z98" i="56"/>
  <c r="Y98" i="56"/>
  <c r="X98" i="56"/>
  <c r="V98" i="56"/>
  <c r="U98" i="56"/>
  <c r="T98" i="56"/>
  <c r="R98" i="56"/>
  <c r="Q98" i="56"/>
  <c r="P98" i="56"/>
  <c r="M98" i="56"/>
  <c r="L98" i="56"/>
  <c r="K98" i="56"/>
  <c r="I98" i="56"/>
  <c r="H98" i="56"/>
  <c r="G98" i="56"/>
  <c r="Z97" i="56"/>
  <c r="Y97" i="56"/>
  <c r="X97" i="56"/>
  <c r="W97" i="56"/>
  <c r="V97" i="56"/>
  <c r="U97" i="56"/>
  <c r="T97" i="56"/>
  <c r="S97" i="56"/>
  <c r="R97" i="56"/>
  <c r="Q97" i="56"/>
  <c r="P97" i="56"/>
  <c r="N97" i="56"/>
  <c r="M97" i="56"/>
  <c r="L97" i="56"/>
  <c r="Z96" i="56"/>
  <c r="Y96" i="56"/>
  <c r="X96" i="56"/>
  <c r="V96" i="56"/>
  <c r="U96" i="56"/>
  <c r="U101" i="56" s="1"/>
  <c r="T96" i="56"/>
  <c r="R96" i="56"/>
  <c r="Q96" i="56"/>
  <c r="P96" i="56"/>
  <c r="M96" i="56"/>
  <c r="L96" i="56"/>
  <c r="K96" i="56"/>
  <c r="I96" i="56"/>
  <c r="H96" i="56"/>
  <c r="G96" i="56"/>
  <c r="Z95" i="56"/>
  <c r="Y95" i="56"/>
  <c r="X95" i="56"/>
  <c r="W95" i="56"/>
  <c r="V95" i="56"/>
  <c r="U95" i="56"/>
  <c r="T95" i="56"/>
  <c r="S95" i="56"/>
  <c r="R95" i="56"/>
  <c r="Q95" i="56"/>
  <c r="P95" i="56"/>
  <c r="N95" i="56"/>
  <c r="M95" i="56"/>
  <c r="L95" i="56"/>
  <c r="K95" i="56"/>
  <c r="J95" i="56"/>
  <c r="I95" i="56"/>
  <c r="H95" i="56"/>
  <c r="G95" i="56"/>
  <c r="Z94" i="56"/>
  <c r="Y94" i="56"/>
  <c r="X94" i="56"/>
  <c r="W94" i="56"/>
  <c r="W100" i="56" s="1"/>
  <c r="V94" i="56"/>
  <c r="U94" i="56"/>
  <c r="T94" i="56"/>
  <c r="S94" i="56"/>
  <c r="S100" i="56" s="1"/>
  <c r="R94" i="56"/>
  <c r="R100" i="56" s="1"/>
  <c r="Q94" i="56"/>
  <c r="P94" i="56"/>
  <c r="N94" i="56"/>
  <c r="M94" i="56"/>
  <c r="L94" i="56"/>
  <c r="K94" i="56"/>
  <c r="J94" i="56"/>
  <c r="I94" i="56"/>
  <c r="H94" i="56"/>
  <c r="G94" i="56"/>
  <c r="Z91" i="56"/>
  <c r="Y91" i="56"/>
  <c r="X91" i="56"/>
  <c r="V91" i="56"/>
  <c r="R91" i="56"/>
  <c r="Z90" i="56"/>
  <c r="V90" i="56"/>
  <c r="T90" i="56"/>
  <c r="R90" i="56"/>
  <c r="X89" i="56"/>
  <c r="W89" i="56"/>
  <c r="U89" i="56"/>
  <c r="T89" i="56"/>
  <c r="P89" i="56"/>
  <c r="X88" i="56"/>
  <c r="T88" i="56"/>
  <c r="P88" i="56"/>
  <c r="Z87" i="56"/>
  <c r="Y87" i="56"/>
  <c r="X87" i="56"/>
  <c r="V87" i="56"/>
  <c r="U87" i="56"/>
  <c r="T87" i="56"/>
  <c r="R87" i="56"/>
  <c r="Q87" i="56"/>
  <c r="P87" i="56"/>
  <c r="M87" i="56"/>
  <c r="L87" i="56"/>
  <c r="K87" i="56"/>
  <c r="I87" i="56"/>
  <c r="H87" i="56"/>
  <c r="G87" i="56"/>
  <c r="Z86" i="56"/>
  <c r="Y86" i="56"/>
  <c r="X86" i="56"/>
  <c r="W86" i="56"/>
  <c r="V86" i="56"/>
  <c r="U86" i="56"/>
  <c r="T86" i="56"/>
  <c r="S86" i="56"/>
  <c r="R86" i="56"/>
  <c r="Q86" i="56"/>
  <c r="P86" i="56"/>
  <c r="N86" i="56"/>
  <c r="M86" i="56"/>
  <c r="L86" i="56"/>
  <c r="Z85" i="56"/>
  <c r="Y85" i="56"/>
  <c r="Y90" i="56" s="1"/>
  <c r="X85" i="56"/>
  <c r="X90" i="56" s="1"/>
  <c r="V85" i="56"/>
  <c r="U85" i="56"/>
  <c r="T85" i="56"/>
  <c r="T91" i="56" s="1"/>
  <c r="R85" i="56"/>
  <c r="Q85" i="56"/>
  <c r="P85" i="56"/>
  <c r="M85" i="56"/>
  <c r="L85" i="56"/>
  <c r="K85" i="56"/>
  <c r="I85" i="56"/>
  <c r="H85" i="56"/>
  <c r="G85" i="56"/>
  <c r="Z84" i="56"/>
  <c r="Y84" i="56"/>
  <c r="X84" i="56"/>
  <c r="W84" i="56"/>
  <c r="V84" i="56"/>
  <c r="U84" i="56"/>
  <c r="T84" i="56"/>
  <c r="S84" i="56"/>
  <c r="R84" i="56"/>
  <c r="Q84" i="56"/>
  <c r="P84" i="56"/>
  <c r="N84" i="56"/>
  <c r="M84" i="56"/>
  <c r="L84" i="56"/>
  <c r="K84" i="56"/>
  <c r="J84" i="56"/>
  <c r="I84" i="56"/>
  <c r="H84" i="56"/>
  <c r="G84" i="56"/>
  <c r="Z83" i="56"/>
  <c r="Z89" i="56" s="1"/>
  <c r="Y83" i="56"/>
  <c r="Y88" i="56" s="1"/>
  <c r="X83" i="56"/>
  <c r="W83" i="56"/>
  <c r="W88" i="56" s="1"/>
  <c r="V83" i="56"/>
  <c r="U83" i="56"/>
  <c r="U88" i="56" s="1"/>
  <c r="T83" i="56"/>
  <c r="S83" i="56"/>
  <c r="S89" i="56" s="1"/>
  <c r="R83" i="56"/>
  <c r="Q83" i="56"/>
  <c r="P83" i="56"/>
  <c r="N83" i="56"/>
  <c r="M83" i="56"/>
  <c r="L83" i="56"/>
  <c r="K83" i="56"/>
  <c r="J83" i="56"/>
  <c r="I83" i="56"/>
  <c r="H83" i="56"/>
  <c r="G83" i="56"/>
  <c r="X80" i="56"/>
  <c r="T80" i="56"/>
  <c r="R80" i="56"/>
  <c r="X79" i="56"/>
  <c r="T79" i="56"/>
  <c r="R79" i="56"/>
  <c r="Y78" i="56"/>
  <c r="U78" i="56"/>
  <c r="Q78" i="56"/>
  <c r="P78" i="56"/>
  <c r="Z77" i="56"/>
  <c r="X77" i="56"/>
  <c r="M77" i="56"/>
  <c r="Z76" i="56"/>
  <c r="Y76" i="56"/>
  <c r="X76" i="56"/>
  <c r="V76" i="56"/>
  <c r="U76" i="56"/>
  <c r="T76" i="56"/>
  <c r="R76" i="56"/>
  <c r="Q76" i="56"/>
  <c r="P76" i="56"/>
  <c r="M76" i="56"/>
  <c r="L76" i="56"/>
  <c r="K76" i="56"/>
  <c r="I76" i="56"/>
  <c r="H76" i="56"/>
  <c r="G76" i="56"/>
  <c r="Z75" i="56"/>
  <c r="Y75" i="56"/>
  <c r="X75" i="56"/>
  <c r="W75" i="56"/>
  <c r="V75" i="56"/>
  <c r="U75" i="56"/>
  <c r="T75" i="56"/>
  <c r="S75" i="56"/>
  <c r="R75" i="56"/>
  <c r="Q75" i="56"/>
  <c r="P75" i="56"/>
  <c r="N75" i="56"/>
  <c r="M75" i="56"/>
  <c r="L75" i="56"/>
  <c r="Z74" i="56"/>
  <c r="Z80" i="56" s="1"/>
  <c r="Y74" i="56"/>
  <c r="X74" i="56"/>
  <c r="V74" i="56"/>
  <c r="V80" i="56" s="1"/>
  <c r="U74" i="56"/>
  <c r="T74" i="56"/>
  <c r="R74" i="56"/>
  <c r="Q74" i="56"/>
  <c r="P74" i="56"/>
  <c r="M74" i="56"/>
  <c r="L74" i="56"/>
  <c r="K74" i="56"/>
  <c r="I74" i="56"/>
  <c r="H74" i="56"/>
  <c r="G74" i="56"/>
  <c r="Z73" i="56"/>
  <c r="Y73" i="56"/>
  <c r="X73" i="56"/>
  <c r="W73" i="56"/>
  <c r="V73" i="56"/>
  <c r="U73" i="56"/>
  <c r="T73" i="56"/>
  <c r="S73" i="56"/>
  <c r="R73" i="56"/>
  <c r="Q73" i="56"/>
  <c r="P73" i="56"/>
  <c r="N73" i="56"/>
  <c r="M73" i="56"/>
  <c r="L73" i="56"/>
  <c r="K73" i="56"/>
  <c r="J73" i="56"/>
  <c r="I73" i="56"/>
  <c r="H73" i="56"/>
  <c r="G73" i="56"/>
  <c r="Z72" i="56"/>
  <c r="Z78" i="56" s="1"/>
  <c r="Y72" i="56"/>
  <c r="Y77" i="56" s="1"/>
  <c r="X72" i="56"/>
  <c r="X78" i="56" s="1"/>
  <c r="W72" i="56"/>
  <c r="V72" i="56"/>
  <c r="V78" i="56" s="1"/>
  <c r="U72" i="56"/>
  <c r="U77" i="56" s="1"/>
  <c r="T72" i="56"/>
  <c r="T78" i="56" s="1"/>
  <c r="S72" i="56"/>
  <c r="R72" i="56"/>
  <c r="R78" i="56" s="1"/>
  <c r="Q72" i="56"/>
  <c r="Q77" i="56" s="1"/>
  <c r="P72" i="56"/>
  <c r="P77" i="56" s="1"/>
  <c r="N72" i="56"/>
  <c r="M72" i="56"/>
  <c r="L72" i="56"/>
  <c r="K72" i="56"/>
  <c r="J72" i="56"/>
  <c r="I72" i="56"/>
  <c r="H72" i="56"/>
  <c r="G72" i="56"/>
  <c r="Z69" i="56"/>
  <c r="V69" i="56"/>
  <c r="R69" i="56"/>
  <c r="Z68" i="56"/>
  <c r="V68" i="56"/>
  <c r="R68" i="56"/>
  <c r="Z67" i="56"/>
  <c r="Y67" i="56"/>
  <c r="V67" i="56"/>
  <c r="U67" i="56"/>
  <c r="R67" i="56"/>
  <c r="Q67" i="56"/>
  <c r="Y66" i="56"/>
  <c r="X66" i="56"/>
  <c r="U66" i="56"/>
  <c r="T66" i="56"/>
  <c r="Q66" i="56"/>
  <c r="P66" i="56"/>
  <c r="Z65" i="56"/>
  <c r="Y65" i="56"/>
  <c r="X65" i="56"/>
  <c r="V65" i="56"/>
  <c r="U65" i="56"/>
  <c r="T65" i="56"/>
  <c r="R65" i="56"/>
  <c r="Q65" i="56"/>
  <c r="P65" i="56"/>
  <c r="M65" i="56"/>
  <c r="L65" i="56"/>
  <c r="K65" i="56"/>
  <c r="I65" i="56"/>
  <c r="H65" i="56"/>
  <c r="G65" i="56"/>
  <c r="Z64" i="56"/>
  <c r="Y64" i="56"/>
  <c r="X64" i="56"/>
  <c r="W64" i="56"/>
  <c r="V64" i="56"/>
  <c r="U64" i="56"/>
  <c r="T64" i="56"/>
  <c r="S64" i="56"/>
  <c r="R64" i="56"/>
  <c r="Q64" i="56"/>
  <c r="P64" i="56"/>
  <c r="N64" i="56"/>
  <c r="M64" i="56"/>
  <c r="L64" i="56"/>
  <c r="Z63" i="56"/>
  <c r="Y63" i="56"/>
  <c r="X63" i="56"/>
  <c r="X69" i="56" s="1"/>
  <c r="V63" i="56"/>
  <c r="U63" i="56"/>
  <c r="T63" i="56"/>
  <c r="T69" i="56" s="1"/>
  <c r="R63" i="56"/>
  <c r="Q63" i="56"/>
  <c r="P63" i="56"/>
  <c r="M63" i="56"/>
  <c r="L63" i="56"/>
  <c r="K63" i="56"/>
  <c r="I63" i="56"/>
  <c r="I67" i="56" s="1"/>
  <c r="H63" i="56"/>
  <c r="H67" i="56" s="1"/>
  <c r="G63" i="56"/>
  <c r="Z62" i="56"/>
  <c r="Y62" i="56"/>
  <c r="X62" i="56"/>
  <c r="W62" i="56"/>
  <c r="V62" i="56"/>
  <c r="U62" i="56"/>
  <c r="T62" i="56"/>
  <c r="S62" i="56"/>
  <c r="R62" i="56"/>
  <c r="Q62" i="56"/>
  <c r="P62" i="56"/>
  <c r="N62" i="56"/>
  <c r="M62" i="56"/>
  <c r="L62" i="56"/>
  <c r="L66" i="56" s="1"/>
  <c r="K62" i="56"/>
  <c r="J62" i="56"/>
  <c r="I62" i="56"/>
  <c r="H62" i="56"/>
  <c r="H66" i="56" s="1"/>
  <c r="G62" i="56"/>
  <c r="G66" i="56" s="1"/>
  <c r="Z61" i="56"/>
  <c r="Z66" i="56" s="1"/>
  <c r="Y61" i="56"/>
  <c r="X61" i="56"/>
  <c r="X67" i="56" s="1"/>
  <c r="W61" i="56"/>
  <c r="V61" i="56"/>
  <c r="V66" i="56" s="1"/>
  <c r="U61" i="56"/>
  <c r="T61" i="56"/>
  <c r="T67" i="56" s="1"/>
  <c r="S61" i="56"/>
  <c r="R61" i="56"/>
  <c r="R66" i="56" s="1"/>
  <c r="Q61" i="56"/>
  <c r="P61" i="56"/>
  <c r="P67" i="56" s="1"/>
  <c r="N61" i="56"/>
  <c r="M61" i="56"/>
  <c r="M66" i="56" s="1"/>
  <c r="L61" i="56"/>
  <c r="K61" i="56"/>
  <c r="J61" i="56"/>
  <c r="I61" i="56"/>
  <c r="I66" i="56" s="1"/>
  <c r="H61" i="56"/>
  <c r="G61" i="56"/>
  <c r="Z58" i="56"/>
  <c r="V58" i="56"/>
  <c r="R58" i="56"/>
  <c r="Z57" i="56"/>
  <c r="V57" i="56"/>
  <c r="R57" i="56"/>
  <c r="Z56" i="56"/>
  <c r="Y56" i="56"/>
  <c r="V56" i="56"/>
  <c r="U56" i="56"/>
  <c r="R56" i="56"/>
  <c r="Q56" i="56"/>
  <c r="Y55" i="56"/>
  <c r="X55" i="56"/>
  <c r="U55" i="56"/>
  <c r="T55" i="56"/>
  <c r="Q55" i="56"/>
  <c r="P55" i="56"/>
  <c r="Z54" i="56"/>
  <c r="Y54" i="56"/>
  <c r="X54" i="56"/>
  <c r="V54" i="56"/>
  <c r="U54" i="56"/>
  <c r="T54" i="56"/>
  <c r="R54" i="56"/>
  <c r="Q54" i="56"/>
  <c r="P54" i="56"/>
  <c r="M54" i="56"/>
  <c r="L54" i="56"/>
  <c r="K54" i="56"/>
  <c r="I54" i="56"/>
  <c r="H54" i="56"/>
  <c r="G54" i="56"/>
  <c r="Z53" i="56"/>
  <c r="Y53" i="56"/>
  <c r="X53" i="56"/>
  <c r="W53" i="56"/>
  <c r="V53" i="56"/>
  <c r="U53" i="56"/>
  <c r="T53" i="56"/>
  <c r="S53" i="56"/>
  <c r="R53" i="56"/>
  <c r="Q53" i="56"/>
  <c r="P53" i="56"/>
  <c r="N53" i="56"/>
  <c r="M53" i="56"/>
  <c r="L53" i="56"/>
  <c r="Z52" i="56"/>
  <c r="Y52" i="56"/>
  <c r="X52" i="56"/>
  <c r="X58" i="56" s="1"/>
  <c r="V52" i="56"/>
  <c r="U52" i="56"/>
  <c r="T52" i="56"/>
  <c r="T58" i="56" s="1"/>
  <c r="R52" i="56"/>
  <c r="Q52" i="56"/>
  <c r="P52" i="56"/>
  <c r="M52" i="56"/>
  <c r="L52" i="56"/>
  <c r="K52" i="56"/>
  <c r="I52" i="56"/>
  <c r="H52" i="56"/>
  <c r="H56" i="56" s="1"/>
  <c r="G52" i="56"/>
  <c r="Z51" i="56"/>
  <c r="Y51" i="56"/>
  <c r="X51" i="56"/>
  <c r="W51" i="56"/>
  <c r="V51" i="56"/>
  <c r="U51" i="56"/>
  <c r="T51" i="56"/>
  <c r="S51" i="56"/>
  <c r="R51" i="56"/>
  <c r="Q51" i="56"/>
  <c r="P51" i="56"/>
  <c r="N51" i="56"/>
  <c r="M51" i="56"/>
  <c r="L51" i="56"/>
  <c r="K51" i="56"/>
  <c r="J51" i="56"/>
  <c r="I51" i="56"/>
  <c r="H51" i="56"/>
  <c r="H55" i="56" s="1"/>
  <c r="G51" i="56"/>
  <c r="G55" i="56" s="1"/>
  <c r="Z50" i="56"/>
  <c r="Z55" i="56" s="1"/>
  <c r="Y50" i="56"/>
  <c r="X50" i="56"/>
  <c r="X56" i="56" s="1"/>
  <c r="W50" i="56"/>
  <c r="V50" i="56"/>
  <c r="V55" i="56" s="1"/>
  <c r="U50" i="56"/>
  <c r="T50" i="56"/>
  <c r="T56" i="56" s="1"/>
  <c r="S50" i="56"/>
  <c r="R50" i="56"/>
  <c r="R55" i="56" s="1"/>
  <c r="Q50" i="56"/>
  <c r="P50" i="56"/>
  <c r="P56" i="56" s="1"/>
  <c r="N50" i="56"/>
  <c r="M50" i="56"/>
  <c r="M55" i="56" s="1"/>
  <c r="L50" i="56"/>
  <c r="K50" i="56"/>
  <c r="J50" i="56"/>
  <c r="I50" i="56"/>
  <c r="I55" i="56" s="1"/>
  <c r="H50" i="56"/>
  <c r="G50" i="56"/>
  <c r="Z47" i="56"/>
  <c r="V47" i="56"/>
  <c r="R47" i="56"/>
  <c r="Z46" i="56"/>
  <c r="V46" i="56"/>
  <c r="R46" i="56"/>
  <c r="Z45" i="56"/>
  <c r="Y45" i="56"/>
  <c r="V45" i="56"/>
  <c r="U45" i="56"/>
  <c r="R45" i="56"/>
  <c r="Q45" i="56"/>
  <c r="Y44" i="56"/>
  <c r="X44" i="56"/>
  <c r="U44" i="56"/>
  <c r="T44" i="56"/>
  <c r="Q44" i="56"/>
  <c r="P44" i="56"/>
  <c r="G44" i="56"/>
  <c r="Z43" i="56"/>
  <c r="Y43" i="56"/>
  <c r="X43" i="56"/>
  <c r="V43" i="56"/>
  <c r="U43" i="56"/>
  <c r="T43" i="56"/>
  <c r="R43" i="56"/>
  <c r="Q43" i="56"/>
  <c r="P43" i="56"/>
  <c r="M43" i="56"/>
  <c r="L43" i="56"/>
  <c r="K43" i="56"/>
  <c r="I43" i="56"/>
  <c r="H43" i="56"/>
  <c r="G43" i="56"/>
  <c r="Z42" i="56"/>
  <c r="Y42" i="56"/>
  <c r="X42" i="56"/>
  <c r="W42" i="56"/>
  <c r="V42" i="56"/>
  <c r="U42" i="56"/>
  <c r="T42" i="56"/>
  <c r="S42" i="56"/>
  <c r="R42" i="56"/>
  <c r="Q42" i="56"/>
  <c r="P42" i="56"/>
  <c r="N42" i="56"/>
  <c r="M42" i="56"/>
  <c r="L42" i="56"/>
  <c r="Z41" i="56"/>
  <c r="Y41" i="56"/>
  <c r="X41" i="56"/>
  <c r="X47" i="56" s="1"/>
  <c r="V41" i="56"/>
  <c r="U41" i="56"/>
  <c r="T41" i="56"/>
  <c r="T47" i="56" s="1"/>
  <c r="R41" i="56"/>
  <c r="Q41" i="56"/>
  <c r="P41" i="56"/>
  <c r="M41" i="56"/>
  <c r="L41" i="56"/>
  <c r="K41" i="56"/>
  <c r="I41" i="56"/>
  <c r="H41" i="56"/>
  <c r="G41" i="56"/>
  <c r="Z40" i="56"/>
  <c r="Y40" i="56"/>
  <c r="X40" i="56"/>
  <c r="W40" i="56"/>
  <c r="V40" i="56"/>
  <c r="U40" i="56"/>
  <c r="T40" i="56"/>
  <c r="S40" i="56"/>
  <c r="R40" i="56"/>
  <c r="Q40" i="56"/>
  <c r="P40" i="56"/>
  <c r="N40" i="56"/>
  <c r="M40" i="56"/>
  <c r="L40" i="56"/>
  <c r="K40" i="56"/>
  <c r="J40" i="56"/>
  <c r="I40" i="56"/>
  <c r="H40" i="56"/>
  <c r="G40" i="56"/>
  <c r="Z39" i="56"/>
  <c r="Z44" i="56" s="1"/>
  <c r="Y39" i="56"/>
  <c r="X39" i="56"/>
  <c r="X45" i="56" s="1"/>
  <c r="W39" i="56"/>
  <c r="V39" i="56"/>
  <c r="V44" i="56" s="1"/>
  <c r="U39" i="56"/>
  <c r="T39" i="56"/>
  <c r="T45" i="56" s="1"/>
  <c r="S39" i="56"/>
  <c r="R39" i="56"/>
  <c r="R44" i="56" s="1"/>
  <c r="Q39" i="56"/>
  <c r="P39" i="56"/>
  <c r="P45" i="56" s="1"/>
  <c r="N39" i="56"/>
  <c r="M39" i="56"/>
  <c r="M44" i="56" s="1"/>
  <c r="L39" i="56"/>
  <c r="K39" i="56"/>
  <c r="J39" i="56"/>
  <c r="I39" i="56"/>
  <c r="I44" i="56" s="1"/>
  <c r="H39" i="56"/>
  <c r="G39" i="56"/>
  <c r="Z36" i="56"/>
  <c r="V36" i="56"/>
  <c r="R36" i="56"/>
  <c r="Z35" i="56"/>
  <c r="V35" i="56"/>
  <c r="R35" i="56"/>
  <c r="Z34" i="56"/>
  <c r="Y34" i="56"/>
  <c r="V34" i="56"/>
  <c r="U34" i="56"/>
  <c r="R34" i="56"/>
  <c r="Q34" i="56"/>
  <c r="L34" i="56"/>
  <c r="Y33" i="56"/>
  <c r="X33" i="56"/>
  <c r="U33" i="56"/>
  <c r="T33" i="56"/>
  <c r="Q33" i="56"/>
  <c r="P33" i="56"/>
  <c r="Z32" i="56"/>
  <c r="Y32" i="56"/>
  <c r="X32" i="56"/>
  <c r="V32" i="56"/>
  <c r="U32" i="56"/>
  <c r="T32" i="56"/>
  <c r="R32" i="56"/>
  <c r="Q32" i="56"/>
  <c r="P32" i="56"/>
  <c r="M32" i="56"/>
  <c r="L32" i="56"/>
  <c r="K32" i="56"/>
  <c r="I32" i="56"/>
  <c r="H32" i="56"/>
  <c r="G32" i="56"/>
  <c r="Z31" i="56"/>
  <c r="Y31" i="56"/>
  <c r="X31" i="56"/>
  <c r="W31" i="56"/>
  <c r="V31" i="56"/>
  <c r="U31" i="56"/>
  <c r="T31" i="56"/>
  <c r="S31" i="56"/>
  <c r="R31" i="56"/>
  <c r="Q31" i="56"/>
  <c r="P31" i="56"/>
  <c r="N31" i="56"/>
  <c r="M31" i="56"/>
  <c r="L31" i="56"/>
  <c r="Z30" i="56"/>
  <c r="Y30" i="56"/>
  <c r="X30" i="56"/>
  <c r="X36" i="56" s="1"/>
  <c r="V30" i="56"/>
  <c r="U30" i="56"/>
  <c r="T30" i="56"/>
  <c r="T36" i="56" s="1"/>
  <c r="R30" i="56"/>
  <c r="Q30" i="56"/>
  <c r="P30" i="56"/>
  <c r="M30" i="56"/>
  <c r="M34" i="56" s="1"/>
  <c r="M35" i="56" s="1"/>
  <c r="L30" i="56"/>
  <c r="K30" i="56"/>
  <c r="I30" i="56"/>
  <c r="I34" i="56" s="1"/>
  <c r="H30" i="56"/>
  <c r="G30" i="56"/>
  <c r="Z29" i="56"/>
  <c r="Y29" i="56"/>
  <c r="X29" i="56"/>
  <c r="W29" i="56"/>
  <c r="V29" i="56"/>
  <c r="U29" i="56"/>
  <c r="T29" i="56"/>
  <c r="S29" i="56"/>
  <c r="R29" i="56"/>
  <c r="Q29" i="56"/>
  <c r="P29" i="56"/>
  <c r="N29" i="56"/>
  <c r="M29" i="56"/>
  <c r="L29" i="56"/>
  <c r="L33" i="56" s="1"/>
  <c r="K29" i="56"/>
  <c r="J29" i="56"/>
  <c r="I29" i="56"/>
  <c r="H29" i="56"/>
  <c r="G29" i="56"/>
  <c r="G33" i="56" s="1"/>
  <c r="Z28" i="56"/>
  <c r="Z33" i="56" s="1"/>
  <c r="Y28" i="56"/>
  <c r="X28" i="56"/>
  <c r="X34" i="56" s="1"/>
  <c r="W28" i="56"/>
  <c r="V28" i="56"/>
  <c r="V33" i="56" s="1"/>
  <c r="U28" i="56"/>
  <c r="T28" i="56"/>
  <c r="T34" i="56" s="1"/>
  <c r="S28" i="56"/>
  <c r="R28" i="56"/>
  <c r="R33" i="56" s="1"/>
  <c r="Q28" i="56"/>
  <c r="P28" i="56"/>
  <c r="P34" i="56" s="1"/>
  <c r="N28" i="56"/>
  <c r="M28" i="56"/>
  <c r="M33" i="56" s="1"/>
  <c r="L28" i="56"/>
  <c r="K28" i="56"/>
  <c r="J28" i="56"/>
  <c r="I28" i="56"/>
  <c r="I33" i="56" s="1"/>
  <c r="I35" i="56" s="1"/>
  <c r="H28" i="56"/>
  <c r="G28" i="56"/>
  <c r="Z25" i="56"/>
  <c r="Z179" i="56" s="1"/>
  <c r="V25" i="56"/>
  <c r="V179" i="56" s="1"/>
  <c r="R25" i="56"/>
  <c r="R179" i="56" s="1"/>
  <c r="Z24" i="56"/>
  <c r="Z178" i="56" s="1"/>
  <c r="V24" i="56"/>
  <c r="V178" i="56" s="1"/>
  <c r="R24" i="56"/>
  <c r="R178" i="56" s="1"/>
  <c r="Z23" i="56"/>
  <c r="Z177" i="56" s="1"/>
  <c r="Y23" i="56"/>
  <c r="Y177" i="56" s="1"/>
  <c r="V23" i="56"/>
  <c r="V177" i="56" s="1"/>
  <c r="U23" i="56"/>
  <c r="U177" i="56" s="1"/>
  <c r="R23" i="56"/>
  <c r="R177" i="56" s="1"/>
  <c r="Q23" i="56"/>
  <c r="Q177" i="56" s="1"/>
  <c r="Y22" i="56"/>
  <c r="Y176" i="56" s="1"/>
  <c r="X22" i="56"/>
  <c r="X176" i="56" s="1"/>
  <c r="U22" i="56"/>
  <c r="U176" i="56" s="1"/>
  <c r="T22" i="56"/>
  <c r="T176" i="56" s="1"/>
  <c r="Q22" i="56"/>
  <c r="Q176" i="56" s="1"/>
  <c r="P22" i="56"/>
  <c r="P176" i="56" s="1"/>
  <c r="Z21" i="56"/>
  <c r="Z175" i="56" s="1"/>
  <c r="Y21" i="56"/>
  <c r="Y175" i="56" s="1"/>
  <c r="X21" i="56"/>
  <c r="X175" i="56" s="1"/>
  <c r="V21" i="56"/>
  <c r="V175" i="56" s="1"/>
  <c r="U21" i="56"/>
  <c r="U175" i="56" s="1"/>
  <c r="T21" i="56"/>
  <c r="T175" i="56" s="1"/>
  <c r="R21" i="56"/>
  <c r="R175" i="56" s="1"/>
  <c r="Q21" i="56"/>
  <c r="P21" i="56"/>
  <c r="P175" i="56" s="1"/>
  <c r="M21" i="56"/>
  <c r="L21" i="56"/>
  <c r="L175" i="56" s="1"/>
  <c r="K21" i="56"/>
  <c r="K175" i="56" s="1"/>
  <c r="I21" i="56"/>
  <c r="H21" i="56"/>
  <c r="H175" i="56" s="1"/>
  <c r="G21" i="56"/>
  <c r="G175" i="56" s="1"/>
  <c r="Z20" i="56"/>
  <c r="Z174" i="56" s="1"/>
  <c r="Y20" i="56"/>
  <c r="Y174" i="56" s="1"/>
  <c r="X20" i="56"/>
  <c r="X174" i="56" s="1"/>
  <c r="W20" i="56"/>
  <c r="W174" i="56" s="1"/>
  <c r="V20" i="56"/>
  <c r="V174" i="56" s="1"/>
  <c r="U20" i="56"/>
  <c r="U174" i="56" s="1"/>
  <c r="T20" i="56"/>
  <c r="S20" i="56"/>
  <c r="S174" i="56" s="1"/>
  <c r="R20" i="56"/>
  <c r="R174" i="56" s="1"/>
  <c r="Q20" i="56"/>
  <c r="Q174" i="56" s="1"/>
  <c r="P20" i="56"/>
  <c r="P174" i="56" s="1"/>
  <c r="N20" i="56"/>
  <c r="N174" i="56" s="1"/>
  <c r="M20" i="56"/>
  <c r="L20" i="56"/>
  <c r="Z19" i="56"/>
  <c r="Z173" i="56" s="1"/>
  <c r="Y19" i="56"/>
  <c r="X19" i="56"/>
  <c r="X173" i="56" s="1"/>
  <c r="V19" i="56"/>
  <c r="V173" i="56" s="1"/>
  <c r="U19" i="56"/>
  <c r="T19" i="56"/>
  <c r="T173" i="56" s="1"/>
  <c r="R19" i="56"/>
  <c r="R173" i="56" s="1"/>
  <c r="Q19" i="56"/>
  <c r="P19" i="56"/>
  <c r="M19" i="56"/>
  <c r="M173" i="56" s="1"/>
  <c r="L19" i="56"/>
  <c r="K19" i="56"/>
  <c r="I19" i="56"/>
  <c r="I173" i="56" s="1"/>
  <c r="H19" i="56"/>
  <c r="G19" i="56"/>
  <c r="Z18" i="56"/>
  <c r="Z172" i="56" s="1"/>
  <c r="Y18" i="56"/>
  <c r="Y172" i="56" s="1"/>
  <c r="X18" i="56"/>
  <c r="X172" i="56" s="1"/>
  <c r="W18" i="56"/>
  <c r="W172" i="56" s="1"/>
  <c r="V18" i="56"/>
  <c r="U18" i="56"/>
  <c r="U172" i="56" s="1"/>
  <c r="T18" i="56"/>
  <c r="T172" i="56" s="1"/>
  <c r="S18" i="56"/>
  <c r="S172" i="56" s="1"/>
  <c r="R18" i="56"/>
  <c r="R172" i="56" s="1"/>
  <c r="Q18" i="56"/>
  <c r="Q172" i="56" s="1"/>
  <c r="P18" i="56"/>
  <c r="P172" i="56" s="1"/>
  <c r="N18" i="56"/>
  <c r="M18" i="56"/>
  <c r="L18" i="56"/>
  <c r="L172" i="56" s="1"/>
  <c r="K18" i="56"/>
  <c r="J18" i="56"/>
  <c r="I18" i="56"/>
  <c r="H18" i="56"/>
  <c r="H172" i="56" s="1"/>
  <c r="G18" i="56"/>
  <c r="G22" i="56" s="1"/>
  <c r="Z17" i="56"/>
  <c r="Z171" i="56" s="1"/>
  <c r="Y17" i="56"/>
  <c r="X17" i="56"/>
  <c r="X171" i="56" s="1"/>
  <c r="W17" i="56"/>
  <c r="V17" i="56"/>
  <c r="V171" i="56" s="1"/>
  <c r="U17" i="56"/>
  <c r="U171" i="56" s="1"/>
  <c r="T17" i="56"/>
  <c r="T171" i="56" s="1"/>
  <c r="S17" i="56"/>
  <c r="R17" i="56"/>
  <c r="R171" i="56" s="1"/>
  <c r="Q17" i="56"/>
  <c r="Q171" i="56" s="1"/>
  <c r="P17" i="56"/>
  <c r="P171" i="56" s="1"/>
  <c r="N17" i="56"/>
  <c r="M17" i="56"/>
  <c r="M22" i="56" s="1"/>
  <c r="L17" i="56"/>
  <c r="K17" i="56"/>
  <c r="J17" i="56"/>
  <c r="I17" i="56"/>
  <c r="I22" i="56" s="1"/>
  <c r="H17" i="56"/>
  <c r="G17" i="56"/>
  <c r="G171" i="56" s="1"/>
  <c r="Z174" i="55"/>
  <c r="V174" i="55"/>
  <c r="R174" i="55"/>
  <c r="M174" i="55"/>
  <c r="J174" i="55"/>
  <c r="I174" i="55"/>
  <c r="H174" i="55"/>
  <c r="G174" i="55"/>
  <c r="Y173" i="55"/>
  <c r="U173" i="55"/>
  <c r="Q173" i="55"/>
  <c r="L173" i="55"/>
  <c r="H173" i="55"/>
  <c r="X172" i="55"/>
  <c r="T172" i="55"/>
  <c r="P172" i="55"/>
  <c r="K172" i="55"/>
  <c r="G172" i="55"/>
  <c r="W171" i="55"/>
  <c r="S171" i="55"/>
  <c r="N171" i="55"/>
  <c r="J171" i="55"/>
  <c r="Z170" i="55"/>
  <c r="Y170" i="55"/>
  <c r="X170" i="55"/>
  <c r="W170" i="55"/>
  <c r="V170" i="55"/>
  <c r="U170" i="55"/>
  <c r="T170" i="55"/>
  <c r="S170" i="55"/>
  <c r="R170" i="55"/>
  <c r="Q170" i="55"/>
  <c r="P170" i="55"/>
  <c r="N170" i="55"/>
  <c r="M170" i="55"/>
  <c r="L170" i="55"/>
  <c r="K170" i="55"/>
  <c r="J170" i="55"/>
  <c r="I170" i="55"/>
  <c r="H170" i="55"/>
  <c r="G170" i="55"/>
  <c r="Z169" i="55"/>
  <c r="Y169" i="55"/>
  <c r="X169" i="55"/>
  <c r="W169" i="55"/>
  <c r="V169" i="55"/>
  <c r="U169" i="55"/>
  <c r="T169" i="55"/>
  <c r="S169" i="55"/>
  <c r="R169" i="55"/>
  <c r="Q169" i="55"/>
  <c r="P169" i="55"/>
  <c r="N169" i="55"/>
  <c r="M169" i="55"/>
  <c r="L169" i="55"/>
  <c r="K169" i="55"/>
  <c r="J169" i="55"/>
  <c r="I169" i="55"/>
  <c r="H169" i="55"/>
  <c r="G169" i="55"/>
  <c r="Y168" i="55"/>
  <c r="X168" i="55"/>
  <c r="U168" i="55"/>
  <c r="T168" i="55"/>
  <c r="Q168" i="55"/>
  <c r="Y167" i="55"/>
  <c r="X167" i="55"/>
  <c r="U167" i="55"/>
  <c r="T167" i="55"/>
  <c r="Q167" i="55"/>
  <c r="P167" i="55"/>
  <c r="X166" i="55"/>
  <c r="W166" i="55"/>
  <c r="T166" i="55"/>
  <c r="S166" i="55"/>
  <c r="P166" i="55"/>
  <c r="Z165" i="55"/>
  <c r="W165" i="55"/>
  <c r="V165" i="55"/>
  <c r="S165" i="55"/>
  <c r="R165" i="55"/>
  <c r="I165" i="55"/>
  <c r="Z164" i="55"/>
  <c r="Y164" i="55"/>
  <c r="X164" i="55"/>
  <c r="V164" i="55"/>
  <c r="U164" i="55"/>
  <c r="T164" i="55"/>
  <c r="R164" i="55"/>
  <c r="Q164" i="55"/>
  <c r="P164" i="55"/>
  <c r="M164" i="55"/>
  <c r="L164" i="55"/>
  <c r="K164" i="55"/>
  <c r="I164" i="55"/>
  <c r="H164" i="55"/>
  <c r="G164" i="55"/>
  <c r="Z163" i="55"/>
  <c r="Y163" i="55"/>
  <c r="X163" i="55"/>
  <c r="W163" i="55"/>
  <c r="V163" i="55"/>
  <c r="U163" i="55"/>
  <c r="T163" i="55"/>
  <c r="S163" i="55"/>
  <c r="R163" i="55"/>
  <c r="Q163" i="55"/>
  <c r="P163" i="55"/>
  <c r="N163" i="55"/>
  <c r="M163" i="55"/>
  <c r="L163" i="55"/>
  <c r="Z162" i="55"/>
  <c r="Z168" i="55" s="1"/>
  <c r="Y162" i="55"/>
  <c r="X162" i="55"/>
  <c r="V162" i="55"/>
  <c r="V168" i="55" s="1"/>
  <c r="U162" i="55"/>
  <c r="T162" i="55"/>
  <c r="R162" i="55"/>
  <c r="R168" i="55" s="1"/>
  <c r="Q162" i="55"/>
  <c r="P162" i="55"/>
  <c r="M162" i="55"/>
  <c r="L162" i="55"/>
  <c r="K162" i="55"/>
  <c r="I162" i="55"/>
  <c r="H162" i="55"/>
  <c r="G162" i="55"/>
  <c r="Z161" i="55"/>
  <c r="Y161" i="55"/>
  <c r="X161" i="55"/>
  <c r="W161" i="55"/>
  <c r="V161" i="55"/>
  <c r="U161" i="55"/>
  <c r="T161" i="55"/>
  <c r="S161" i="55"/>
  <c r="R161" i="55"/>
  <c r="Q161" i="55"/>
  <c r="P161" i="55"/>
  <c r="N161" i="55"/>
  <c r="M161" i="55"/>
  <c r="M165" i="55" s="1"/>
  <c r="L161" i="55"/>
  <c r="K161" i="55"/>
  <c r="J161" i="55"/>
  <c r="I161" i="55"/>
  <c r="H161" i="55"/>
  <c r="G161" i="55"/>
  <c r="Z160" i="55"/>
  <c r="Z166" i="55" s="1"/>
  <c r="Y160" i="55"/>
  <c r="X160" i="55"/>
  <c r="X165" i="55" s="1"/>
  <c r="W160" i="55"/>
  <c r="V160" i="55"/>
  <c r="V166" i="55" s="1"/>
  <c r="U160" i="55"/>
  <c r="T160" i="55"/>
  <c r="T165" i="55" s="1"/>
  <c r="S160" i="55"/>
  <c r="R160" i="55"/>
  <c r="R166" i="55" s="1"/>
  <c r="Q160" i="55"/>
  <c r="P160" i="55"/>
  <c r="P165" i="55" s="1"/>
  <c r="N160" i="55"/>
  <c r="M160" i="55"/>
  <c r="L160" i="55"/>
  <c r="K160" i="55"/>
  <c r="J160" i="55"/>
  <c r="I160" i="55"/>
  <c r="H160" i="55"/>
  <c r="G160" i="55"/>
  <c r="G165" i="55" s="1"/>
  <c r="Y157" i="55"/>
  <c r="X157" i="55"/>
  <c r="U157" i="55"/>
  <c r="T157" i="55"/>
  <c r="Q157" i="55"/>
  <c r="Y156" i="55"/>
  <c r="X156" i="55"/>
  <c r="U156" i="55"/>
  <c r="T156" i="55"/>
  <c r="Q156" i="55"/>
  <c r="X155" i="55"/>
  <c r="W155" i="55"/>
  <c r="T155" i="55"/>
  <c r="S155" i="55"/>
  <c r="P155" i="55"/>
  <c r="Z154" i="55"/>
  <c r="W154" i="55"/>
  <c r="V154" i="55"/>
  <c r="S154" i="55"/>
  <c r="R154" i="55"/>
  <c r="Z153" i="55"/>
  <c r="Y153" i="55"/>
  <c r="X153" i="55"/>
  <c r="V153" i="55"/>
  <c r="U153" i="55"/>
  <c r="T153" i="55"/>
  <c r="R153" i="55"/>
  <c r="Q153" i="55"/>
  <c r="P153" i="55"/>
  <c r="M153" i="55"/>
  <c r="L153" i="55"/>
  <c r="K153" i="55"/>
  <c r="I153" i="55"/>
  <c r="H153" i="55"/>
  <c r="G153" i="55"/>
  <c r="Z152" i="55"/>
  <c r="Y152" i="55"/>
  <c r="X152" i="55"/>
  <c r="W152" i="55"/>
  <c r="V152" i="55"/>
  <c r="U152" i="55"/>
  <c r="T152" i="55"/>
  <c r="S152" i="55"/>
  <c r="R152" i="55"/>
  <c r="Q152" i="55"/>
  <c r="P152" i="55"/>
  <c r="N152" i="55"/>
  <c r="M152" i="55"/>
  <c r="L152" i="55"/>
  <c r="Z151" i="55"/>
  <c r="Z157" i="55" s="1"/>
  <c r="Y151" i="55"/>
  <c r="X151" i="55"/>
  <c r="V151" i="55"/>
  <c r="V157" i="55" s="1"/>
  <c r="U151" i="55"/>
  <c r="T151" i="55"/>
  <c r="R151" i="55"/>
  <c r="R157" i="55" s="1"/>
  <c r="Q151" i="55"/>
  <c r="P151" i="55"/>
  <c r="M151" i="55"/>
  <c r="L151" i="55"/>
  <c r="K151" i="55"/>
  <c r="I151" i="55"/>
  <c r="H151" i="55"/>
  <c r="G151" i="55"/>
  <c r="Z150" i="55"/>
  <c r="Y150" i="55"/>
  <c r="X150" i="55"/>
  <c r="W150" i="55"/>
  <c r="V150" i="55"/>
  <c r="U150" i="55"/>
  <c r="T150" i="55"/>
  <c r="S150" i="55"/>
  <c r="R150" i="55"/>
  <c r="Q150" i="55"/>
  <c r="P150" i="55"/>
  <c r="N150" i="55"/>
  <c r="M150" i="55"/>
  <c r="M154" i="55" s="1"/>
  <c r="L150" i="55"/>
  <c r="K150" i="55"/>
  <c r="J150" i="55"/>
  <c r="I150" i="55"/>
  <c r="I154" i="55" s="1"/>
  <c r="H150" i="55"/>
  <c r="G150" i="55"/>
  <c r="Z149" i="55"/>
  <c r="Z155" i="55" s="1"/>
  <c r="Y149" i="55"/>
  <c r="X149" i="55"/>
  <c r="X154" i="55" s="1"/>
  <c r="W149" i="55"/>
  <c r="V149" i="55"/>
  <c r="V155" i="55" s="1"/>
  <c r="U149" i="55"/>
  <c r="T149" i="55"/>
  <c r="T154" i="55" s="1"/>
  <c r="S149" i="55"/>
  <c r="R149" i="55"/>
  <c r="R155" i="55" s="1"/>
  <c r="Q149" i="55"/>
  <c r="P149" i="55"/>
  <c r="P154" i="55" s="1"/>
  <c r="N149" i="55"/>
  <c r="M149" i="55"/>
  <c r="L149" i="55"/>
  <c r="K149" i="55"/>
  <c r="J149" i="55"/>
  <c r="I149" i="55"/>
  <c r="H149" i="55"/>
  <c r="G149" i="55"/>
  <c r="G154" i="55" s="1"/>
  <c r="Y146" i="55"/>
  <c r="X146" i="55"/>
  <c r="U146" i="55"/>
  <c r="T146" i="55"/>
  <c r="Q146" i="55"/>
  <c r="Y145" i="55"/>
  <c r="X145" i="55"/>
  <c r="U145" i="55"/>
  <c r="T145" i="55"/>
  <c r="Q145" i="55"/>
  <c r="P145" i="55"/>
  <c r="X144" i="55"/>
  <c r="W144" i="55"/>
  <c r="T144" i="55"/>
  <c r="S144" i="55"/>
  <c r="P144" i="55"/>
  <c r="Z143" i="55"/>
  <c r="W143" i="55"/>
  <c r="V143" i="55"/>
  <c r="S143" i="55"/>
  <c r="R143" i="55"/>
  <c r="I143" i="55"/>
  <c r="Z142" i="55"/>
  <c r="Y142" i="55"/>
  <c r="X142" i="55"/>
  <c r="V142" i="55"/>
  <c r="U142" i="55"/>
  <c r="T142" i="55"/>
  <c r="R142" i="55"/>
  <c r="Q142" i="55"/>
  <c r="P142" i="55"/>
  <c r="M142" i="55"/>
  <c r="L142" i="55"/>
  <c r="K142" i="55"/>
  <c r="I142" i="55"/>
  <c r="H142" i="55"/>
  <c r="G142" i="55"/>
  <c r="Z141" i="55"/>
  <c r="Y141" i="55"/>
  <c r="X141" i="55"/>
  <c r="W141" i="55"/>
  <c r="V141" i="55"/>
  <c r="U141" i="55"/>
  <c r="T141" i="55"/>
  <c r="S141" i="55"/>
  <c r="R141" i="55"/>
  <c r="Q141" i="55"/>
  <c r="P141" i="55"/>
  <c r="N141" i="55"/>
  <c r="M141" i="55"/>
  <c r="L141" i="55"/>
  <c r="Z140" i="55"/>
  <c r="Z146" i="55" s="1"/>
  <c r="Y140" i="55"/>
  <c r="X140" i="55"/>
  <c r="V140" i="55"/>
  <c r="V146" i="55" s="1"/>
  <c r="U140" i="55"/>
  <c r="T140" i="55"/>
  <c r="R140" i="55"/>
  <c r="R146" i="55" s="1"/>
  <c r="Q140" i="55"/>
  <c r="P140" i="55"/>
  <c r="M140" i="55"/>
  <c r="L140" i="55"/>
  <c r="K140" i="55"/>
  <c r="I140" i="55"/>
  <c r="H140" i="55"/>
  <c r="G140" i="55"/>
  <c r="Z139" i="55"/>
  <c r="Y139" i="55"/>
  <c r="X139" i="55"/>
  <c r="W139" i="55"/>
  <c r="V139" i="55"/>
  <c r="U139" i="55"/>
  <c r="T139" i="55"/>
  <c r="S139" i="55"/>
  <c r="R139" i="55"/>
  <c r="Q139" i="55"/>
  <c r="P139" i="55"/>
  <c r="N139" i="55"/>
  <c r="M139" i="55"/>
  <c r="M143" i="55" s="1"/>
  <c r="L139" i="55"/>
  <c r="K139" i="55"/>
  <c r="J139" i="55"/>
  <c r="I139" i="55"/>
  <c r="H139" i="55"/>
  <c r="G139" i="55"/>
  <c r="Z138" i="55"/>
  <c r="Z144" i="55" s="1"/>
  <c r="Y138" i="55"/>
  <c r="X138" i="55"/>
  <c r="X143" i="55" s="1"/>
  <c r="W138" i="55"/>
  <c r="V138" i="55"/>
  <c r="V144" i="55" s="1"/>
  <c r="U138" i="55"/>
  <c r="T138" i="55"/>
  <c r="T143" i="55" s="1"/>
  <c r="S138" i="55"/>
  <c r="R138" i="55"/>
  <c r="R144" i="55" s="1"/>
  <c r="Q138" i="55"/>
  <c r="P138" i="55"/>
  <c r="P143" i="55" s="1"/>
  <c r="N138" i="55"/>
  <c r="M138" i="55"/>
  <c r="L138" i="55"/>
  <c r="K138" i="55"/>
  <c r="J138" i="55"/>
  <c r="I138" i="55"/>
  <c r="H138" i="55"/>
  <c r="G138" i="55"/>
  <c r="G143" i="55" s="1"/>
  <c r="Y135" i="55"/>
  <c r="X135" i="55"/>
  <c r="U135" i="55"/>
  <c r="T135" i="55"/>
  <c r="Q135" i="55"/>
  <c r="Y134" i="55"/>
  <c r="X134" i="55"/>
  <c r="U134" i="55"/>
  <c r="T134" i="55"/>
  <c r="Q134" i="55"/>
  <c r="X133" i="55"/>
  <c r="W133" i="55"/>
  <c r="T133" i="55"/>
  <c r="S133" i="55"/>
  <c r="P133" i="55"/>
  <c r="Z132" i="55"/>
  <c r="W132" i="55"/>
  <c r="V132" i="55"/>
  <c r="S132" i="55"/>
  <c r="R132" i="55"/>
  <c r="Z131" i="55"/>
  <c r="Y131" i="55"/>
  <c r="X131" i="55"/>
  <c r="V131" i="55"/>
  <c r="U131" i="55"/>
  <c r="T131" i="55"/>
  <c r="R131" i="55"/>
  <c r="Q131" i="55"/>
  <c r="P131" i="55"/>
  <c r="M131" i="55"/>
  <c r="L131" i="55"/>
  <c r="K131" i="55"/>
  <c r="I131" i="55"/>
  <c r="H131" i="55"/>
  <c r="G131" i="55"/>
  <c r="Z130" i="55"/>
  <c r="Y130" i="55"/>
  <c r="X130" i="55"/>
  <c r="W130" i="55"/>
  <c r="V130" i="55"/>
  <c r="U130" i="55"/>
  <c r="T130" i="55"/>
  <c r="S130" i="55"/>
  <c r="R130" i="55"/>
  <c r="Q130" i="55"/>
  <c r="P130" i="55"/>
  <c r="N130" i="55"/>
  <c r="M130" i="55"/>
  <c r="L130" i="55"/>
  <c r="Z129" i="55"/>
  <c r="Z135" i="55" s="1"/>
  <c r="Y129" i="55"/>
  <c r="X129" i="55"/>
  <c r="V129" i="55"/>
  <c r="V135" i="55" s="1"/>
  <c r="U129" i="55"/>
  <c r="T129" i="55"/>
  <c r="R129" i="55"/>
  <c r="R135" i="55" s="1"/>
  <c r="Q129" i="55"/>
  <c r="P129" i="55"/>
  <c r="M129" i="55"/>
  <c r="L129" i="55"/>
  <c r="K129" i="55"/>
  <c r="I129" i="55"/>
  <c r="H129" i="55"/>
  <c r="G129" i="55"/>
  <c r="Z128" i="55"/>
  <c r="Y128" i="55"/>
  <c r="X128" i="55"/>
  <c r="W128" i="55"/>
  <c r="V128" i="55"/>
  <c r="U128" i="55"/>
  <c r="T128" i="55"/>
  <c r="S128" i="55"/>
  <c r="R128" i="55"/>
  <c r="Q128" i="55"/>
  <c r="P128" i="55"/>
  <c r="N128" i="55"/>
  <c r="M128" i="55"/>
  <c r="M132" i="55" s="1"/>
  <c r="L128" i="55"/>
  <c r="K128" i="55"/>
  <c r="J128" i="55"/>
  <c r="I128" i="55"/>
  <c r="I132" i="55" s="1"/>
  <c r="H128" i="55"/>
  <c r="G128" i="55"/>
  <c r="Z127" i="55"/>
  <c r="Z133" i="55" s="1"/>
  <c r="Y127" i="55"/>
  <c r="X127" i="55"/>
  <c r="X132" i="55" s="1"/>
  <c r="W127" i="55"/>
  <c r="V127" i="55"/>
  <c r="V133" i="55" s="1"/>
  <c r="U127" i="55"/>
  <c r="T127" i="55"/>
  <c r="T132" i="55" s="1"/>
  <c r="S127" i="55"/>
  <c r="R127" i="55"/>
  <c r="R133" i="55" s="1"/>
  <c r="Q127" i="55"/>
  <c r="P127" i="55"/>
  <c r="P132" i="55" s="1"/>
  <c r="N127" i="55"/>
  <c r="M127" i="55"/>
  <c r="L127" i="55"/>
  <c r="K127" i="55"/>
  <c r="J127" i="55"/>
  <c r="I127" i="55"/>
  <c r="H127" i="55"/>
  <c r="G127" i="55"/>
  <c r="G132" i="55" s="1"/>
  <c r="Y124" i="55"/>
  <c r="X124" i="55"/>
  <c r="U124" i="55"/>
  <c r="T124" i="55"/>
  <c r="Q124" i="55"/>
  <c r="Y123" i="55"/>
  <c r="X123" i="55"/>
  <c r="U123" i="55"/>
  <c r="T123" i="55"/>
  <c r="Q123" i="55"/>
  <c r="P123" i="55"/>
  <c r="X122" i="55"/>
  <c r="W122" i="55"/>
  <c r="T122" i="55"/>
  <c r="S122" i="55"/>
  <c r="P122" i="55"/>
  <c r="Z121" i="55"/>
  <c r="W121" i="55"/>
  <c r="V121" i="55"/>
  <c r="S121" i="55"/>
  <c r="R121" i="55"/>
  <c r="I121" i="55"/>
  <c r="Z120" i="55"/>
  <c r="Y120" i="55"/>
  <c r="X120" i="55"/>
  <c r="V120" i="55"/>
  <c r="U120" i="55"/>
  <c r="T120" i="55"/>
  <c r="R120" i="55"/>
  <c r="Q120" i="55"/>
  <c r="P120" i="55"/>
  <c r="M120" i="55"/>
  <c r="L120" i="55"/>
  <c r="K120" i="55"/>
  <c r="I120" i="55"/>
  <c r="H120" i="55"/>
  <c r="G120" i="55"/>
  <c r="Z119" i="55"/>
  <c r="Y119" i="55"/>
  <c r="X119" i="55"/>
  <c r="W119" i="55"/>
  <c r="V119" i="55"/>
  <c r="U119" i="55"/>
  <c r="T119" i="55"/>
  <c r="S119" i="55"/>
  <c r="R119" i="55"/>
  <c r="Q119" i="55"/>
  <c r="P119" i="55"/>
  <c r="P124" i="55" s="1"/>
  <c r="N119" i="55"/>
  <c r="M119" i="55"/>
  <c r="L119" i="55"/>
  <c r="Z118" i="55"/>
  <c r="Z124" i="55" s="1"/>
  <c r="Y118" i="55"/>
  <c r="X118" i="55"/>
  <c r="V118" i="55"/>
  <c r="V124" i="55" s="1"/>
  <c r="U118" i="55"/>
  <c r="T118" i="55"/>
  <c r="R118" i="55"/>
  <c r="R124" i="55" s="1"/>
  <c r="Q118" i="55"/>
  <c r="P118" i="55"/>
  <c r="M118" i="55"/>
  <c r="L118" i="55"/>
  <c r="K118" i="55"/>
  <c r="I118" i="55"/>
  <c r="H118" i="55"/>
  <c r="G118" i="55"/>
  <c r="Z117" i="55"/>
  <c r="Y117" i="55"/>
  <c r="X117" i="55"/>
  <c r="W117" i="55"/>
  <c r="V117" i="55"/>
  <c r="U117" i="55"/>
  <c r="T117" i="55"/>
  <c r="S117" i="55"/>
  <c r="R117" i="55"/>
  <c r="Q117" i="55"/>
  <c r="P117" i="55"/>
  <c r="N117" i="55"/>
  <c r="M117" i="55"/>
  <c r="M121" i="55" s="1"/>
  <c r="L117" i="55"/>
  <c r="K117" i="55"/>
  <c r="J117" i="55"/>
  <c r="I117" i="55"/>
  <c r="H117" i="55"/>
  <c r="G117" i="55"/>
  <c r="Z116" i="55"/>
  <c r="Z122" i="55" s="1"/>
  <c r="Y116" i="55"/>
  <c r="X116" i="55"/>
  <c r="X121" i="55" s="1"/>
  <c r="W116" i="55"/>
  <c r="V116" i="55"/>
  <c r="V122" i="55" s="1"/>
  <c r="U116" i="55"/>
  <c r="T116" i="55"/>
  <c r="T121" i="55" s="1"/>
  <c r="S116" i="55"/>
  <c r="R116" i="55"/>
  <c r="R122" i="55" s="1"/>
  <c r="Q116" i="55"/>
  <c r="P116" i="55"/>
  <c r="P121" i="55" s="1"/>
  <c r="N116" i="55"/>
  <c r="M116" i="55"/>
  <c r="L116" i="55"/>
  <c r="K116" i="55"/>
  <c r="J116" i="55"/>
  <c r="I116" i="55"/>
  <c r="H116" i="55"/>
  <c r="G116" i="55"/>
  <c r="G121" i="55" s="1"/>
  <c r="Y113" i="55"/>
  <c r="X113" i="55"/>
  <c r="U113" i="55"/>
  <c r="T113" i="55"/>
  <c r="Q113" i="55"/>
  <c r="Y112" i="55"/>
  <c r="X112" i="55"/>
  <c r="U112" i="55"/>
  <c r="T112" i="55"/>
  <c r="Q112" i="55"/>
  <c r="X111" i="55"/>
  <c r="W111" i="55"/>
  <c r="T111" i="55"/>
  <c r="S111" i="55"/>
  <c r="P111" i="55"/>
  <c r="Z110" i="55"/>
  <c r="W110" i="55"/>
  <c r="V110" i="55"/>
  <c r="S110" i="55"/>
  <c r="R110" i="55"/>
  <c r="Z109" i="55"/>
  <c r="Y109" i="55"/>
  <c r="X109" i="55"/>
  <c r="V109" i="55"/>
  <c r="U109" i="55"/>
  <c r="T109" i="55"/>
  <c r="R109" i="55"/>
  <c r="Q109" i="55"/>
  <c r="P109" i="55"/>
  <c r="M109" i="55"/>
  <c r="L109" i="55"/>
  <c r="K109" i="55"/>
  <c r="I109" i="55"/>
  <c r="H109" i="55"/>
  <c r="G109" i="55"/>
  <c r="Z108" i="55"/>
  <c r="Y108" i="55"/>
  <c r="X108" i="55"/>
  <c r="W108" i="55"/>
  <c r="V108" i="55"/>
  <c r="U108" i="55"/>
  <c r="T108" i="55"/>
  <c r="S108" i="55"/>
  <c r="R108" i="55"/>
  <c r="Q108" i="55"/>
  <c r="P108" i="55"/>
  <c r="N108" i="55"/>
  <c r="M108" i="55"/>
  <c r="L108" i="55"/>
  <c r="Z107" i="55"/>
  <c r="Z113" i="55" s="1"/>
  <c r="Y107" i="55"/>
  <c r="X107" i="55"/>
  <c r="V107" i="55"/>
  <c r="V113" i="55" s="1"/>
  <c r="U107" i="55"/>
  <c r="T107" i="55"/>
  <c r="R107" i="55"/>
  <c r="R113" i="55" s="1"/>
  <c r="Q107" i="55"/>
  <c r="P107" i="55"/>
  <c r="M107" i="55"/>
  <c r="L107" i="55"/>
  <c r="K107" i="55"/>
  <c r="I107" i="55"/>
  <c r="H107" i="55"/>
  <c r="G107" i="55"/>
  <c r="Z106" i="55"/>
  <c r="Y106" i="55"/>
  <c r="X106" i="55"/>
  <c r="W106" i="55"/>
  <c r="V106" i="55"/>
  <c r="U106" i="55"/>
  <c r="T106" i="55"/>
  <c r="S106" i="55"/>
  <c r="R106" i="55"/>
  <c r="Q106" i="55"/>
  <c r="P106" i="55"/>
  <c r="N106" i="55"/>
  <c r="M106" i="55"/>
  <c r="M110" i="55" s="1"/>
  <c r="L106" i="55"/>
  <c r="K106" i="55"/>
  <c r="J106" i="55"/>
  <c r="I106" i="55"/>
  <c r="I110" i="55" s="1"/>
  <c r="H106" i="55"/>
  <c r="G106" i="55"/>
  <c r="Z105" i="55"/>
  <c r="Z111" i="55" s="1"/>
  <c r="Y105" i="55"/>
  <c r="X105" i="55"/>
  <c r="X110" i="55" s="1"/>
  <c r="W105" i="55"/>
  <c r="V105" i="55"/>
  <c r="V111" i="55" s="1"/>
  <c r="U105" i="55"/>
  <c r="T105" i="55"/>
  <c r="T110" i="55" s="1"/>
  <c r="S105" i="55"/>
  <c r="R105" i="55"/>
  <c r="R111" i="55" s="1"/>
  <c r="Q105" i="55"/>
  <c r="P105" i="55"/>
  <c r="P110" i="55" s="1"/>
  <c r="N105" i="55"/>
  <c r="M105" i="55"/>
  <c r="L105" i="55"/>
  <c r="K105" i="55"/>
  <c r="J105" i="55"/>
  <c r="I105" i="55"/>
  <c r="H105" i="55"/>
  <c r="G105" i="55"/>
  <c r="G110" i="55" s="1"/>
  <c r="Y102" i="55"/>
  <c r="X102" i="55"/>
  <c r="U102" i="55"/>
  <c r="T102" i="55"/>
  <c r="Q102" i="55"/>
  <c r="Y101" i="55"/>
  <c r="X101" i="55"/>
  <c r="U101" i="55"/>
  <c r="T101" i="55"/>
  <c r="Q101" i="55"/>
  <c r="P101" i="55"/>
  <c r="X100" i="55"/>
  <c r="W100" i="55"/>
  <c r="T100" i="55"/>
  <c r="S100" i="55"/>
  <c r="P100" i="55"/>
  <c r="Z99" i="55"/>
  <c r="W99" i="55"/>
  <c r="V99" i="55"/>
  <c r="S99" i="55"/>
  <c r="R99" i="55"/>
  <c r="I99" i="55"/>
  <c r="Z98" i="55"/>
  <c r="Y98" i="55"/>
  <c r="X98" i="55"/>
  <c r="V98" i="55"/>
  <c r="U98" i="55"/>
  <c r="T98" i="55"/>
  <c r="R98" i="55"/>
  <c r="Q98" i="55"/>
  <c r="P98" i="55"/>
  <c r="M98" i="55"/>
  <c r="L98" i="55"/>
  <c r="K98" i="55"/>
  <c r="I98" i="55"/>
  <c r="H98" i="55"/>
  <c r="G98" i="55"/>
  <c r="Z97" i="55"/>
  <c r="Y97" i="55"/>
  <c r="X97" i="55"/>
  <c r="W97" i="55"/>
  <c r="V97" i="55"/>
  <c r="U97" i="55"/>
  <c r="T97" i="55"/>
  <c r="S97" i="55"/>
  <c r="R97" i="55"/>
  <c r="Q97" i="55"/>
  <c r="P97" i="55"/>
  <c r="P102" i="55" s="1"/>
  <c r="N97" i="55"/>
  <c r="M97" i="55"/>
  <c r="L97" i="55"/>
  <c r="Z96" i="55"/>
  <c r="Z102" i="55" s="1"/>
  <c r="Y96" i="55"/>
  <c r="X96" i="55"/>
  <c r="V96" i="55"/>
  <c r="V102" i="55" s="1"/>
  <c r="U96" i="55"/>
  <c r="T96" i="55"/>
  <c r="R96" i="55"/>
  <c r="R102" i="55" s="1"/>
  <c r="Q96" i="55"/>
  <c r="P96" i="55"/>
  <c r="M96" i="55"/>
  <c r="L96" i="55"/>
  <c r="K96" i="55"/>
  <c r="I96" i="55"/>
  <c r="H96" i="55"/>
  <c r="G96" i="55"/>
  <c r="Z95" i="55"/>
  <c r="Y95" i="55"/>
  <c r="X95" i="55"/>
  <c r="W95" i="55"/>
  <c r="V95" i="55"/>
  <c r="U95" i="55"/>
  <c r="T95" i="55"/>
  <c r="S95" i="55"/>
  <c r="R95" i="55"/>
  <c r="Q95" i="55"/>
  <c r="P95" i="55"/>
  <c r="N95" i="55"/>
  <c r="M95" i="55"/>
  <c r="M99" i="55" s="1"/>
  <c r="L95" i="55"/>
  <c r="K95" i="55"/>
  <c r="J95" i="55"/>
  <c r="I95" i="55"/>
  <c r="H95" i="55"/>
  <c r="G95" i="55"/>
  <c r="Z94" i="55"/>
  <c r="Z100" i="55" s="1"/>
  <c r="Y94" i="55"/>
  <c r="X94" i="55"/>
  <c r="X99" i="55" s="1"/>
  <c r="W94" i="55"/>
  <c r="V94" i="55"/>
  <c r="V100" i="55" s="1"/>
  <c r="U94" i="55"/>
  <c r="T94" i="55"/>
  <c r="T99" i="55" s="1"/>
  <c r="S94" i="55"/>
  <c r="R94" i="55"/>
  <c r="R100" i="55" s="1"/>
  <c r="Q94" i="55"/>
  <c r="P94" i="55"/>
  <c r="P99" i="55" s="1"/>
  <c r="N94" i="55"/>
  <c r="M94" i="55"/>
  <c r="L94" i="55"/>
  <c r="K94" i="55"/>
  <c r="J94" i="55"/>
  <c r="I94" i="55"/>
  <c r="H94" i="55"/>
  <c r="G94" i="55"/>
  <c r="G99" i="55" s="1"/>
  <c r="Y91" i="55"/>
  <c r="X91" i="55"/>
  <c r="U91" i="55"/>
  <c r="T91" i="55"/>
  <c r="Q91" i="55"/>
  <c r="Y90" i="55"/>
  <c r="X90" i="55"/>
  <c r="U90" i="55"/>
  <c r="T90" i="55"/>
  <c r="Q90" i="55"/>
  <c r="X89" i="55"/>
  <c r="W89" i="55"/>
  <c r="T89" i="55"/>
  <c r="S89" i="55"/>
  <c r="P89" i="55"/>
  <c r="Z88" i="55"/>
  <c r="W88" i="55"/>
  <c r="V88" i="55"/>
  <c r="S88" i="55"/>
  <c r="R88" i="55"/>
  <c r="Z87" i="55"/>
  <c r="Y87" i="55"/>
  <c r="X87" i="55"/>
  <c r="V87" i="55"/>
  <c r="U87" i="55"/>
  <c r="T87" i="55"/>
  <c r="R87" i="55"/>
  <c r="Q87" i="55"/>
  <c r="P87" i="55"/>
  <c r="M87" i="55"/>
  <c r="L87" i="55"/>
  <c r="K87" i="55"/>
  <c r="I87" i="55"/>
  <c r="H87" i="55"/>
  <c r="G87" i="55"/>
  <c r="Z86" i="55"/>
  <c r="Y86" i="55"/>
  <c r="X86" i="55"/>
  <c r="W86" i="55"/>
  <c r="V86" i="55"/>
  <c r="U86" i="55"/>
  <c r="T86" i="55"/>
  <c r="S86" i="55"/>
  <c r="R86" i="55"/>
  <c r="Q86" i="55"/>
  <c r="P86" i="55"/>
  <c r="N86" i="55"/>
  <c r="M86" i="55"/>
  <c r="L86" i="55"/>
  <c r="Z85" i="55"/>
  <c r="Z91" i="55" s="1"/>
  <c r="Y85" i="55"/>
  <c r="X85" i="55"/>
  <c r="V85" i="55"/>
  <c r="V91" i="55" s="1"/>
  <c r="U85" i="55"/>
  <c r="T85" i="55"/>
  <c r="R85" i="55"/>
  <c r="R91" i="55" s="1"/>
  <c r="Q85" i="55"/>
  <c r="P85" i="55"/>
  <c r="M85" i="55"/>
  <c r="L85" i="55"/>
  <c r="K85" i="55"/>
  <c r="I85" i="55"/>
  <c r="H85" i="55"/>
  <c r="G85" i="55"/>
  <c r="Z84" i="55"/>
  <c r="Y84" i="55"/>
  <c r="X84" i="55"/>
  <c r="W84" i="55"/>
  <c r="V84" i="55"/>
  <c r="U84" i="55"/>
  <c r="T84" i="55"/>
  <c r="S84" i="55"/>
  <c r="R84" i="55"/>
  <c r="Q84" i="55"/>
  <c r="P84" i="55"/>
  <c r="N84" i="55"/>
  <c r="M84" i="55"/>
  <c r="M88" i="55" s="1"/>
  <c r="L84" i="55"/>
  <c r="K84" i="55"/>
  <c r="J84" i="55"/>
  <c r="I84" i="55"/>
  <c r="I88" i="55" s="1"/>
  <c r="H84" i="55"/>
  <c r="G84" i="55"/>
  <c r="Z83" i="55"/>
  <c r="Z89" i="55" s="1"/>
  <c r="Y83" i="55"/>
  <c r="X83" i="55"/>
  <c r="X88" i="55" s="1"/>
  <c r="W83" i="55"/>
  <c r="V83" i="55"/>
  <c r="V89" i="55" s="1"/>
  <c r="U83" i="55"/>
  <c r="T83" i="55"/>
  <c r="T88" i="55" s="1"/>
  <c r="S83" i="55"/>
  <c r="R83" i="55"/>
  <c r="R89" i="55" s="1"/>
  <c r="Q83" i="55"/>
  <c r="P83" i="55"/>
  <c r="P88" i="55" s="1"/>
  <c r="N83" i="55"/>
  <c r="M83" i="55"/>
  <c r="L83" i="55"/>
  <c r="K83" i="55"/>
  <c r="J83" i="55"/>
  <c r="I83" i="55"/>
  <c r="H83" i="55"/>
  <c r="G83" i="55"/>
  <c r="G88" i="55" s="1"/>
  <c r="Y80" i="55"/>
  <c r="X80" i="55"/>
  <c r="U80" i="55"/>
  <c r="T80" i="55"/>
  <c r="Q80" i="55"/>
  <c r="Y79" i="55"/>
  <c r="X79" i="55"/>
  <c r="U79" i="55"/>
  <c r="T79" i="55"/>
  <c r="Q79" i="55"/>
  <c r="P79" i="55"/>
  <c r="X78" i="55"/>
  <c r="W78" i="55"/>
  <c r="T78" i="55"/>
  <c r="S78" i="55"/>
  <c r="P78" i="55"/>
  <c r="Z77" i="55"/>
  <c r="W77" i="55"/>
  <c r="V77" i="55"/>
  <c r="S77" i="55"/>
  <c r="R77" i="55"/>
  <c r="I77" i="55"/>
  <c r="Z76" i="55"/>
  <c r="Y76" i="55"/>
  <c r="X76" i="55"/>
  <c r="V76" i="55"/>
  <c r="U76" i="55"/>
  <c r="T76" i="55"/>
  <c r="R76" i="55"/>
  <c r="Q76" i="55"/>
  <c r="P76" i="55"/>
  <c r="M76" i="55"/>
  <c r="L76" i="55"/>
  <c r="K76" i="55"/>
  <c r="I76" i="55"/>
  <c r="H76" i="55"/>
  <c r="G76" i="55"/>
  <c r="Z75" i="55"/>
  <c r="Y75" i="55"/>
  <c r="X75" i="55"/>
  <c r="W75" i="55"/>
  <c r="V75" i="55"/>
  <c r="U75" i="55"/>
  <c r="T75" i="55"/>
  <c r="S75" i="55"/>
  <c r="R75" i="55"/>
  <c r="Q75" i="55"/>
  <c r="P75" i="55"/>
  <c r="P80" i="55" s="1"/>
  <c r="N75" i="55"/>
  <c r="M75" i="55"/>
  <c r="L75" i="55"/>
  <c r="Z74" i="55"/>
  <c r="Z80" i="55" s="1"/>
  <c r="Y74" i="55"/>
  <c r="X74" i="55"/>
  <c r="V74" i="55"/>
  <c r="V80" i="55" s="1"/>
  <c r="U74" i="55"/>
  <c r="T74" i="55"/>
  <c r="R74" i="55"/>
  <c r="R80" i="55" s="1"/>
  <c r="Q74" i="55"/>
  <c r="P74" i="55"/>
  <c r="M74" i="55"/>
  <c r="L74" i="55"/>
  <c r="K74" i="55"/>
  <c r="I74" i="55"/>
  <c r="H74" i="55"/>
  <c r="G74" i="55"/>
  <c r="Z73" i="55"/>
  <c r="Y73" i="55"/>
  <c r="X73" i="55"/>
  <c r="W73" i="55"/>
  <c r="V73" i="55"/>
  <c r="U73" i="55"/>
  <c r="T73" i="55"/>
  <c r="S73" i="55"/>
  <c r="R73" i="55"/>
  <c r="Q73" i="55"/>
  <c r="P73" i="55"/>
  <c r="N73" i="55"/>
  <c r="M73" i="55"/>
  <c r="M77" i="55" s="1"/>
  <c r="L73" i="55"/>
  <c r="K73" i="55"/>
  <c r="J73" i="55"/>
  <c r="I73" i="55"/>
  <c r="H73" i="55"/>
  <c r="G73" i="55"/>
  <c r="Z72" i="55"/>
  <c r="Z78" i="55" s="1"/>
  <c r="Y72" i="55"/>
  <c r="X72" i="55"/>
  <c r="X77" i="55" s="1"/>
  <c r="W72" i="55"/>
  <c r="V72" i="55"/>
  <c r="V78" i="55" s="1"/>
  <c r="U72" i="55"/>
  <c r="T72" i="55"/>
  <c r="T77" i="55" s="1"/>
  <c r="S72" i="55"/>
  <c r="R72" i="55"/>
  <c r="R78" i="55" s="1"/>
  <c r="Q72" i="55"/>
  <c r="P72" i="55"/>
  <c r="P77" i="55" s="1"/>
  <c r="N72" i="55"/>
  <c r="M72" i="55"/>
  <c r="L72" i="55"/>
  <c r="K72" i="55"/>
  <c r="J72" i="55"/>
  <c r="I72" i="55"/>
  <c r="H72" i="55"/>
  <c r="G72" i="55"/>
  <c r="G77" i="55" s="1"/>
  <c r="Y69" i="55"/>
  <c r="X69" i="55"/>
  <c r="U69" i="55"/>
  <c r="T69" i="55"/>
  <c r="Q69" i="55"/>
  <c r="Y68" i="55"/>
  <c r="X68" i="55"/>
  <c r="U68" i="55"/>
  <c r="T68" i="55"/>
  <c r="Q68" i="55"/>
  <c r="X67" i="55"/>
  <c r="W67" i="55"/>
  <c r="T67" i="55"/>
  <c r="S67" i="55"/>
  <c r="P67" i="55"/>
  <c r="Z66" i="55"/>
  <c r="W66" i="55"/>
  <c r="V66" i="55"/>
  <c r="S66" i="55"/>
  <c r="R66" i="55"/>
  <c r="Z65" i="55"/>
  <c r="Y65" i="55"/>
  <c r="X65" i="55"/>
  <c r="V65" i="55"/>
  <c r="U65" i="55"/>
  <c r="T65" i="55"/>
  <c r="R65" i="55"/>
  <c r="Q65" i="55"/>
  <c r="P65" i="55"/>
  <c r="M65" i="55"/>
  <c r="L65" i="55"/>
  <c r="K65" i="55"/>
  <c r="I65" i="55"/>
  <c r="H65" i="55"/>
  <c r="G65" i="55"/>
  <c r="Z64" i="55"/>
  <c r="Y64" i="55"/>
  <c r="X64" i="55"/>
  <c r="W64" i="55"/>
  <c r="V64" i="55"/>
  <c r="U64" i="55"/>
  <c r="T64" i="55"/>
  <c r="S64" i="55"/>
  <c r="R64" i="55"/>
  <c r="Q64" i="55"/>
  <c r="P64" i="55"/>
  <c r="N64" i="55"/>
  <c r="M64" i="55"/>
  <c r="L64" i="55"/>
  <c r="Z63" i="55"/>
  <c r="Z69" i="55" s="1"/>
  <c r="Y63" i="55"/>
  <c r="X63" i="55"/>
  <c r="V63" i="55"/>
  <c r="V69" i="55" s="1"/>
  <c r="U63" i="55"/>
  <c r="T63" i="55"/>
  <c r="R63" i="55"/>
  <c r="R69" i="55" s="1"/>
  <c r="Q63" i="55"/>
  <c r="P63" i="55"/>
  <c r="M63" i="55"/>
  <c r="L63" i="55"/>
  <c r="K63" i="55"/>
  <c r="I63" i="55"/>
  <c r="H63" i="55"/>
  <c r="G63" i="55"/>
  <c r="Z62" i="55"/>
  <c r="Y62" i="55"/>
  <c r="X62" i="55"/>
  <c r="W62" i="55"/>
  <c r="V62" i="55"/>
  <c r="U62" i="55"/>
  <c r="T62" i="55"/>
  <c r="S62" i="55"/>
  <c r="R62" i="55"/>
  <c r="Q62" i="55"/>
  <c r="P62" i="55"/>
  <c r="N62" i="55"/>
  <c r="M62" i="55"/>
  <c r="M66" i="55" s="1"/>
  <c r="L62" i="55"/>
  <c r="K62" i="55"/>
  <c r="J62" i="55"/>
  <c r="I62" i="55"/>
  <c r="I66" i="55" s="1"/>
  <c r="H62" i="55"/>
  <c r="G62" i="55"/>
  <c r="Z61" i="55"/>
  <c r="Z67" i="55" s="1"/>
  <c r="Y61" i="55"/>
  <c r="X61" i="55"/>
  <c r="X66" i="55" s="1"/>
  <c r="W61" i="55"/>
  <c r="V61" i="55"/>
  <c r="V67" i="55" s="1"/>
  <c r="U61" i="55"/>
  <c r="T61" i="55"/>
  <c r="T66" i="55" s="1"/>
  <c r="S61" i="55"/>
  <c r="R61" i="55"/>
  <c r="R67" i="55" s="1"/>
  <c r="Q61" i="55"/>
  <c r="P61" i="55"/>
  <c r="P66" i="55" s="1"/>
  <c r="N61" i="55"/>
  <c r="M61" i="55"/>
  <c r="L61" i="55"/>
  <c r="K61" i="55"/>
  <c r="J61" i="55"/>
  <c r="I61" i="55"/>
  <c r="H61" i="55"/>
  <c r="G61" i="55"/>
  <c r="G66" i="55" s="1"/>
  <c r="Y58" i="55"/>
  <c r="X58" i="55"/>
  <c r="U58" i="55"/>
  <c r="T58" i="55"/>
  <c r="Q58" i="55"/>
  <c r="Y57" i="55"/>
  <c r="X57" i="55"/>
  <c r="U57" i="55"/>
  <c r="T57" i="55"/>
  <c r="Q57" i="55"/>
  <c r="P57" i="55"/>
  <c r="X56" i="55"/>
  <c r="W56" i="55"/>
  <c r="T56" i="55"/>
  <c r="S56" i="55"/>
  <c r="P56" i="55"/>
  <c r="Z55" i="55"/>
  <c r="W55" i="55"/>
  <c r="V55" i="55"/>
  <c r="S55" i="55"/>
  <c r="R55" i="55"/>
  <c r="I55" i="55"/>
  <c r="Z54" i="55"/>
  <c r="Y54" i="55"/>
  <c r="X54" i="55"/>
  <c r="V54" i="55"/>
  <c r="U54" i="55"/>
  <c r="T54" i="55"/>
  <c r="R54" i="55"/>
  <c r="Q54" i="55"/>
  <c r="P54" i="55"/>
  <c r="M54" i="55"/>
  <c r="L54" i="55"/>
  <c r="K54" i="55"/>
  <c r="I54" i="55"/>
  <c r="H54" i="55"/>
  <c r="G54" i="55"/>
  <c r="Z53" i="55"/>
  <c r="Y53" i="55"/>
  <c r="X53" i="55"/>
  <c r="W53" i="55"/>
  <c r="V53" i="55"/>
  <c r="U53" i="55"/>
  <c r="T53" i="55"/>
  <c r="S53" i="55"/>
  <c r="R53" i="55"/>
  <c r="Q53" i="55"/>
  <c r="P53" i="55"/>
  <c r="P58" i="55" s="1"/>
  <c r="N53" i="55"/>
  <c r="M53" i="55"/>
  <c r="L53" i="55"/>
  <c r="Z52" i="55"/>
  <c r="Z58" i="55" s="1"/>
  <c r="Y52" i="55"/>
  <c r="X52" i="55"/>
  <c r="V52" i="55"/>
  <c r="V58" i="55" s="1"/>
  <c r="U52" i="55"/>
  <c r="T52" i="55"/>
  <c r="R52" i="55"/>
  <c r="R58" i="55" s="1"/>
  <c r="Q52" i="55"/>
  <c r="P52" i="55"/>
  <c r="M52" i="55"/>
  <c r="L52" i="55"/>
  <c r="K52" i="55"/>
  <c r="I52" i="55"/>
  <c r="H52" i="55"/>
  <c r="G52" i="55"/>
  <c r="Z51" i="55"/>
  <c r="Y51" i="55"/>
  <c r="X51" i="55"/>
  <c r="W51" i="55"/>
  <c r="V51" i="55"/>
  <c r="U51" i="55"/>
  <c r="T51" i="55"/>
  <c r="S51" i="55"/>
  <c r="R51" i="55"/>
  <c r="Q51" i="55"/>
  <c r="P51" i="55"/>
  <c r="N51" i="55"/>
  <c r="M51" i="55"/>
  <c r="M55" i="55" s="1"/>
  <c r="L51" i="55"/>
  <c r="K51" i="55"/>
  <c r="J51" i="55"/>
  <c r="I51" i="55"/>
  <c r="H51" i="55"/>
  <c r="G51" i="55"/>
  <c r="Z50" i="55"/>
  <c r="Z56" i="55" s="1"/>
  <c r="Y50" i="55"/>
  <c r="X50" i="55"/>
  <c r="X55" i="55" s="1"/>
  <c r="W50" i="55"/>
  <c r="V50" i="55"/>
  <c r="V56" i="55" s="1"/>
  <c r="U50" i="55"/>
  <c r="T50" i="55"/>
  <c r="T55" i="55" s="1"/>
  <c r="S50" i="55"/>
  <c r="R50" i="55"/>
  <c r="R56" i="55" s="1"/>
  <c r="Q50" i="55"/>
  <c r="P50" i="55"/>
  <c r="P55" i="55" s="1"/>
  <c r="N50" i="55"/>
  <c r="M50" i="55"/>
  <c r="L50" i="55"/>
  <c r="K50" i="55"/>
  <c r="J50" i="55"/>
  <c r="I50" i="55"/>
  <c r="H50" i="55"/>
  <c r="G50" i="55"/>
  <c r="G55" i="55" s="1"/>
  <c r="Y47" i="55"/>
  <c r="X47" i="55"/>
  <c r="U47" i="55"/>
  <c r="T47" i="55"/>
  <c r="Q47" i="55"/>
  <c r="Y46" i="55"/>
  <c r="X46" i="55"/>
  <c r="U46" i="55"/>
  <c r="T46" i="55"/>
  <c r="Q46" i="55"/>
  <c r="X45" i="55"/>
  <c r="W45" i="55"/>
  <c r="T45" i="55"/>
  <c r="S45" i="55"/>
  <c r="P45" i="55"/>
  <c r="Z44" i="55"/>
  <c r="W44" i="55"/>
  <c r="V44" i="55"/>
  <c r="S44" i="55"/>
  <c r="R44" i="55"/>
  <c r="Z43" i="55"/>
  <c r="Y43" i="55"/>
  <c r="X43" i="55"/>
  <c r="V43" i="55"/>
  <c r="U43" i="55"/>
  <c r="T43" i="55"/>
  <c r="R43" i="55"/>
  <c r="Q43" i="55"/>
  <c r="P43" i="55"/>
  <c r="M43" i="55"/>
  <c r="L43" i="55"/>
  <c r="K43" i="55"/>
  <c r="I43" i="55"/>
  <c r="H43" i="55"/>
  <c r="G43" i="55"/>
  <c r="Z42" i="55"/>
  <c r="Y42" i="55"/>
  <c r="X42" i="55"/>
  <c r="W42" i="55"/>
  <c r="V42" i="55"/>
  <c r="U42" i="55"/>
  <c r="T42" i="55"/>
  <c r="S42" i="55"/>
  <c r="R42" i="55"/>
  <c r="Q42" i="55"/>
  <c r="P42" i="55"/>
  <c r="N42" i="55"/>
  <c r="M42" i="55"/>
  <c r="L42" i="55"/>
  <c r="Z41" i="55"/>
  <c r="Z47" i="55" s="1"/>
  <c r="Y41" i="55"/>
  <c r="X41" i="55"/>
  <c r="V41" i="55"/>
  <c r="V47" i="55" s="1"/>
  <c r="U41" i="55"/>
  <c r="T41" i="55"/>
  <c r="R41" i="55"/>
  <c r="R47" i="55" s="1"/>
  <c r="Q41" i="55"/>
  <c r="P41" i="55"/>
  <c r="M41" i="55"/>
  <c r="L41" i="55"/>
  <c r="K41" i="55"/>
  <c r="I41" i="55"/>
  <c r="H41" i="55"/>
  <c r="G41" i="55"/>
  <c r="Z40" i="55"/>
  <c r="Y40" i="55"/>
  <c r="X40" i="55"/>
  <c r="W40" i="55"/>
  <c r="V40" i="55"/>
  <c r="U40" i="55"/>
  <c r="T40" i="55"/>
  <c r="S40" i="55"/>
  <c r="R40" i="55"/>
  <c r="Q40" i="55"/>
  <c r="P40" i="55"/>
  <c r="N40" i="55"/>
  <c r="M40" i="55"/>
  <c r="M44" i="55" s="1"/>
  <c r="L40" i="55"/>
  <c r="K40" i="55"/>
  <c r="J40" i="55"/>
  <c r="I40" i="55"/>
  <c r="I44" i="55" s="1"/>
  <c r="H40" i="55"/>
  <c r="G40" i="55"/>
  <c r="Z39" i="55"/>
  <c r="Z45" i="55" s="1"/>
  <c r="Y39" i="55"/>
  <c r="X39" i="55"/>
  <c r="X44" i="55" s="1"/>
  <c r="W39" i="55"/>
  <c r="V39" i="55"/>
  <c r="V45" i="55" s="1"/>
  <c r="U39" i="55"/>
  <c r="T39" i="55"/>
  <c r="T44" i="55" s="1"/>
  <c r="S39" i="55"/>
  <c r="R39" i="55"/>
  <c r="R45" i="55" s="1"/>
  <c r="Q39" i="55"/>
  <c r="P39" i="55"/>
  <c r="P44" i="55" s="1"/>
  <c r="N39" i="55"/>
  <c r="M39" i="55"/>
  <c r="L39" i="55"/>
  <c r="K39" i="55"/>
  <c r="J39" i="55"/>
  <c r="I39" i="55"/>
  <c r="H39" i="55"/>
  <c r="G39" i="55"/>
  <c r="G44" i="55" s="1"/>
  <c r="Y36" i="55"/>
  <c r="X36" i="55"/>
  <c r="U36" i="55"/>
  <c r="T36" i="55"/>
  <c r="Q36" i="55"/>
  <c r="Y35" i="55"/>
  <c r="X35" i="55"/>
  <c r="U35" i="55"/>
  <c r="T35" i="55"/>
  <c r="Q35" i="55"/>
  <c r="P35" i="55"/>
  <c r="X34" i="55"/>
  <c r="W34" i="55"/>
  <c r="T34" i="55"/>
  <c r="S34" i="55"/>
  <c r="P34" i="55"/>
  <c r="Z33" i="55"/>
  <c r="W33" i="55"/>
  <c r="V33" i="55"/>
  <c r="S33" i="55"/>
  <c r="R33" i="55"/>
  <c r="I33" i="55"/>
  <c r="Z32" i="55"/>
  <c r="Y32" i="55"/>
  <c r="X32" i="55"/>
  <c r="V32" i="55"/>
  <c r="U32" i="55"/>
  <c r="T32" i="55"/>
  <c r="R32" i="55"/>
  <c r="Q32" i="55"/>
  <c r="P32" i="55"/>
  <c r="M32" i="55"/>
  <c r="L32" i="55"/>
  <c r="K32" i="55"/>
  <c r="I32" i="55"/>
  <c r="H32" i="55"/>
  <c r="G32" i="55"/>
  <c r="Z31" i="55"/>
  <c r="Y31" i="55"/>
  <c r="X31" i="55"/>
  <c r="W31" i="55"/>
  <c r="V31" i="55"/>
  <c r="U31" i="55"/>
  <c r="T31" i="55"/>
  <c r="S31" i="55"/>
  <c r="R31" i="55"/>
  <c r="Q31" i="55"/>
  <c r="P31" i="55"/>
  <c r="P36" i="55" s="1"/>
  <c r="N31" i="55"/>
  <c r="M31" i="55"/>
  <c r="L31" i="55"/>
  <c r="Z30" i="55"/>
  <c r="Z36" i="55" s="1"/>
  <c r="Y30" i="55"/>
  <c r="X30" i="55"/>
  <c r="V30" i="55"/>
  <c r="V36" i="55" s="1"/>
  <c r="U30" i="55"/>
  <c r="T30" i="55"/>
  <c r="R30" i="55"/>
  <c r="R36" i="55" s="1"/>
  <c r="Q30" i="55"/>
  <c r="P30" i="55"/>
  <c r="M30" i="55"/>
  <c r="L30" i="55"/>
  <c r="K30" i="55"/>
  <c r="I30" i="55"/>
  <c r="H30" i="55"/>
  <c r="G30" i="55"/>
  <c r="Z29" i="55"/>
  <c r="Y29" i="55"/>
  <c r="X29" i="55"/>
  <c r="W29" i="55"/>
  <c r="V29" i="55"/>
  <c r="U29" i="55"/>
  <c r="T29" i="55"/>
  <c r="S29" i="55"/>
  <c r="R29" i="55"/>
  <c r="Q29" i="55"/>
  <c r="P29" i="55"/>
  <c r="N29" i="55"/>
  <c r="M29" i="55"/>
  <c r="M33" i="55" s="1"/>
  <c r="L29" i="55"/>
  <c r="K29" i="55"/>
  <c r="J29" i="55"/>
  <c r="I29" i="55"/>
  <c r="H29" i="55"/>
  <c r="G29" i="55"/>
  <c r="Z28" i="55"/>
  <c r="Z34" i="55" s="1"/>
  <c r="Y28" i="55"/>
  <c r="X28" i="55"/>
  <c r="X33" i="55" s="1"/>
  <c r="W28" i="55"/>
  <c r="V28" i="55"/>
  <c r="V34" i="55" s="1"/>
  <c r="U28" i="55"/>
  <c r="T28" i="55"/>
  <c r="T33" i="55" s="1"/>
  <c r="S28" i="55"/>
  <c r="R28" i="55"/>
  <c r="R34" i="55" s="1"/>
  <c r="Q28" i="55"/>
  <c r="P28" i="55"/>
  <c r="P33" i="55" s="1"/>
  <c r="N28" i="55"/>
  <c r="M28" i="55"/>
  <c r="L28" i="55"/>
  <c r="K28" i="55"/>
  <c r="J28" i="55"/>
  <c r="I28" i="55"/>
  <c r="H28" i="55"/>
  <c r="G28" i="55"/>
  <c r="G33" i="55" s="1"/>
  <c r="Y25" i="55"/>
  <c r="Y179" i="55" s="1"/>
  <c r="U25" i="55"/>
  <c r="U179" i="55" s="1"/>
  <c r="Q25" i="55"/>
  <c r="Q179" i="55" s="1"/>
  <c r="Y24" i="55"/>
  <c r="Y178" i="55" s="1"/>
  <c r="X24" i="55"/>
  <c r="X178" i="55" s="1"/>
  <c r="U24" i="55"/>
  <c r="U178" i="55" s="1"/>
  <c r="T24" i="55"/>
  <c r="T178" i="55" s="1"/>
  <c r="Q24" i="55"/>
  <c r="Q178" i="55" s="1"/>
  <c r="X23" i="55"/>
  <c r="X177" i="55" s="1"/>
  <c r="W23" i="55"/>
  <c r="W177" i="55" s="1"/>
  <c r="T23" i="55"/>
  <c r="T177" i="55" s="1"/>
  <c r="S23" i="55"/>
  <c r="S177" i="55" s="1"/>
  <c r="P23" i="55"/>
  <c r="P177" i="55" s="1"/>
  <c r="Z22" i="55"/>
  <c r="Z176" i="55" s="1"/>
  <c r="W22" i="55"/>
  <c r="W176" i="55" s="1"/>
  <c r="V22" i="55"/>
  <c r="V176" i="55" s="1"/>
  <c r="S22" i="55"/>
  <c r="S176" i="55" s="1"/>
  <c r="R22" i="55"/>
  <c r="R176" i="55" s="1"/>
  <c r="I22" i="55"/>
  <c r="Z21" i="55"/>
  <c r="Z175" i="55" s="1"/>
  <c r="Y21" i="55"/>
  <c r="Y175" i="55" s="1"/>
  <c r="X21" i="55"/>
  <c r="X175" i="55" s="1"/>
  <c r="V21" i="55"/>
  <c r="V175" i="55" s="1"/>
  <c r="U21" i="55"/>
  <c r="U175" i="55" s="1"/>
  <c r="T21" i="55"/>
  <c r="T175" i="55" s="1"/>
  <c r="R21" i="55"/>
  <c r="R175" i="55" s="1"/>
  <c r="Q21" i="55"/>
  <c r="Q175" i="55" s="1"/>
  <c r="P21" i="55"/>
  <c r="P175" i="55" s="1"/>
  <c r="M21" i="55"/>
  <c r="M175" i="55" s="1"/>
  <c r="L21" i="55"/>
  <c r="L175" i="55" s="1"/>
  <c r="K21" i="55"/>
  <c r="K175" i="55" s="1"/>
  <c r="I21" i="55"/>
  <c r="I175" i="55" s="1"/>
  <c r="H21" i="55"/>
  <c r="G21" i="55"/>
  <c r="G175" i="55" s="1"/>
  <c r="Z20" i="55"/>
  <c r="Y20" i="55"/>
  <c r="Y174" i="55" s="1"/>
  <c r="X20" i="55"/>
  <c r="X174" i="55" s="1"/>
  <c r="W20" i="55"/>
  <c r="W174" i="55" s="1"/>
  <c r="V20" i="55"/>
  <c r="U20" i="55"/>
  <c r="U174" i="55" s="1"/>
  <c r="T20" i="55"/>
  <c r="T174" i="55" s="1"/>
  <c r="S20" i="55"/>
  <c r="S174" i="55" s="1"/>
  <c r="R20" i="55"/>
  <c r="Q20" i="55"/>
  <c r="Q174" i="55" s="1"/>
  <c r="P20" i="55"/>
  <c r="P174" i="55" s="1"/>
  <c r="N20" i="55"/>
  <c r="N174" i="55" s="1"/>
  <c r="M20" i="55"/>
  <c r="L20" i="55"/>
  <c r="L174" i="55" s="1"/>
  <c r="Z19" i="55"/>
  <c r="Z25" i="55" s="1"/>
  <c r="Z179" i="55" s="1"/>
  <c r="Y19" i="55"/>
  <c r="X19" i="55"/>
  <c r="X173" i="55" s="1"/>
  <c r="V19" i="55"/>
  <c r="V25" i="55" s="1"/>
  <c r="V179" i="55" s="1"/>
  <c r="U19" i="55"/>
  <c r="T19" i="55"/>
  <c r="T173" i="55" s="1"/>
  <c r="R19" i="55"/>
  <c r="R25" i="55" s="1"/>
  <c r="R179" i="55" s="1"/>
  <c r="Q19" i="55"/>
  <c r="P19" i="55"/>
  <c r="P173" i="55" s="1"/>
  <c r="M19" i="55"/>
  <c r="L19" i="55"/>
  <c r="K19" i="55"/>
  <c r="I19" i="55"/>
  <c r="H19" i="55"/>
  <c r="G19" i="55"/>
  <c r="Z18" i="55"/>
  <c r="Z172" i="55" s="1"/>
  <c r="Y18" i="55"/>
  <c r="Y172" i="55" s="1"/>
  <c r="X18" i="55"/>
  <c r="W18" i="55"/>
  <c r="W172" i="55" s="1"/>
  <c r="V18" i="55"/>
  <c r="V172" i="55" s="1"/>
  <c r="U18" i="55"/>
  <c r="U172" i="55" s="1"/>
  <c r="T18" i="55"/>
  <c r="S18" i="55"/>
  <c r="S172" i="55" s="1"/>
  <c r="R18" i="55"/>
  <c r="R172" i="55" s="1"/>
  <c r="Q18" i="55"/>
  <c r="Q172" i="55" s="1"/>
  <c r="P18" i="55"/>
  <c r="N18" i="55"/>
  <c r="N172" i="55" s="1"/>
  <c r="M18" i="55"/>
  <c r="L18" i="55"/>
  <c r="L172" i="55" s="1"/>
  <c r="K18" i="55"/>
  <c r="J18" i="55"/>
  <c r="J172" i="55" s="1"/>
  <c r="I18" i="55"/>
  <c r="H18" i="55"/>
  <c r="H172" i="55" s="1"/>
  <c r="G18" i="55"/>
  <c r="Z17" i="55"/>
  <c r="Y17" i="55"/>
  <c r="X17" i="55"/>
  <c r="X22" i="55" s="1"/>
  <c r="X176" i="55" s="1"/>
  <c r="W17" i="55"/>
  <c r="V17" i="55"/>
  <c r="U17" i="55"/>
  <c r="T17" i="55"/>
  <c r="T22" i="55" s="1"/>
  <c r="T176" i="55" s="1"/>
  <c r="S17" i="55"/>
  <c r="R17" i="55"/>
  <c r="Q17" i="55"/>
  <c r="P17" i="55"/>
  <c r="P22" i="55" s="1"/>
  <c r="P176" i="55" s="1"/>
  <c r="N17" i="55"/>
  <c r="M17" i="55"/>
  <c r="L17" i="55"/>
  <c r="K17" i="55"/>
  <c r="J17" i="55"/>
  <c r="I17" i="55"/>
  <c r="H17" i="55"/>
  <c r="G17" i="55"/>
  <c r="G22" i="55" s="1"/>
  <c r="G176" i="55" s="1"/>
  <c r="Y175" i="53"/>
  <c r="Q175" i="53"/>
  <c r="H175" i="53"/>
  <c r="T174" i="53"/>
  <c r="K174" i="53"/>
  <c r="I64" i="45" s="1"/>
  <c r="J174" i="53"/>
  <c r="I174" i="53"/>
  <c r="H174" i="53"/>
  <c r="G174" i="53"/>
  <c r="V172" i="53"/>
  <c r="M172" i="53"/>
  <c r="Y171" i="53"/>
  <c r="Q171" i="53"/>
  <c r="H171" i="53"/>
  <c r="T170" i="53"/>
  <c r="K170" i="53"/>
  <c r="W169" i="53"/>
  <c r="N169" i="53"/>
  <c r="Z168" i="53"/>
  <c r="W168" i="53"/>
  <c r="S168" i="53"/>
  <c r="R168" i="53"/>
  <c r="W167" i="53"/>
  <c r="V167" i="53"/>
  <c r="S167" i="53"/>
  <c r="X165" i="53"/>
  <c r="W165" i="53"/>
  <c r="T165" i="53"/>
  <c r="S165" i="53"/>
  <c r="P165" i="53"/>
  <c r="Z164" i="53"/>
  <c r="Y164" i="53"/>
  <c r="X164" i="53"/>
  <c r="V164" i="53"/>
  <c r="U164" i="53"/>
  <c r="T164" i="53"/>
  <c r="R164" i="53"/>
  <c r="Q164" i="53"/>
  <c r="P164" i="53"/>
  <c r="M164" i="53"/>
  <c r="L164" i="53"/>
  <c r="K164" i="53"/>
  <c r="I164" i="53"/>
  <c r="H164" i="53"/>
  <c r="G164" i="53"/>
  <c r="Z163" i="53"/>
  <c r="Y163" i="53"/>
  <c r="X163" i="53"/>
  <c r="W163" i="53"/>
  <c r="V163" i="53"/>
  <c r="U163" i="53"/>
  <c r="T163" i="53"/>
  <c r="S163" i="53"/>
  <c r="R163" i="53"/>
  <c r="Q163" i="53"/>
  <c r="P163" i="53"/>
  <c r="N163" i="53"/>
  <c r="M163" i="53"/>
  <c r="L163" i="53"/>
  <c r="K163" i="53"/>
  <c r="Z162" i="53"/>
  <c r="Y162" i="53"/>
  <c r="X162" i="53"/>
  <c r="V162" i="53"/>
  <c r="U162" i="53"/>
  <c r="T162" i="53"/>
  <c r="R162" i="53"/>
  <c r="Q162" i="53"/>
  <c r="P162" i="53"/>
  <c r="M162" i="53"/>
  <c r="L162" i="53"/>
  <c r="K162" i="53"/>
  <c r="I162" i="53"/>
  <c r="H162" i="53"/>
  <c r="G162" i="53"/>
  <c r="Z161" i="53"/>
  <c r="Y161" i="53"/>
  <c r="X161" i="53"/>
  <c r="W161" i="53"/>
  <c r="V161" i="53"/>
  <c r="U161" i="53"/>
  <c r="T161" i="53"/>
  <c r="S161" i="53"/>
  <c r="R161" i="53"/>
  <c r="Q161" i="53"/>
  <c r="P161" i="53"/>
  <c r="N161" i="53"/>
  <c r="M161" i="53"/>
  <c r="L161" i="53"/>
  <c r="K161" i="53"/>
  <c r="K165" i="53" s="1"/>
  <c r="J161" i="53"/>
  <c r="I161" i="53"/>
  <c r="H161" i="53"/>
  <c r="G161" i="53"/>
  <c r="G165" i="53" s="1"/>
  <c r="Z160" i="53"/>
  <c r="Y160" i="53"/>
  <c r="X160" i="53"/>
  <c r="W160" i="53"/>
  <c r="V160" i="53"/>
  <c r="U160" i="53"/>
  <c r="T160" i="53"/>
  <c r="S160" i="53"/>
  <c r="R160" i="53"/>
  <c r="Q160" i="53"/>
  <c r="P160" i="53"/>
  <c r="N160" i="53"/>
  <c r="M160" i="53"/>
  <c r="L160" i="53"/>
  <c r="K160" i="53"/>
  <c r="J160" i="53"/>
  <c r="I160" i="53"/>
  <c r="H160" i="53"/>
  <c r="G160" i="53"/>
  <c r="Z159" i="53"/>
  <c r="Y159" i="53"/>
  <c r="X159" i="53"/>
  <c r="W159" i="53"/>
  <c r="V159" i="53"/>
  <c r="U159" i="53"/>
  <c r="T159" i="53"/>
  <c r="S159" i="53"/>
  <c r="R159" i="53"/>
  <c r="Q159" i="53"/>
  <c r="P159" i="53"/>
  <c r="N159" i="53"/>
  <c r="M159" i="53"/>
  <c r="L159" i="53"/>
  <c r="K159" i="53"/>
  <c r="J159" i="53"/>
  <c r="I159" i="53"/>
  <c r="H159" i="53"/>
  <c r="G159" i="53"/>
  <c r="Z158" i="53"/>
  <c r="Z165" i="53" s="1"/>
  <c r="Y158" i="53"/>
  <c r="X158" i="53"/>
  <c r="X166" i="53" s="1"/>
  <c r="W158" i="53"/>
  <c r="W166" i="53" s="1"/>
  <c r="V158" i="53"/>
  <c r="V165" i="53" s="1"/>
  <c r="U158" i="53"/>
  <c r="T158" i="53"/>
  <c r="T166" i="53" s="1"/>
  <c r="S158" i="53"/>
  <c r="S166" i="53" s="1"/>
  <c r="R158" i="53"/>
  <c r="R165" i="53" s="1"/>
  <c r="Q158" i="53"/>
  <c r="P158" i="53"/>
  <c r="P166" i="53" s="1"/>
  <c r="N158" i="53"/>
  <c r="M158" i="53"/>
  <c r="L158" i="53"/>
  <c r="K158" i="53"/>
  <c r="J158" i="53"/>
  <c r="I158" i="53"/>
  <c r="H158" i="53"/>
  <c r="G158" i="53"/>
  <c r="Y157" i="53"/>
  <c r="U157" i="53"/>
  <c r="Q157" i="53"/>
  <c r="Y156" i="53"/>
  <c r="U156" i="53"/>
  <c r="Q156" i="53"/>
  <c r="W155" i="53"/>
  <c r="Z154" i="53"/>
  <c r="Y154" i="53"/>
  <c r="V154" i="53"/>
  <c r="U154" i="53"/>
  <c r="R154" i="53"/>
  <c r="Q154" i="53"/>
  <c r="Z153" i="53"/>
  <c r="Y153" i="53"/>
  <c r="X153" i="53"/>
  <c r="V153" i="53"/>
  <c r="U153" i="53"/>
  <c r="T153" i="53"/>
  <c r="R153" i="53"/>
  <c r="Q153" i="53"/>
  <c r="P153" i="53"/>
  <c r="M153" i="53"/>
  <c r="L153" i="53"/>
  <c r="K153" i="53"/>
  <c r="I153" i="53"/>
  <c r="H153" i="53"/>
  <c r="G153" i="53"/>
  <c r="Z152" i="53"/>
  <c r="Y152" i="53"/>
  <c r="X152" i="53"/>
  <c r="W152" i="53"/>
  <c r="V152" i="53"/>
  <c r="U152" i="53"/>
  <c r="T152" i="53"/>
  <c r="S152" i="53"/>
  <c r="R152" i="53"/>
  <c r="Q152" i="53"/>
  <c r="P152" i="53"/>
  <c r="N152" i="53"/>
  <c r="M152" i="53"/>
  <c r="L152" i="53"/>
  <c r="K152" i="53"/>
  <c r="Z151" i="53"/>
  <c r="Y151" i="53"/>
  <c r="X151" i="53"/>
  <c r="V151" i="53"/>
  <c r="U151" i="53"/>
  <c r="T151" i="53"/>
  <c r="R151" i="53"/>
  <c r="Q151" i="53"/>
  <c r="P151" i="53"/>
  <c r="M151" i="53"/>
  <c r="L151" i="53"/>
  <c r="K151" i="53"/>
  <c r="I151" i="53"/>
  <c r="H151" i="53"/>
  <c r="G151" i="53"/>
  <c r="Z150" i="53"/>
  <c r="Y150" i="53"/>
  <c r="X150" i="53"/>
  <c r="W150" i="53"/>
  <c r="V150" i="53"/>
  <c r="U150" i="53"/>
  <c r="T150" i="53"/>
  <c r="S150" i="53"/>
  <c r="R150" i="53"/>
  <c r="Q150" i="53"/>
  <c r="P150" i="53"/>
  <c r="N150" i="53"/>
  <c r="M150" i="53"/>
  <c r="L150" i="53"/>
  <c r="K150" i="53"/>
  <c r="J150" i="53"/>
  <c r="I150" i="53"/>
  <c r="H150" i="53"/>
  <c r="G150" i="53"/>
  <c r="Z149" i="53"/>
  <c r="Y149" i="53"/>
  <c r="X149" i="53"/>
  <c r="W149" i="53"/>
  <c r="V149" i="53"/>
  <c r="U149" i="53"/>
  <c r="T149" i="53"/>
  <c r="S149" i="53"/>
  <c r="R149" i="53"/>
  <c r="Q149" i="53"/>
  <c r="P149" i="53"/>
  <c r="N149" i="53"/>
  <c r="M149" i="53"/>
  <c r="M154" i="53" s="1"/>
  <c r="L149" i="53"/>
  <c r="K149" i="53"/>
  <c r="J149" i="53"/>
  <c r="I149" i="53"/>
  <c r="I154" i="53" s="1"/>
  <c r="H149" i="53"/>
  <c r="G149" i="53"/>
  <c r="Z148" i="53"/>
  <c r="Y148" i="53"/>
  <c r="X148" i="53"/>
  <c r="W148" i="53"/>
  <c r="V148" i="53"/>
  <c r="U148" i="53"/>
  <c r="T148" i="53"/>
  <c r="S148" i="53"/>
  <c r="R148" i="53"/>
  <c r="Q148" i="53"/>
  <c r="P148" i="53"/>
  <c r="N148" i="53"/>
  <c r="M148" i="53"/>
  <c r="L148" i="53"/>
  <c r="K148" i="53"/>
  <c r="J148" i="53"/>
  <c r="I148" i="53"/>
  <c r="H148" i="53"/>
  <c r="G148" i="53"/>
  <c r="Z147" i="53"/>
  <c r="Z155" i="53" s="1"/>
  <c r="Y147" i="53"/>
  <c r="Y155" i="53" s="1"/>
  <c r="X147" i="53"/>
  <c r="W147" i="53"/>
  <c r="W154" i="53" s="1"/>
  <c r="V147" i="53"/>
  <c r="V155" i="53" s="1"/>
  <c r="U147" i="53"/>
  <c r="U155" i="53" s="1"/>
  <c r="T147" i="53"/>
  <c r="S147" i="53"/>
  <c r="S155" i="53" s="1"/>
  <c r="R147" i="53"/>
  <c r="R155" i="53" s="1"/>
  <c r="Q147" i="53"/>
  <c r="Q155" i="53" s="1"/>
  <c r="P147" i="53"/>
  <c r="N147" i="53"/>
  <c r="M147" i="53"/>
  <c r="L147" i="53"/>
  <c r="K147" i="53"/>
  <c r="J147" i="53"/>
  <c r="I147" i="53"/>
  <c r="H147" i="53"/>
  <c r="G147" i="53"/>
  <c r="W146" i="53"/>
  <c r="S146" i="53"/>
  <c r="W145" i="53"/>
  <c r="S145" i="53"/>
  <c r="Z144" i="53"/>
  <c r="Y143" i="53"/>
  <c r="X143" i="53"/>
  <c r="W143" i="53"/>
  <c r="T143" i="53"/>
  <c r="S143" i="53"/>
  <c r="Q143" i="53"/>
  <c r="P143" i="53"/>
  <c r="Z142" i="53"/>
  <c r="Y142" i="53"/>
  <c r="X142" i="53"/>
  <c r="V142" i="53"/>
  <c r="U142" i="53"/>
  <c r="T142" i="53"/>
  <c r="R142" i="53"/>
  <c r="Q142" i="53"/>
  <c r="P142" i="53"/>
  <c r="M142" i="53"/>
  <c r="L142" i="53"/>
  <c r="K142" i="53"/>
  <c r="I142" i="53"/>
  <c r="H142" i="53"/>
  <c r="G142" i="53"/>
  <c r="Z141" i="53"/>
  <c r="Y141" i="53"/>
  <c r="X141" i="53"/>
  <c r="W141" i="53"/>
  <c r="V141" i="53"/>
  <c r="U141" i="53"/>
  <c r="T141" i="53"/>
  <c r="S141" i="53"/>
  <c r="R141" i="53"/>
  <c r="Q141" i="53"/>
  <c r="P141" i="53"/>
  <c r="N141" i="53"/>
  <c r="M141" i="53"/>
  <c r="L141" i="53"/>
  <c r="K141" i="53"/>
  <c r="Z140" i="53"/>
  <c r="Y140" i="53"/>
  <c r="X140" i="53"/>
  <c r="V140" i="53"/>
  <c r="U140" i="53"/>
  <c r="T140" i="53"/>
  <c r="R140" i="53"/>
  <c r="Q140" i="53"/>
  <c r="P140" i="53"/>
  <c r="M140" i="53"/>
  <c r="L140" i="53"/>
  <c r="K140" i="53"/>
  <c r="I140" i="53"/>
  <c r="H140" i="53"/>
  <c r="G140" i="53"/>
  <c r="Z139" i="53"/>
  <c r="Y139" i="53"/>
  <c r="X139" i="53"/>
  <c r="W139" i="53"/>
  <c r="V139" i="53"/>
  <c r="U139" i="53"/>
  <c r="T139" i="53"/>
  <c r="S139" i="53"/>
  <c r="R139" i="53"/>
  <c r="Q139" i="53"/>
  <c r="P139" i="53"/>
  <c r="N139" i="53"/>
  <c r="M139" i="53"/>
  <c r="L139" i="53"/>
  <c r="L143" i="53" s="1"/>
  <c r="K139" i="53"/>
  <c r="J139" i="53"/>
  <c r="I139" i="53"/>
  <c r="H139" i="53"/>
  <c r="H143" i="53" s="1"/>
  <c r="G139" i="53"/>
  <c r="Z138" i="53"/>
  <c r="Y138" i="53"/>
  <c r="X138" i="53"/>
  <c r="W138" i="53"/>
  <c r="V138" i="53"/>
  <c r="U138" i="53"/>
  <c r="T138" i="53"/>
  <c r="S138" i="53"/>
  <c r="R138" i="53"/>
  <c r="Q138" i="53"/>
  <c r="P138" i="53"/>
  <c r="N138" i="53"/>
  <c r="M138" i="53"/>
  <c r="L138" i="53"/>
  <c r="K138" i="53"/>
  <c r="K143" i="53" s="1"/>
  <c r="J138" i="53"/>
  <c r="I138" i="53"/>
  <c r="H138" i="53"/>
  <c r="G138" i="53"/>
  <c r="G143" i="53" s="1"/>
  <c r="Z137" i="53"/>
  <c r="Y137" i="53"/>
  <c r="X137" i="53"/>
  <c r="W137" i="53"/>
  <c r="V137" i="53"/>
  <c r="U137" i="53"/>
  <c r="T137" i="53"/>
  <c r="S137" i="53"/>
  <c r="R137" i="53"/>
  <c r="Q137" i="53"/>
  <c r="P137" i="53"/>
  <c r="N137" i="53"/>
  <c r="M137" i="53"/>
  <c r="L137" i="53"/>
  <c r="K137" i="53"/>
  <c r="J137" i="53"/>
  <c r="I137" i="53"/>
  <c r="H137" i="53"/>
  <c r="G137" i="53"/>
  <c r="Z136" i="53"/>
  <c r="Y136" i="53"/>
  <c r="X136" i="53"/>
  <c r="X144" i="53" s="1"/>
  <c r="W136" i="53"/>
  <c r="W144" i="53" s="1"/>
  <c r="V136" i="53"/>
  <c r="U136" i="53"/>
  <c r="U144" i="53" s="1"/>
  <c r="T136" i="53"/>
  <c r="T144" i="53" s="1"/>
  <c r="S136" i="53"/>
  <c r="S144" i="53" s="1"/>
  <c r="R136" i="53"/>
  <c r="Q136" i="53"/>
  <c r="P136" i="53"/>
  <c r="P144" i="53" s="1"/>
  <c r="N136" i="53"/>
  <c r="M136" i="53"/>
  <c r="L136" i="53"/>
  <c r="K136" i="53"/>
  <c r="J136" i="53"/>
  <c r="I136" i="53"/>
  <c r="H136" i="53"/>
  <c r="G136" i="53"/>
  <c r="Y135" i="53"/>
  <c r="X135" i="53"/>
  <c r="U135" i="53"/>
  <c r="Q135" i="53"/>
  <c r="P135" i="53"/>
  <c r="Y134" i="53"/>
  <c r="U134" i="53"/>
  <c r="Q134" i="53"/>
  <c r="X133" i="53"/>
  <c r="P133" i="53"/>
  <c r="Z132" i="53"/>
  <c r="Y132" i="53"/>
  <c r="V132" i="53"/>
  <c r="U132" i="53"/>
  <c r="R132" i="53"/>
  <c r="Q132" i="53"/>
  <c r="I132" i="53"/>
  <c r="Z131" i="53"/>
  <c r="Y131" i="53"/>
  <c r="X131" i="53"/>
  <c r="V131" i="53"/>
  <c r="U131" i="53"/>
  <c r="T131" i="53"/>
  <c r="R131" i="53"/>
  <c r="Q131" i="53"/>
  <c r="P131" i="53"/>
  <c r="M131" i="53"/>
  <c r="L131" i="53"/>
  <c r="K131" i="53"/>
  <c r="I131" i="53"/>
  <c r="H131" i="53"/>
  <c r="G131" i="53"/>
  <c r="Z130" i="53"/>
  <c r="Y130" i="53"/>
  <c r="X130" i="53"/>
  <c r="W130" i="53"/>
  <c r="V130" i="53"/>
  <c r="U130" i="53"/>
  <c r="T130" i="53"/>
  <c r="S130" i="53"/>
  <c r="R130" i="53"/>
  <c r="Q130" i="53"/>
  <c r="P130" i="53"/>
  <c r="N130" i="53"/>
  <c r="M130" i="53"/>
  <c r="L130" i="53"/>
  <c r="K130" i="53"/>
  <c r="Z129" i="53"/>
  <c r="Y129" i="53"/>
  <c r="X129" i="53"/>
  <c r="V129" i="53"/>
  <c r="U129" i="53"/>
  <c r="T129" i="53"/>
  <c r="R129" i="53"/>
  <c r="Q129" i="53"/>
  <c r="P129" i="53"/>
  <c r="M129" i="53"/>
  <c r="L129" i="53"/>
  <c r="K129" i="53"/>
  <c r="I129" i="53"/>
  <c r="H129" i="53"/>
  <c r="G129" i="53"/>
  <c r="Z128" i="53"/>
  <c r="Y128" i="53"/>
  <c r="X128" i="53"/>
  <c r="W128" i="53"/>
  <c r="V128" i="53"/>
  <c r="U128" i="53"/>
  <c r="T128" i="53"/>
  <c r="S128" i="53"/>
  <c r="R128" i="53"/>
  <c r="Q128" i="53"/>
  <c r="P128" i="53"/>
  <c r="N128" i="53"/>
  <c r="M128" i="53"/>
  <c r="L128" i="53"/>
  <c r="K128" i="53"/>
  <c r="J128" i="53"/>
  <c r="I128" i="53"/>
  <c r="H128" i="53"/>
  <c r="G128" i="53"/>
  <c r="Z127" i="53"/>
  <c r="Y127" i="53"/>
  <c r="X127" i="53"/>
  <c r="W127" i="53"/>
  <c r="V127" i="53"/>
  <c r="U127" i="53"/>
  <c r="T127" i="53"/>
  <c r="S127" i="53"/>
  <c r="R127" i="53"/>
  <c r="Q127" i="53"/>
  <c r="P127" i="53"/>
  <c r="N127" i="53"/>
  <c r="M127" i="53"/>
  <c r="M132" i="53" s="1"/>
  <c r="L127" i="53"/>
  <c r="K127" i="53"/>
  <c r="J127" i="53"/>
  <c r="I127" i="53"/>
  <c r="H127" i="53"/>
  <c r="G127" i="53"/>
  <c r="Z126" i="53"/>
  <c r="Y126" i="53"/>
  <c r="X126" i="53"/>
  <c r="W126" i="53"/>
  <c r="V126" i="53"/>
  <c r="U126" i="53"/>
  <c r="T126" i="53"/>
  <c r="S126" i="53"/>
  <c r="R126" i="53"/>
  <c r="Q126" i="53"/>
  <c r="P126" i="53"/>
  <c r="N126" i="53"/>
  <c r="M126" i="53"/>
  <c r="L126" i="53"/>
  <c r="K126" i="53"/>
  <c r="J126" i="53"/>
  <c r="I126" i="53"/>
  <c r="H126" i="53"/>
  <c r="G126" i="53"/>
  <c r="Z125" i="53"/>
  <c r="Z133" i="53" s="1"/>
  <c r="Y125" i="53"/>
  <c r="Y133" i="53" s="1"/>
  <c r="X125" i="53"/>
  <c r="X132" i="53" s="1"/>
  <c r="W125" i="53"/>
  <c r="W132" i="53" s="1"/>
  <c r="V125" i="53"/>
  <c r="V133" i="53" s="1"/>
  <c r="U125" i="53"/>
  <c r="U133" i="53" s="1"/>
  <c r="T125" i="53"/>
  <c r="T132" i="53" s="1"/>
  <c r="S125" i="53"/>
  <c r="S133" i="53" s="1"/>
  <c r="R125" i="53"/>
  <c r="R133" i="53" s="1"/>
  <c r="Q125" i="53"/>
  <c r="Q133" i="53" s="1"/>
  <c r="P125" i="53"/>
  <c r="P132" i="53" s="1"/>
  <c r="N125" i="53"/>
  <c r="M125" i="53"/>
  <c r="L125" i="53"/>
  <c r="K125" i="53"/>
  <c r="J125" i="53"/>
  <c r="I125" i="53"/>
  <c r="H125" i="53"/>
  <c r="G125" i="53"/>
  <c r="W124" i="53"/>
  <c r="V124" i="53"/>
  <c r="S124" i="53"/>
  <c r="Z123" i="53"/>
  <c r="W123" i="53"/>
  <c r="S123" i="53"/>
  <c r="R123" i="53"/>
  <c r="U122" i="53"/>
  <c r="L122" i="53"/>
  <c r="X121" i="53"/>
  <c r="W121" i="53"/>
  <c r="S121" i="53"/>
  <c r="P121" i="53"/>
  <c r="K121" i="53"/>
  <c r="Z120" i="53"/>
  <c r="Y120" i="53"/>
  <c r="X120" i="53"/>
  <c r="V120" i="53"/>
  <c r="U120" i="53"/>
  <c r="T120" i="53"/>
  <c r="R120" i="53"/>
  <c r="Q120" i="53"/>
  <c r="P120" i="53"/>
  <c r="M120" i="53"/>
  <c r="L120" i="53"/>
  <c r="K120" i="53"/>
  <c r="I120" i="53"/>
  <c r="H120" i="53"/>
  <c r="G120" i="53"/>
  <c r="Z119" i="53"/>
  <c r="Y119" i="53"/>
  <c r="X119" i="53"/>
  <c r="W119" i="53"/>
  <c r="V119" i="53"/>
  <c r="U119" i="53"/>
  <c r="T119" i="53"/>
  <c r="S119" i="53"/>
  <c r="R119" i="53"/>
  <c r="Q119" i="53"/>
  <c r="P119" i="53"/>
  <c r="N119" i="53"/>
  <c r="M119" i="53"/>
  <c r="L119" i="53"/>
  <c r="K119" i="53"/>
  <c r="Z118" i="53"/>
  <c r="Y118" i="53"/>
  <c r="X118" i="53"/>
  <c r="V118" i="53"/>
  <c r="U118" i="53"/>
  <c r="T118" i="53"/>
  <c r="R118" i="53"/>
  <c r="Q118" i="53"/>
  <c r="P118" i="53"/>
  <c r="M118" i="53"/>
  <c r="L118" i="53"/>
  <c r="K118" i="53"/>
  <c r="I118" i="53"/>
  <c r="H118" i="53"/>
  <c r="G118" i="53"/>
  <c r="Z117" i="53"/>
  <c r="Y117" i="53"/>
  <c r="X117" i="53"/>
  <c r="W117" i="53"/>
  <c r="V117" i="53"/>
  <c r="U117" i="53"/>
  <c r="T117" i="53"/>
  <c r="S117" i="53"/>
  <c r="R117" i="53"/>
  <c r="Q117" i="53"/>
  <c r="P117" i="53"/>
  <c r="N117" i="53"/>
  <c r="M117" i="53"/>
  <c r="L117" i="53"/>
  <c r="K117" i="53"/>
  <c r="J117" i="53"/>
  <c r="I117" i="53"/>
  <c r="H117" i="53"/>
  <c r="G117" i="53"/>
  <c r="Z116" i="53"/>
  <c r="Y116" i="53"/>
  <c r="X116" i="53"/>
  <c r="W116" i="53"/>
  <c r="V116" i="53"/>
  <c r="U116" i="53"/>
  <c r="T116" i="53"/>
  <c r="S116" i="53"/>
  <c r="R116" i="53"/>
  <c r="Q116" i="53"/>
  <c r="P116" i="53"/>
  <c r="N116" i="53"/>
  <c r="M116" i="53"/>
  <c r="L116" i="53"/>
  <c r="K116" i="53"/>
  <c r="J116" i="53"/>
  <c r="I116" i="53"/>
  <c r="H116" i="53"/>
  <c r="G116" i="53"/>
  <c r="G121" i="53" s="1"/>
  <c r="Z115" i="53"/>
  <c r="Y115" i="53"/>
  <c r="X115" i="53"/>
  <c r="W115" i="53"/>
  <c r="V115" i="53"/>
  <c r="U115" i="53"/>
  <c r="T115" i="53"/>
  <c r="S115" i="53"/>
  <c r="R115" i="53"/>
  <c r="Q115" i="53"/>
  <c r="P115" i="53"/>
  <c r="N115" i="53"/>
  <c r="M115" i="53"/>
  <c r="L115" i="53"/>
  <c r="K115" i="53"/>
  <c r="J115" i="53"/>
  <c r="I115" i="53"/>
  <c r="H115" i="53"/>
  <c r="G115" i="53"/>
  <c r="Z114" i="53"/>
  <c r="Z121" i="53" s="1"/>
  <c r="Y114" i="53"/>
  <c r="Y121" i="53" s="1"/>
  <c r="X114" i="53"/>
  <c r="W114" i="53"/>
  <c r="W122" i="53" s="1"/>
  <c r="V114" i="53"/>
  <c r="V121" i="53" s="1"/>
  <c r="U114" i="53"/>
  <c r="T114" i="53"/>
  <c r="S114" i="53"/>
  <c r="S122" i="53" s="1"/>
  <c r="R114" i="53"/>
  <c r="R121" i="53" s="1"/>
  <c r="Q114" i="53"/>
  <c r="P114" i="53"/>
  <c r="N114" i="53"/>
  <c r="M114" i="53"/>
  <c r="M121" i="53" s="1"/>
  <c r="L114" i="53"/>
  <c r="L121" i="53" s="1"/>
  <c r="K114" i="53"/>
  <c r="J114" i="53"/>
  <c r="I114" i="53"/>
  <c r="I121" i="53" s="1"/>
  <c r="H114" i="53"/>
  <c r="G114" i="53"/>
  <c r="Y113" i="53"/>
  <c r="U113" i="53"/>
  <c r="T113" i="53"/>
  <c r="Q113" i="53"/>
  <c r="Y112" i="53"/>
  <c r="X112" i="53"/>
  <c r="U112" i="53"/>
  <c r="S112" i="53"/>
  <c r="Q112" i="53"/>
  <c r="Z111" i="53"/>
  <c r="V111" i="53"/>
  <c r="P111" i="53"/>
  <c r="Y110" i="53"/>
  <c r="V110" i="53"/>
  <c r="U110" i="53"/>
  <c r="S110" i="53"/>
  <c r="R110" i="53"/>
  <c r="Q110" i="53"/>
  <c r="M110" i="53"/>
  <c r="H110" i="53"/>
  <c r="Z109" i="53"/>
  <c r="Y109" i="53"/>
  <c r="X109" i="53"/>
  <c r="V109" i="53"/>
  <c r="U109" i="53"/>
  <c r="T109" i="53"/>
  <c r="R109" i="53"/>
  <c r="Q109" i="53"/>
  <c r="P109" i="53"/>
  <c r="M109" i="53"/>
  <c r="L109" i="53"/>
  <c r="K109" i="53"/>
  <c r="I109" i="53"/>
  <c r="H109" i="53"/>
  <c r="G109" i="53"/>
  <c r="Z108" i="53"/>
  <c r="Y108" i="53"/>
  <c r="X108" i="53"/>
  <c r="W108" i="53"/>
  <c r="V108" i="53"/>
  <c r="U108" i="53"/>
  <c r="T108" i="53"/>
  <c r="S108" i="53"/>
  <c r="R108" i="53"/>
  <c r="Q108" i="53"/>
  <c r="P108" i="53"/>
  <c r="N108" i="53"/>
  <c r="M108" i="53"/>
  <c r="L108" i="53"/>
  <c r="K108" i="53"/>
  <c r="Z107" i="53"/>
  <c r="Y107" i="53"/>
  <c r="X107" i="53"/>
  <c r="V107" i="53"/>
  <c r="U107" i="53"/>
  <c r="T107" i="53"/>
  <c r="R107" i="53"/>
  <c r="Q107" i="53"/>
  <c r="P107" i="53"/>
  <c r="M107" i="53"/>
  <c r="L107" i="53"/>
  <c r="K107" i="53"/>
  <c r="I107" i="53"/>
  <c r="H107" i="53"/>
  <c r="G107" i="53"/>
  <c r="Z106" i="53"/>
  <c r="Y106" i="53"/>
  <c r="X106" i="53"/>
  <c r="W106" i="53"/>
  <c r="V106" i="53"/>
  <c r="U106" i="53"/>
  <c r="T106" i="53"/>
  <c r="S106" i="53"/>
  <c r="R106" i="53"/>
  <c r="Q106" i="53"/>
  <c r="P106" i="53"/>
  <c r="N106" i="53"/>
  <c r="M106" i="53"/>
  <c r="L106" i="53"/>
  <c r="K106" i="53"/>
  <c r="J106" i="53"/>
  <c r="I106" i="53"/>
  <c r="H106" i="53"/>
  <c r="G106" i="53"/>
  <c r="Z105" i="53"/>
  <c r="Y105" i="53"/>
  <c r="X105" i="53"/>
  <c r="W105" i="53"/>
  <c r="V105" i="53"/>
  <c r="U105" i="53"/>
  <c r="T105" i="53"/>
  <c r="S105" i="53"/>
  <c r="R105" i="53"/>
  <c r="Q105" i="53"/>
  <c r="P105" i="53"/>
  <c r="N105" i="53"/>
  <c r="M105" i="53"/>
  <c r="L105" i="53"/>
  <c r="K105" i="53"/>
  <c r="J105" i="53"/>
  <c r="I105" i="53"/>
  <c r="H105" i="53"/>
  <c r="G105" i="53"/>
  <c r="Z104" i="53"/>
  <c r="Y104" i="53"/>
  <c r="X104" i="53"/>
  <c r="W104" i="53"/>
  <c r="V104" i="53"/>
  <c r="U104" i="53"/>
  <c r="T104" i="53"/>
  <c r="S104" i="53"/>
  <c r="R104" i="53"/>
  <c r="Q104" i="53"/>
  <c r="P104" i="53"/>
  <c r="N104" i="53"/>
  <c r="M104" i="53"/>
  <c r="L104" i="53"/>
  <c r="K104" i="53"/>
  <c r="J104" i="53"/>
  <c r="I104" i="53"/>
  <c r="H104" i="53"/>
  <c r="G104" i="53"/>
  <c r="Z103" i="53"/>
  <c r="Y103" i="53"/>
  <c r="Y111" i="53" s="1"/>
  <c r="X103" i="53"/>
  <c r="X110" i="53" s="1"/>
  <c r="W103" i="53"/>
  <c r="W112" i="53" s="1"/>
  <c r="V103" i="53"/>
  <c r="U103" i="53"/>
  <c r="U111" i="53" s="1"/>
  <c r="T103" i="53"/>
  <c r="T110" i="53" s="1"/>
  <c r="S103" i="53"/>
  <c r="S113" i="53" s="1"/>
  <c r="R103" i="53"/>
  <c r="Q103" i="53"/>
  <c r="Q111" i="53" s="1"/>
  <c r="P103" i="53"/>
  <c r="P110" i="53" s="1"/>
  <c r="N103" i="53"/>
  <c r="M103" i="53"/>
  <c r="L103" i="53"/>
  <c r="K103" i="53"/>
  <c r="K110" i="53" s="1"/>
  <c r="J103" i="53"/>
  <c r="I103" i="53"/>
  <c r="H103" i="53"/>
  <c r="H111" i="53" s="1"/>
  <c r="G103" i="53"/>
  <c r="G110" i="53" s="1"/>
  <c r="W102" i="53"/>
  <c r="U102" i="53"/>
  <c r="R102" i="53"/>
  <c r="Q102" i="53"/>
  <c r="Y101" i="53"/>
  <c r="V101" i="53"/>
  <c r="U101" i="53"/>
  <c r="Q101" i="53"/>
  <c r="Y100" i="53"/>
  <c r="Q100" i="53"/>
  <c r="Y99" i="53"/>
  <c r="W99" i="53"/>
  <c r="U99" i="53"/>
  <c r="Q99" i="53"/>
  <c r="Z98" i="53"/>
  <c r="Y98" i="53"/>
  <c r="X98" i="53"/>
  <c r="V98" i="53"/>
  <c r="U98" i="53"/>
  <c r="T98" i="53"/>
  <c r="R98" i="53"/>
  <c r="Q98" i="53"/>
  <c r="P98" i="53"/>
  <c r="M98" i="53"/>
  <c r="L98" i="53"/>
  <c r="K98" i="53"/>
  <c r="I98" i="53"/>
  <c r="H98" i="53"/>
  <c r="G98" i="53"/>
  <c r="Z97" i="53"/>
  <c r="Y97" i="53"/>
  <c r="X97" i="53"/>
  <c r="W97" i="53"/>
  <c r="V97" i="53"/>
  <c r="U97" i="53"/>
  <c r="T97" i="53"/>
  <c r="S97" i="53"/>
  <c r="R97" i="53"/>
  <c r="Q97" i="53"/>
  <c r="P97" i="53"/>
  <c r="N97" i="53"/>
  <c r="M97" i="53"/>
  <c r="L97" i="53"/>
  <c r="K97" i="53"/>
  <c r="Z96" i="53"/>
  <c r="Y96" i="53"/>
  <c r="X96" i="53"/>
  <c r="V96" i="53"/>
  <c r="U96" i="53"/>
  <c r="T96" i="53"/>
  <c r="R96" i="53"/>
  <c r="Q96" i="53"/>
  <c r="P96" i="53"/>
  <c r="M96" i="53"/>
  <c r="L96" i="53"/>
  <c r="K96" i="53"/>
  <c r="I96" i="53"/>
  <c r="H96" i="53"/>
  <c r="G96" i="53"/>
  <c r="Z95" i="53"/>
  <c r="Y95" i="53"/>
  <c r="X95" i="53"/>
  <c r="W95" i="53"/>
  <c r="V95" i="53"/>
  <c r="U95" i="53"/>
  <c r="T95" i="53"/>
  <c r="S95" i="53"/>
  <c r="R95" i="53"/>
  <c r="Q95" i="53"/>
  <c r="P95" i="53"/>
  <c r="N95" i="53"/>
  <c r="M95" i="53"/>
  <c r="L95" i="53"/>
  <c r="K95" i="53"/>
  <c r="J95" i="53"/>
  <c r="I95" i="53"/>
  <c r="H95" i="53"/>
  <c r="G95" i="53"/>
  <c r="Z94" i="53"/>
  <c r="Y94" i="53"/>
  <c r="X94" i="53"/>
  <c r="W94" i="53"/>
  <c r="V94" i="53"/>
  <c r="U94" i="53"/>
  <c r="T94" i="53"/>
  <c r="S94" i="53"/>
  <c r="R94" i="53"/>
  <c r="Q94" i="53"/>
  <c r="P94" i="53"/>
  <c r="N94" i="53"/>
  <c r="M94" i="53"/>
  <c r="L94" i="53"/>
  <c r="K94" i="53"/>
  <c r="J94" i="53"/>
  <c r="I94" i="53"/>
  <c r="H94" i="53"/>
  <c r="G94" i="53"/>
  <c r="Z93" i="53"/>
  <c r="Y93" i="53"/>
  <c r="X93" i="53"/>
  <c r="W93" i="53"/>
  <c r="V93" i="53"/>
  <c r="U93" i="53"/>
  <c r="T93" i="53"/>
  <c r="S93" i="53"/>
  <c r="R93" i="53"/>
  <c r="Q93" i="53"/>
  <c r="P93" i="53"/>
  <c r="N93" i="53"/>
  <c r="M93" i="53"/>
  <c r="L93" i="53"/>
  <c r="K93" i="53"/>
  <c r="J93" i="53"/>
  <c r="I93" i="53"/>
  <c r="H93" i="53"/>
  <c r="G93" i="53"/>
  <c r="Z92" i="53"/>
  <c r="Z99" i="53" s="1"/>
  <c r="Y92" i="53"/>
  <c r="Y102" i="53" s="1"/>
  <c r="X92" i="53"/>
  <c r="W92" i="53"/>
  <c r="W100" i="53" s="1"/>
  <c r="V92" i="53"/>
  <c r="V99" i="53" s="1"/>
  <c r="U92" i="53"/>
  <c r="U100" i="53" s="1"/>
  <c r="T92" i="53"/>
  <c r="S92" i="53"/>
  <c r="S100" i="53" s="1"/>
  <c r="R92" i="53"/>
  <c r="R99" i="53" s="1"/>
  <c r="Q92" i="53"/>
  <c r="P92" i="53"/>
  <c r="N92" i="53"/>
  <c r="M92" i="53"/>
  <c r="L92" i="53"/>
  <c r="K92" i="53"/>
  <c r="J92" i="53"/>
  <c r="I92" i="53"/>
  <c r="H92" i="53"/>
  <c r="G92" i="53"/>
  <c r="W91" i="53"/>
  <c r="S91" i="53"/>
  <c r="W90" i="53"/>
  <c r="S90" i="53"/>
  <c r="R89" i="53"/>
  <c r="Y88" i="53"/>
  <c r="W88" i="53"/>
  <c r="U88" i="53"/>
  <c r="S88" i="53"/>
  <c r="Q88" i="53"/>
  <c r="Z87" i="53"/>
  <c r="Y87" i="53"/>
  <c r="X87" i="53"/>
  <c r="V87" i="53"/>
  <c r="U87" i="53"/>
  <c r="T87" i="53"/>
  <c r="R87" i="53"/>
  <c r="Q87" i="53"/>
  <c r="P87" i="53"/>
  <c r="M87" i="53"/>
  <c r="L87" i="53"/>
  <c r="K87" i="53"/>
  <c r="I87" i="53"/>
  <c r="H87" i="53"/>
  <c r="G87" i="53"/>
  <c r="Z86" i="53"/>
  <c r="Y86" i="53"/>
  <c r="X86" i="53"/>
  <c r="W86" i="53"/>
  <c r="V86" i="53"/>
  <c r="U86" i="53"/>
  <c r="T86" i="53"/>
  <c r="S86" i="53"/>
  <c r="R86" i="53"/>
  <c r="Q86" i="53"/>
  <c r="P86" i="53"/>
  <c r="N86" i="53"/>
  <c r="M86" i="53"/>
  <c r="L86" i="53"/>
  <c r="K86" i="53"/>
  <c r="Z85" i="53"/>
  <c r="Y85" i="53"/>
  <c r="X85" i="53"/>
  <c r="V85" i="53"/>
  <c r="U85" i="53"/>
  <c r="T85" i="53"/>
  <c r="R85" i="53"/>
  <c r="Q85" i="53"/>
  <c r="P85" i="53"/>
  <c r="M85" i="53"/>
  <c r="L85" i="53"/>
  <c r="K85" i="53"/>
  <c r="I85" i="53"/>
  <c r="H85" i="53"/>
  <c r="G85" i="53"/>
  <c r="Z84" i="53"/>
  <c r="Y84" i="53"/>
  <c r="X84" i="53"/>
  <c r="W84" i="53"/>
  <c r="V84" i="53"/>
  <c r="U84" i="53"/>
  <c r="T84" i="53"/>
  <c r="S84" i="53"/>
  <c r="R84" i="53"/>
  <c r="Q84" i="53"/>
  <c r="P84" i="53"/>
  <c r="N84" i="53"/>
  <c r="M84" i="53"/>
  <c r="L84" i="53"/>
  <c r="L88" i="53" s="1"/>
  <c r="K84" i="53"/>
  <c r="J84" i="53"/>
  <c r="I84" i="53"/>
  <c r="H84" i="53"/>
  <c r="H88" i="53" s="1"/>
  <c r="G84" i="53"/>
  <c r="Z83" i="53"/>
  <c r="Y83" i="53"/>
  <c r="X83" i="53"/>
  <c r="W83" i="53"/>
  <c r="V83" i="53"/>
  <c r="U83" i="53"/>
  <c r="T83" i="53"/>
  <c r="S83" i="53"/>
  <c r="R83" i="53"/>
  <c r="Q83" i="53"/>
  <c r="P83" i="53"/>
  <c r="N83" i="53"/>
  <c r="M83" i="53"/>
  <c r="L83" i="53"/>
  <c r="K83" i="53"/>
  <c r="J83" i="53"/>
  <c r="I83" i="53"/>
  <c r="H83" i="53"/>
  <c r="G83" i="53"/>
  <c r="Z82" i="53"/>
  <c r="Y82" i="53"/>
  <c r="X82" i="53"/>
  <c r="W82" i="53"/>
  <c r="V82" i="53"/>
  <c r="U82" i="53"/>
  <c r="T82" i="53"/>
  <c r="S82" i="53"/>
  <c r="R82" i="53"/>
  <c r="Q82" i="53"/>
  <c r="P82" i="53"/>
  <c r="N82" i="53"/>
  <c r="M82" i="53"/>
  <c r="L82" i="53"/>
  <c r="K82" i="53"/>
  <c r="J82" i="53"/>
  <c r="I82" i="53"/>
  <c r="H82" i="53"/>
  <c r="G82" i="53"/>
  <c r="Z81" i="53"/>
  <c r="Y81" i="53"/>
  <c r="Y89" i="53" s="1"/>
  <c r="X81" i="53"/>
  <c r="X88" i="53" s="1"/>
  <c r="W81" i="53"/>
  <c r="W89" i="53" s="1"/>
  <c r="V81" i="53"/>
  <c r="U81" i="53"/>
  <c r="U89" i="53" s="1"/>
  <c r="T81" i="53"/>
  <c r="T88" i="53" s="1"/>
  <c r="S81" i="53"/>
  <c r="S89" i="53" s="1"/>
  <c r="R81" i="53"/>
  <c r="Q81" i="53"/>
  <c r="Q89" i="53" s="1"/>
  <c r="P81" i="53"/>
  <c r="P88" i="53" s="1"/>
  <c r="N81" i="53"/>
  <c r="M81" i="53"/>
  <c r="L81" i="53"/>
  <c r="K81" i="53"/>
  <c r="J81" i="53"/>
  <c r="I81" i="53"/>
  <c r="H81" i="53"/>
  <c r="G81" i="53"/>
  <c r="Y80" i="53"/>
  <c r="U80" i="53"/>
  <c r="Q80" i="53"/>
  <c r="Y79" i="53"/>
  <c r="U79" i="53"/>
  <c r="Q79" i="53"/>
  <c r="L79" i="53"/>
  <c r="T78" i="53"/>
  <c r="P78" i="53"/>
  <c r="Y77" i="53"/>
  <c r="W77" i="53"/>
  <c r="U77" i="53"/>
  <c r="S77" i="53"/>
  <c r="Q77" i="53"/>
  <c r="Z76" i="53"/>
  <c r="Y76" i="53"/>
  <c r="X76" i="53"/>
  <c r="V76" i="53"/>
  <c r="U76" i="53"/>
  <c r="T76" i="53"/>
  <c r="R76" i="53"/>
  <c r="Q76" i="53"/>
  <c r="P76" i="53"/>
  <c r="M76" i="53"/>
  <c r="L76" i="53"/>
  <c r="K76" i="53"/>
  <c r="I76" i="53"/>
  <c r="H76" i="53"/>
  <c r="G76" i="53"/>
  <c r="Z75" i="53"/>
  <c r="Y75" i="53"/>
  <c r="X75" i="53"/>
  <c r="W75" i="53"/>
  <c r="V75" i="53"/>
  <c r="U75" i="53"/>
  <c r="T75" i="53"/>
  <c r="S75" i="53"/>
  <c r="R75" i="53"/>
  <c r="Q75" i="53"/>
  <c r="P75" i="53"/>
  <c r="N75" i="53"/>
  <c r="M75" i="53"/>
  <c r="L75" i="53"/>
  <c r="K75" i="53"/>
  <c r="Z74" i="53"/>
  <c r="Y74" i="53"/>
  <c r="X74" i="53"/>
  <c r="V74" i="53"/>
  <c r="U74" i="53"/>
  <c r="T74" i="53"/>
  <c r="R74" i="53"/>
  <c r="Q74" i="53"/>
  <c r="P74" i="53"/>
  <c r="M74" i="53"/>
  <c r="L74" i="53"/>
  <c r="K74" i="53"/>
  <c r="I74" i="53"/>
  <c r="H74" i="53"/>
  <c r="G74" i="53"/>
  <c r="Z73" i="53"/>
  <c r="Y73" i="53"/>
  <c r="X73" i="53"/>
  <c r="W73" i="53"/>
  <c r="V73" i="53"/>
  <c r="U73" i="53"/>
  <c r="T73" i="53"/>
  <c r="S73" i="53"/>
  <c r="R73" i="53"/>
  <c r="Q73" i="53"/>
  <c r="P73" i="53"/>
  <c r="N73" i="53"/>
  <c r="M73" i="53"/>
  <c r="L73" i="53"/>
  <c r="K73" i="53"/>
  <c r="J73" i="53"/>
  <c r="I73" i="53"/>
  <c r="H73" i="53"/>
  <c r="G73" i="53"/>
  <c r="Z72" i="53"/>
  <c r="Y72" i="53"/>
  <c r="X72" i="53"/>
  <c r="W72" i="53"/>
  <c r="V72" i="53"/>
  <c r="U72" i="53"/>
  <c r="T72" i="53"/>
  <c r="S72" i="53"/>
  <c r="R72" i="53"/>
  <c r="Q72" i="53"/>
  <c r="P72" i="53"/>
  <c r="N72" i="53"/>
  <c r="M72" i="53"/>
  <c r="L72" i="53"/>
  <c r="K72" i="53"/>
  <c r="J72" i="53"/>
  <c r="I72" i="53"/>
  <c r="H72" i="53"/>
  <c r="G72" i="53"/>
  <c r="Z71" i="53"/>
  <c r="Y71" i="53"/>
  <c r="X71" i="53"/>
  <c r="W71" i="53"/>
  <c r="V71" i="53"/>
  <c r="U71" i="53"/>
  <c r="T71" i="53"/>
  <c r="S71" i="53"/>
  <c r="R71" i="53"/>
  <c r="Q71" i="53"/>
  <c r="P71" i="53"/>
  <c r="N71" i="53"/>
  <c r="M71" i="53"/>
  <c r="L71" i="53"/>
  <c r="L77" i="53" s="1"/>
  <c r="K71" i="53"/>
  <c r="J71" i="53"/>
  <c r="I71" i="53"/>
  <c r="H71" i="53"/>
  <c r="H77" i="53" s="1"/>
  <c r="G71" i="53"/>
  <c r="Z70" i="53"/>
  <c r="Z77" i="53" s="1"/>
  <c r="Y70" i="53"/>
  <c r="Y78" i="53" s="1"/>
  <c r="X70" i="53"/>
  <c r="W70" i="53"/>
  <c r="W78" i="53" s="1"/>
  <c r="V70" i="53"/>
  <c r="V77" i="53" s="1"/>
  <c r="U70" i="53"/>
  <c r="U78" i="53" s="1"/>
  <c r="T70" i="53"/>
  <c r="S70" i="53"/>
  <c r="S78" i="53" s="1"/>
  <c r="R70" i="53"/>
  <c r="R77" i="53" s="1"/>
  <c r="Q70" i="53"/>
  <c r="Q78" i="53" s="1"/>
  <c r="P70" i="53"/>
  <c r="N70" i="53"/>
  <c r="M70" i="53"/>
  <c r="M77" i="53" s="1"/>
  <c r="L70" i="53"/>
  <c r="L78" i="53" s="1"/>
  <c r="K70" i="53"/>
  <c r="J70" i="53"/>
  <c r="I70" i="53"/>
  <c r="I77" i="53" s="1"/>
  <c r="H70" i="53"/>
  <c r="H78" i="53" s="1"/>
  <c r="H79" i="53" s="1"/>
  <c r="G70" i="53"/>
  <c r="W69" i="53"/>
  <c r="S69" i="53"/>
  <c r="W68" i="53"/>
  <c r="S68" i="53"/>
  <c r="Z67" i="53"/>
  <c r="V67" i="53"/>
  <c r="Y66" i="53"/>
  <c r="W66" i="53"/>
  <c r="U66" i="53"/>
  <c r="S66" i="53"/>
  <c r="Q66" i="53"/>
  <c r="H66" i="53"/>
  <c r="Z65" i="53"/>
  <c r="Y65" i="53"/>
  <c r="X65" i="53"/>
  <c r="V65" i="53"/>
  <c r="U65" i="53"/>
  <c r="T65" i="53"/>
  <c r="R65" i="53"/>
  <c r="Q65" i="53"/>
  <c r="P65" i="53"/>
  <c r="M65" i="53"/>
  <c r="L65" i="53"/>
  <c r="K65" i="53"/>
  <c r="I65" i="53"/>
  <c r="H65" i="53"/>
  <c r="G65" i="53"/>
  <c r="Z64" i="53"/>
  <c r="Y64" i="53"/>
  <c r="X64" i="53"/>
  <c r="W64" i="53"/>
  <c r="V64" i="53"/>
  <c r="U64" i="53"/>
  <c r="T64" i="53"/>
  <c r="S64" i="53"/>
  <c r="R64" i="53"/>
  <c r="Q64" i="53"/>
  <c r="P64" i="53"/>
  <c r="N64" i="53"/>
  <c r="M64" i="53"/>
  <c r="L64" i="53"/>
  <c r="K64" i="53"/>
  <c r="Z63" i="53"/>
  <c r="Y63" i="53"/>
  <c r="X63" i="53"/>
  <c r="V63" i="53"/>
  <c r="U63" i="53"/>
  <c r="T63" i="53"/>
  <c r="R63" i="53"/>
  <c r="Q63" i="53"/>
  <c r="P63" i="53"/>
  <c r="M63" i="53"/>
  <c r="L63" i="53"/>
  <c r="K63" i="53"/>
  <c r="I63" i="53"/>
  <c r="H63" i="53"/>
  <c r="G63" i="53"/>
  <c r="Z62" i="53"/>
  <c r="Y62" i="53"/>
  <c r="X62" i="53"/>
  <c r="W62" i="53"/>
  <c r="V62" i="53"/>
  <c r="U62" i="53"/>
  <c r="T62" i="53"/>
  <c r="S62" i="53"/>
  <c r="R62" i="53"/>
  <c r="Q62" i="53"/>
  <c r="P62" i="53"/>
  <c r="N62" i="53"/>
  <c r="M62" i="53"/>
  <c r="L62" i="53"/>
  <c r="L66" i="53" s="1"/>
  <c r="K62" i="53"/>
  <c r="J62" i="53"/>
  <c r="I62" i="53"/>
  <c r="H62" i="53"/>
  <c r="G62" i="53"/>
  <c r="Z61" i="53"/>
  <c r="Y61" i="53"/>
  <c r="X61" i="53"/>
  <c r="W61" i="53"/>
  <c r="V61" i="53"/>
  <c r="U61" i="53"/>
  <c r="T61" i="53"/>
  <c r="S61" i="53"/>
  <c r="R61" i="53"/>
  <c r="Q61" i="53"/>
  <c r="P61" i="53"/>
  <c r="N61" i="53"/>
  <c r="M61" i="53"/>
  <c r="L61" i="53"/>
  <c r="K61" i="53"/>
  <c r="J61" i="53"/>
  <c r="I61" i="53"/>
  <c r="H61" i="53"/>
  <c r="G61" i="53"/>
  <c r="Z60" i="53"/>
  <c r="Y60" i="53"/>
  <c r="X60" i="53"/>
  <c r="W60" i="53"/>
  <c r="V60" i="53"/>
  <c r="U60" i="53"/>
  <c r="T60" i="53"/>
  <c r="S60" i="53"/>
  <c r="R60" i="53"/>
  <c r="Q60" i="53"/>
  <c r="P60" i="53"/>
  <c r="N60" i="53"/>
  <c r="M60" i="53"/>
  <c r="L60" i="53"/>
  <c r="K60" i="53"/>
  <c r="J60" i="53"/>
  <c r="I60" i="53"/>
  <c r="H60" i="53"/>
  <c r="G60" i="53"/>
  <c r="Z59" i="53"/>
  <c r="Y59" i="53"/>
  <c r="Y67" i="53" s="1"/>
  <c r="X59" i="53"/>
  <c r="X66" i="53" s="1"/>
  <c r="W59" i="53"/>
  <c r="W67" i="53" s="1"/>
  <c r="V59" i="53"/>
  <c r="U59" i="53"/>
  <c r="U67" i="53" s="1"/>
  <c r="T59" i="53"/>
  <c r="T66" i="53" s="1"/>
  <c r="S59" i="53"/>
  <c r="S67" i="53" s="1"/>
  <c r="R59" i="53"/>
  <c r="Q59" i="53"/>
  <c r="Q67" i="53" s="1"/>
  <c r="P59" i="53"/>
  <c r="P66" i="53" s="1"/>
  <c r="N59" i="53"/>
  <c r="M59" i="53"/>
  <c r="L59" i="53"/>
  <c r="K59" i="53"/>
  <c r="K66" i="53" s="1"/>
  <c r="J59" i="53"/>
  <c r="I59" i="53"/>
  <c r="H59" i="53"/>
  <c r="H67" i="53" s="1"/>
  <c r="G59" i="53"/>
  <c r="G66" i="53" s="1"/>
  <c r="Y58" i="53"/>
  <c r="U58" i="53"/>
  <c r="Q58" i="53"/>
  <c r="Y57" i="53"/>
  <c r="U57" i="53"/>
  <c r="Q57" i="53"/>
  <c r="X56" i="53"/>
  <c r="Y55" i="53"/>
  <c r="W55" i="53"/>
  <c r="U55" i="53"/>
  <c r="S55" i="53"/>
  <c r="Q55" i="53"/>
  <c r="Z54" i="53"/>
  <c r="Y54" i="53"/>
  <c r="X54" i="53"/>
  <c r="V54" i="53"/>
  <c r="U54" i="53"/>
  <c r="T54" i="53"/>
  <c r="R54" i="53"/>
  <c r="Q54" i="53"/>
  <c r="P54" i="53"/>
  <c r="M54" i="53"/>
  <c r="L54" i="53"/>
  <c r="K54" i="53"/>
  <c r="I54" i="53"/>
  <c r="H54" i="53"/>
  <c r="G54" i="53"/>
  <c r="Z53" i="53"/>
  <c r="Y53" i="53"/>
  <c r="X53" i="53"/>
  <c r="W53" i="53"/>
  <c r="V53" i="53"/>
  <c r="U53" i="53"/>
  <c r="T53" i="53"/>
  <c r="S53" i="53"/>
  <c r="R53" i="53"/>
  <c r="Q53" i="53"/>
  <c r="P53" i="53"/>
  <c r="N53" i="53"/>
  <c r="M53" i="53"/>
  <c r="L53" i="53"/>
  <c r="K53" i="53"/>
  <c r="Z52" i="53"/>
  <c r="Y52" i="53"/>
  <c r="X52" i="53"/>
  <c r="V52" i="53"/>
  <c r="U52" i="53"/>
  <c r="T52" i="53"/>
  <c r="R52" i="53"/>
  <c r="Q52" i="53"/>
  <c r="P52" i="53"/>
  <c r="M52" i="53"/>
  <c r="L52" i="53"/>
  <c r="K52" i="53"/>
  <c r="I52" i="53"/>
  <c r="H52" i="53"/>
  <c r="G52" i="53"/>
  <c r="Z51" i="53"/>
  <c r="Y51" i="53"/>
  <c r="X51" i="53"/>
  <c r="W51" i="53"/>
  <c r="V51" i="53"/>
  <c r="U51" i="53"/>
  <c r="T51" i="53"/>
  <c r="S51" i="53"/>
  <c r="R51" i="53"/>
  <c r="Q51" i="53"/>
  <c r="P51" i="53"/>
  <c r="N51" i="53"/>
  <c r="M51" i="53"/>
  <c r="L51" i="53"/>
  <c r="K51" i="53"/>
  <c r="J51" i="53"/>
  <c r="I51" i="53"/>
  <c r="H51" i="53"/>
  <c r="G51" i="53"/>
  <c r="Z50" i="53"/>
  <c r="Y50" i="53"/>
  <c r="X50" i="53"/>
  <c r="W50" i="53"/>
  <c r="V50" i="53"/>
  <c r="U50" i="53"/>
  <c r="T50" i="53"/>
  <c r="S50" i="53"/>
  <c r="R50" i="53"/>
  <c r="Q50" i="53"/>
  <c r="P50" i="53"/>
  <c r="N50" i="53"/>
  <c r="M50" i="53"/>
  <c r="L50" i="53"/>
  <c r="K50" i="53"/>
  <c r="J50" i="53"/>
  <c r="I50" i="53"/>
  <c r="H50" i="53"/>
  <c r="G50" i="53"/>
  <c r="Z49" i="53"/>
  <c r="Y49" i="53"/>
  <c r="X49" i="53"/>
  <c r="W49" i="53"/>
  <c r="V49" i="53"/>
  <c r="U49" i="53"/>
  <c r="T49" i="53"/>
  <c r="S49" i="53"/>
  <c r="R49" i="53"/>
  <c r="Q49" i="53"/>
  <c r="P49" i="53"/>
  <c r="N49" i="53"/>
  <c r="M49" i="53"/>
  <c r="L49" i="53"/>
  <c r="K49" i="53"/>
  <c r="J49" i="53"/>
  <c r="I49" i="53"/>
  <c r="H49" i="53"/>
  <c r="G49" i="53"/>
  <c r="Z48" i="53"/>
  <c r="Z55" i="53" s="1"/>
  <c r="Y48" i="53"/>
  <c r="Y56" i="53" s="1"/>
  <c r="X48" i="53"/>
  <c r="W48" i="53"/>
  <c r="W56" i="53" s="1"/>
  <c r="V48" i="53"/>
  <c r="V55" i="53" s="1"/>
  <c r="U48" i="53"/>
  <c r="U56" i="53" s="1"/>
  <c r="T48" i="53"/>
  <c r="S48" i="53"/>
  <c r="S56" i="53" s="1"/>
  <c r="R48" i="53"/>
  <c r="R55" i="53" s="1"/>
  <c r="Q48" i="53"/>
  <c r="Q56" i="53" s="1"/>
  <c r="P48" i="53"/>
  <c r="N48" i="53"/>
  <c r="M48" i="53"/>
  <c r="L48" i="53"/>
  <c r="K48" i="53"/>
  <c r="J48" i="53"/>
  <c r="I48" i="53"/>
  <c r="H48" i="53"/>
  <c r="G48" i="53"/>
  <c r="Y47" i="53"/>
  <c r="W47" i="53"/>
  <c r="U47" i="53"/>
  <c r="S47" i="53"/>
  <c r="Q47" i="53"/>
  <c r="Y46" i="53"/>
  <c r="W46" i="53"/>
  <c r="U46" i="53"/>
  <c r="S46" i="53"/>
  <c r="Q46" i="53"/>
  <c r="Z45" i="53"/>
  <c r="V45" i="53"/>
  <c r="Y44" i="53"/>
  <c r="W44" i="53"/>
  <c r="U44" i="53"/>
  <c r="S44" i="53"/>
  <c r="Q44" i="53"/>
  <c r="H44" i="53"/>
  <c r="Z43" i="53"/>
  <c r="Y43" i="53"/>
  <c r="X43" i="53"/>
  <c r="V43" i="53"/>
  <c r="U43" i="53"/>
  <c r="T43" i="53"/>
  <c r="R43" i="53"/>
  <c r="Q43" i="53"/>
  <c r="P43" i="53"/>
  <c r="M43" i="53"/>
  <c r="L43" i="53"/>
  <c r="K43" i="53"/>
  <c r="I43" i="53"/>
  <c r="H43" i="53"/>
  <c r="G43" i="53"/>
  <c r="Z42" i="53"/>
  <c r="Y42" i="53"/>
  <c r="X42" i="53"/>
  <c r="W42" i="53"/>
  <c r="V42" i="53"/>
  <c r="U42" i="53"/>
  <c r="T42" i="53"/>
  <c r="S42" i="53"/>
  <c r="R42" i="53"/>
  <c r="Q42" i="53"/>
  <c r="P42" i="53"/>
  <c r="N42" i="53"/>
  <c r="M42" i="53"/>
  <c r="L42" i="53"/>
  <c r="K42" i="53"/>
  <c r="Z41" i="53"/>
  <c r="Y41" i="53"/>
  <c r="X41" i="53"/>
  <c r="V41" i="53"/>
  <c r="U41" i="53"/>
  <c r="T41" i="53"/>
  <c r="R41" i="53"/>
  <c r="Q41" i="53"/>
  <c r="P41" i="53"/>
  <c r="M41" i="53"/>
  <c r="L41" i="53"/>
  <c r="K41" i="53"/>
  <c r="I41" i="53"/>
  <c r="H41" i="53"/>
  <c r="G41" i="53"/>
  <c r="Z40" i="53"/>
  <c r="Y40" i="53"/>
  <c r="X40" i="53"/>
  <c r="W40" i="53"/>
  <c r="V40" i="53"/>
  <c r="U40" i="53"/>
  <c r="T40" i="53"/>
  <c r="S40" i="53"/>
  <c r="R40" i="53"/>
  <c r="Q40" i="53"/>
  <c r="P40" i="53"/>
  <c r="N40" i="53"/>
  <c r="M40" i="53"/>
  <c r="L40" i="53"/>
  <c r="L44" i="53" s="1"/>
  <c r="K40" i="53"/>
  <c r="J40" i="53"/>
  <c r="I40" i="53"/>
  <c r="H40" i="53"/>
  <c r="G40" i="53"/>
  <c r="Z39" i="53"/>
  <c r="Y39" i="53"/>
  <c r="X39" i="53"/>
  <c r="W39" i="53"/>
  <c r="V39" i="53"/>
  <c r="U39" i="53"/>
  <c r="T39" i="53"/>
  <c r="S39" i="53"/>
  <c r="R39" i="53"/>
  <c r="Q39" i="53"/>
  <c r="P39" i="53"/>
  <c r="N39" i="53"/>
  <c r="M39" i="53"/>
  <c r="L39" i="53"/>
  <c r="K39" i="53"/>
  <c r="J39" i="53"/>
  <c r="I39" i="53"/>
  <c r="H39" i="53"/>
  <c r="G39" i="53"/>
  <c r="Z38" i="53"/>
  <c r="Y38" i="53"/>
  <c r="X38" i="53"/>
  <c r="W38" i="53"/>
  <c r="V38" i="53"/>
  <c r="U38" i="53"/>
  <c r="T38" i="53"/>
  <c r="S38" i="53"/>
  <c r="R38" i="53"/>
  <c r="Q38" i="53"/>
  <c r="P38" i="53"/>
  <c r="N38" i="53"/>
  <c r="M38" i="53"/>
  <c r="L38" i="53"/>
  <c r="K38" i="53"/>
  <c r="J38" i="53"/>
  <c r="I38" i="53"/>
  <c r="H38" i="53"/>
  <c r="G38" i="53"/>
  <c r="Z37" i="53"/>
  <c r="Y37" i="53"/>
  <c r="Y45" i="53" s="1"/>
  <c r="X37" i="53"/>
  <c r="X44" i="53" s="1"/>
  <c r="W37" i="53"/>
  <c r="W45" i="53" s="1"/>
  <c r="V37" i="53"/>
  <c r="U37" i="53"/>
  <c r="U45" i="53" s="1"/>
  <c r="T37" i="53"/>
  <c r="T44" i="53" s="1"/>
  <c r="S37" i="53"/>
  <c r="S45" i="53" s="1"/>
  <c r="R37" i="53"/>
  <c r="Q37" i="53"/>
  <c r="Q45" i="53" s="1"/>
  <c r="P37" i="53"/>
  <c r="P44" i="53" s="1"/>
  <c r="N37" i="53"/>
  <c r="M37" i="53"/>
  <c r="L37" i="53"/>
  <c r="K37" i="53"/>
  <c r="K44" i="53" s="1"/>
  <c r="J37" i="53"/>
  <c r="I37" i="53"/>
  <c r="H37" i="53"/>
  <c r="H45" i="53" s="1"/>
  <c r="G37" i="53"/>
  <c r="G44" i="53" s="1"/>
  <c r="Y36" i="53"/>
  <c r="W36" i="53"/>
  <c r="U36" i="53"/>
  <c r="S36" i="53"/>
  <c r="Q36" i="53"/>
  <c r="Y35" i="53"/>
  <c r="W35" i="53"/>
  <c r="U35" i="53"/>
  <c r="S35" i="53"/>
  <c r="Q35" i="53"/>
  <c r="X34" i="53"/>
  <c r="Y33" i="53"/>
  <c r="W33" i="53"/>
  <c r="U33" i="53"/>
  <c r="S33" i="53"/>
  <c r="Q33" i="53"/>
  <c r="Z32" i="53"/>
  <c r="Y32" i="53"/>
  <c r="X32" i="53"/>
  <c r="V32" i="53"/>
  <c r="U32" i="53"/>
  <c r="T32" i="53"/>
  <c r="R32" i="53"/>
  <c r="Q32" i="53"/>
  <c r="P32" i="53"/>
  <c r="M32" i="53"/>
  <c r="L32" i="53"/>
  <c r="K32" i="53"/>
  <c r="I32" i="53"/>
  <c r="H32" i="53"/>
  <c r="G32" i="53"/>
  <c r="Z31" i="53"/>
  <c r="Y31" i="53"/>
  <c r="X31" i="53"/>
  <c r="W31" i="53"/>
  <c r="V31" i="53"/>
  <c r="U31" i="53"/>
  <c r="T31" i="53"/>
  <c r="S31" i="53"/>
  <c r="R31" i="53"/>
  <c r="Q31" i="53"/>
  <c r="P31" i="53"/>
  <c r="N31" i="53"/>
  <c r="M31" i="53"/>
  <c r="L31" i="53"/>
  <c r="K31" i="53"/>
  <c r="Z30" i="53"/>
  <c r="Y30" i="53"/>
  <c r="X30" i="53"/>
  <c r="V30" i="53"/>
  <c r="U30" i="53"/>
  <c r="T30" i="53"/>
  <c r="R30" i="53"/>
  <c r="Q30" i="53"/>
  <c r="P30" i="53"/>
  <c r="M30" i="53"/>
  <c r="L30" i="53"/>
  <c r="K30" i="53"/>
  <c r="I30" i="53"/>
  <c r="H30" i="53"/>
  <c r="G30" i="53"/>
  <c r="Z29" i="53"/>
  <c r="Y29" i="53"/>
  <c r="X29" i="53"/>
  <c r="W29" i="53"/>
  <c r="V29" i="53"/>
  <c r="U29" i="53"/>
  <c r="T29" i="53"/>
  <c r="S29" i="53"/>
  <c r="R29" i="53"/>
  <c r="Q29" i="53"/>
  <c r="P29" i="53"/>
  <c r="N29" i="53"/>
  <c r="M29" i="53"/>
  <c r="L29" i="53"/>
  <c r="K29" i="53"/>
  <c r="J29" i="53"/>
  <c r="I29" i="53"/>
  <c r="H29" i="53"/>
  <c r="G29" i="53"/>
  <c r="Z28" i="53"/>
  <c r="Y28" i="53"/>
  <c r="X28" i="53"/>
  <c r="W28" i="53"/>
  <c r="V28" i="53"/>
  <c r="U28" i="53"/>
  <c r="T28" i="53"/>
  <c r="S28" i="53"/>
  <c r="R28" i="53"/>
  <c r="Q28" i="53"/>
  <c r="P28" i="53"/>
  <c r="N28" i="53"/>
  <c r="M28" i="53"/>
  <c r="L28" i="53"/>
  <c r="K28" i="53"/>
  <c r="J28" i="53"/>
  <c r="I28" i="53"/>
  <c r="H28" i="53"/>
  <c r="G28" i="53"/>
  <c r="Z27" i="53"/>
  <c r="Y27" i="53"/>
  <c r="X27" i="53"/>
  <c r="W27" i="53"/>
  <c r="V27" i="53"/>
  <c r="U27" i="53"/>
  <c r="T27" i="53"/>
  <c r="S27" i="53"/>
  <c r="R27" i="53"/>
  <c r="Q27" i="53"/>
  <c r="P27" i="53"/>
  <c r="N27" i="53"/>
  <c r="M27" i="53"/>
  <c r="L27" i="53"/>
  <c r="K27" i="53"/>
  <c r="J27" i="53"/>
  <c r="I27" i="53"/>
  <c r="H27" i="53"/>
  <c r="G27" i="53"/>
  <c r="Z26" i="53"/>
  <c r="Z33" i="53" s="1"/>
  <c r="Y26" i="53"/>
  <c r="Y34" i="53" s="1"/>
  <c r="X26" i="53"/>
  <c r="W26" i="53"/>
  <c r="W34" i="53" s="1"/>
  <c r="V26" i="53"/>
  <c r="V33" i="53" s="1"/>
  <c r="U26" i="53"/>
  <c r="U34" i="53" s="1"/>
  <c r="T26" i="53"/>
  <c r="S26" i="53"/>
  <c r="S34" i="53" s="1"/>
  <c r="R26" i="53"/>
  <c r="R33" i="53" s="1"/>
  <c r="Q26" i="53"/>
  <c r="Q34" i="53" s="1"/>
  <c r="P26" i="53"/>
  <c r="N26" i="53"/>
  <c r="M26" i="53"/>
  <c r="L26" i="53"/>
  <c r="K26" i="53"/>
  <c r="J26" i="53"/>
  <c r="I26" i="53"/>
  <c r="H26" i="53"/>
  <c r="G26" i="53"/>
  <c r="W25" i="53"/>
  <c r="W179" i="53" s="1"/>
  <c r="S25" i="53"/>
  <c r="S179" i="53" s="1"/>
  <c r="W24" i="53"/>
  <c r="W178" i="53" s="1"/>
  <c r="S24" i="53"/>
  <c r="S178" i="53" s="1"/>
  <c r="Y22" i="53"/>
  <c r="Y176" i="53" s="1"/>
  <c r="W22" i="53"/>
  <c r="W176" i="53" s="1"/>
  <c r="U22" i="53"/>
  <c r="U176" i="53" s="1"/>
  <c r="S22" i="53"/>
  <c r="S176" i="53" s="1"/>
  <c r="Q22" i="53"/>
  <c r="Q176" i="53" s="1"/>
  <c r="Z21" i="53"/>
  <c r="Z175" i="53" s="1"/>
  <c r="Y21" i="53"/>
  <c r="X21" i="53"/>
  <c r="X175" i="53" s="1"/>
  <c r="V21" i="53"/>
  <c r="V175" i="53" s="1"/>
  <c r="U21" i="53"/>
  <c r="U175" i="53" s="1"/>
  <c r="T21" i="53"/>
  <c r="T175" i="53" s="1"/>
  <c r="R21" i="53"/>
  <c r="R175" i="53" s="1"/>
  <c r="Q21" i="53"/>
  <c r="P21" i="53"/>
  <c r="M21" i="53"/>
  <c r="L21" i="53"/>
  <c r="L175" i="53" s="1"/>
  <c r="K21" i="53"/>
  <c r="K175" i="53" s="1"/>
  <c r="I21" i="53"/>
  <c r="H21" i="53"/>
  <c r="G21" i="53"/>
  <c r="G175" i="53" s="1"/>
  <c r="Z20" i="53"/>
  <c r="Z174" i="53" s="1"/>
  <c r="Y20" i="53"/>
  <c r="Y174" i="53" s="1"/>
  <c r="X20" i="53"/>
  <c r="X174" i="53" s="1"/>
  <c r="W20" i="53"/>
  <c r="W174" i="53" s="1"/>
  <c r="V20" i="53"/>
  <c r="V174" i="53" s="1"/>
  <c r="U20" i="53"/>
  <c r="U174" i="53" s="1"/>
  <c r="T20" i="53"/>
  <c r="S20" i="53"/>
  <c r="S174" i="53" s="1"/>
  <c r="R20" i="53"/>
  <c r="R174" i="53" s="1"/>
  <c r="Q20" i="53"/>
  <c r="Q174" i="53" s="1"/>
  <c r="P20" i="53"/>
  <c r="P174" i="53" s="1"/>
  <c r="N20" i="53"/>
  <c r="N174" i="53" s="1"/>
  <c r="M20" i="53"/>
  <c r="L20" i="53"/>
  <c r="K20" i="53"/>
  <c r="Z19" i="53"/>
  <c r="Z173" i="53" s="1"/>
  <c r="Y19" i="53"/>
  <c r="Y173" i="53" s="1"/>
  <c r="X19" i="53"/>
  <c r="X173" i="53" s="1"/>
  <c r="V19" i="53"/>
  <c r="V173" i="53" s="1"/>
  <c r="U19" i="53"/>
  <c r="U173" i="53" s="1"/>
  <c r="T19" i="53"/>
  <c r="T173" i="53" s="1"/>
  <c r="R19" i="53"/>
  <c r="R173" i="53" s="1"/>
  <c r="Q19" i="53"/>
  <c r="Q173" i="53" s="1"/>
  <c r="P19" i="53"/>
  <c r="P173" i="53" s="1"/>
  <c r="M19" i="53"/>
  <c r="M173" i="53" s="1"/>
  <c r="L19" i="53"/>
  <c r="K19" i="53"/>
  <c r="I19" i="53"/>
  <c r="I173" i="53" s="1"/>
  <c r="H19" i="53"/>
  <c r="G19" i="53"/>
  <c r="Z18" i="53"/>
  <c r="Z172" i="53" s="1"/>
  <c r="Y18" i="53"/>
  <c r="Y172" i="53" s="1"/>
  <c r="X18" i="53"/>
  <c r="X172" i="53" s="1"/>
  <c r="W18" i="53"/>
  <c r="W172" i="53" s="1"/>
  <c r="V18" i="53"/>
  <c r="U18" i="53"/>
  <c r="U172" i="53" s="1"/>
  <c r="T18" i="53"/>
  <c r="T172" i="53" s="1"/>
  <c r="S18" i="53"/>
  <c r="S172" i="53" s="1"/>
  <c r="R18" i="53"/>
  <c r="R172" i="53" s="1"/>
  <c r="Q18" i="53"/>
  <c r="Q172" i="53" s="1"/>
  <c r="P18" i="53"/>
  <c r="P172" i="53" s="1"/>
  <c r="N18" i="53"/>
  <c r="M18" i="53"/>
  <c r="L18" i="53"/>
  <c r="L172" i="53" s="1"/>
  <c r="J62" i="45" s="1"/>
  <c r="K18" i="53"/>
  <c r="J18" i="53"/>
  <c r="I18" i="53"/>
  <c r="I172" i="53" s="1"/>
  <c r="H18" i="53"/>
  <c r="G18" i="53"/>
  <c r="Z17" i="53"/>
  <c r="Z171" i="53" s="1"/>
  <c r="Y17" i="53"/>
  <c r="X17" i="53"/>
  <c r="X171" i="53" s="1"/>
  <c r="W17" i="53"/>
  <c r="W171" i="53" s="1"/>
  <c r="V17" i="53"/>
  <c r="V171" i="53" s="1"/>
  <c r="U17" i="53"/>
  <c r="U171" i="53" s="1"/>
  <c r="T17" i="53"/>
  <c r="T171" i="53" s="1"/>
  <c r="S17" i="53"/>
  <c r="S171" i="53" s="1"/>
  <c r="R17" i="53"/>
  <c r="R171" i="53" s="1"/>
  <c r="Q17" i="53"/>
  <c r="P17" i="53"/>
  <c r="P171" i="53" s="1"/>
  <c r="N17" i="53"/>
  <c r="M17" i="53"/>
  <c r="L17" i="53"/>
  <c r="L171" i="53" s="1"/>
  <c r="K17" i="53"/>
  <c r="K171" i="53" s="1"/>
  <c r="I61" i="45" s="1"/>
  <c r="J17" i="53"/>
  <c r="I17" i="53"/>
  <c r="H17" i="53"/>
  <c r="G17" i="53"/>
  <c r="G171" i="53" s="1"/>
  <c r="Z16" i="53"/>
  <c r="Z170" i="53" s="1"/>
  <c r="Y16" i="53"/>
  <c r="Y170" i="53" s="1"/>
  <c r="X16" i="53"/>
  <c r="X170" i="53" s="1"/>
  <c r="W16" i="53"/>
  <c r="W170" i="53" s="1"/>
  <c r="V16" i="53"/>
  <c r="V170" i="53" s="1"/>
  <c r="U16" i="53"/>
  <c r="U170" i="53" s="1"/>
  <c r="T16" i="53"/>
  <c r="S16" i="53"/>
  <c r="S170" i="53" s="1"/>
  <c r="R16" i="53"/>
  <c r="R170" i="53" s="1"/>
  <c r="Q16" i="53"/>
  <c r="Q170" i="53" s="1"/>
  <c r="P16" i="53"/>
  <c r="P170" i="53" s="1"/>
  <c r="N16" i="53"/>
  <c r="M16" i="53"/>
  <c r="L16" i="53"/>
  <c r="K16" i="53"/>
  <c r="J16" i="53"/>
  <c r="I16" i="53"/>
  <c r="H16" i="53"/>
  <c r="G16" i="53"/>
  <c r="G170" i="53" s="1"/>
  <c r="Z15" i="53"/>
  <c r="Y15" i="53"/>
  <c r="Y169" i="53" s="1"/>
  <c r="X15" i="53"/>
  <c r="X22" i="53" s="1"/>
  <c r="X176" i="53" s="1"/>
  <c r="W15" i="53"/>
  <c r="W23" i="53" s="1"/>
  <c r="W177" i="53" s="1"/>
  <c r="V15" i="53"/>
  <c r="U15" i="53"/>
  <c r="U169" i="53" s="1"/>
  <c r="T15" i="53"/>
  <c r="T169" i="53" s="1"/>
  <c r="S15" i="53"/>
  <c r="S169" i="53" s="1"/>
  <c r="R15" i="53"/>
  <c r="Q15" i="53"/>
  <c r="Q169" i="53" s="1"/>
  <c r="P15" i="53"/>
  <c r="P22" i="53" s="1"/>
  <c r="P176" i="53" s="1"/>
  <c r="N15" i="53"/>
  <c r="M15" i="53"/>
  <c r="L15" i="53"/>
  <c r="K15" i="53"/>
  <c r="J15" i="53"/>
  <c r="J169" i="53" s="1"/>
  <c r="I15" i="53"/>
  <c r="H15" i="53"/>
  <c r="G15" i="53"/>
  <c r="S176" i="49"/>
  <c r="V175" i="49"/>
  <c r="Y174" i="49"/>
  <c r="J174" i="49"/>
  <c r="I174" i="49"/>
  <c r="H174" i="49"/>
  <c r="G174" i="49"/>
  <c r="X173" i="49"/>
  <c r="J172" i="49"/>
  <c r="Q170" i="49"/>
  <c r="T169" i="49"/>
  <c r="W168" i="49"/>
  <c r="S168" i="49"/>
  <c r="W167" i="49"/>
  <c r="S167" i="49"/>
  <c r="Z166" i="49"/>
  <c r="Y165" i="49"/>
  <c r="W165" i="49"/>
  <c r="U165" i="49"/>
  <c r="S165" i="49"/>
  <c r="Q165" i="49"/>
  <c r="H165" i="49"/>
  <c r="Z164" i="49"/>
  <c r="Y164" i="49"/>
  <c r="X164" i="49"/>
  <c r="V164" i="49"/>
  <c r="U164" i="49"/>
  <c r="T164" i="49"/>
  <c r="R164" i="49"/>
  <c r="Q164" i="49"/>
  <c r="P164" i="49"/>
  <c r="M164" i="49"/>
  <c r="L164" i="49"/>
  <c r="K164" i="49"/>
  <c r="I164" i="49"/>
  <c r="H164" i="49"/>
  <c r="G164" i="49"/>
  <c r="Z163" i="49"/>
  <c r="Y163" i="49"/>
  <c r="X163" i="49"/>
  <c r="W163" i="49"/>
  <c r="V163" i="49"/>
  <c r="U163" i="49"/>
  <c r="T163" i="49"/>
  <c r="S163" i="49"/>
  <c r="R163" i="49"/>
  <c r="Q163" i="49"/>
  <c r="P163" i="49"/>
  <c r="N163" i="49"/>
  <c r="M163" i="49"/>
  <c r="L163" i="49"/>
  <c r="K163" i="49"/>
  <c r="Z162" i="49"/>
  <c r="Y162" i="49"/>
  <c r="X162" i="49"/>
  <c r="V162" i="49"/>
  <c r="U162" i="49"/>
  <c r="T162" i="49"/>
  <c r="R162" i="49"/>
  <c r="Q162" i="49"/>
  <c r="P162" i="49"/>
  <c r="M162" i="49"/>
  <c r="L162" i="49"/>
  <c r="K162" i="49"/>
  <c r="I162" i="49"/>
  <c r="H162" i="49"/>
  <c r="G162" i="49"/>
  <c r="Z161" i="49"/>
  <c r="Y161" i="49"/>
  <c r="X161" i="49"/>
  <c r="W161" i="49"/>
  <c r="V161" i="49"/>
  <c r="U161" i="49"/>
  <c r="T161" i="49"/>
  <c r="S161" i="49"/>
  <c r="R161" i="49"/>
  <c r="Q161" i="49"/>
  <c r="P161" i="49"/>
  <c r="N161" i="49"/>
  <c r="M161" i="49"/>
  <c r="L161" i="49"/>
  <c r="L165" i="49" s="1"/>
  <c r="K161" i="49"/>
  <c r="J161" i="49"/>
  <c r="I161" i="49"/>
  <c r="H161" i="49"/>
  <c r="G161" i="49"/>
  <c r="Z160" i="49"/>
  <c r="Y160" i="49"/>
  <c r="X160" i="49"/>
  <c r="W160" i="49"/>
  <c r="V160" i="49"/>
  <c r="U160" i="49"/>
  <c r="T160" i="49"/>
  <c r="S160" i="49"/>
  <c r="R160" i="49"/>
  <c r="Q160" i="49"/>
  <c r="P160" i="49"/>
  <c r="N160" i="49"/>
  <c r="M160" i="49"/>
  <c r="L160" i="49"/>
  <c r="K160" i="49"/>
  <c r="J160" i="49"/>
  <c r="I160" i="49"/>
  <c r="H160" i="49"/>
  <c r="G160" i="49"/>
  <c r="Z159" i="49"/>
  <c r="Y159" i="49"/>
  <c r="X159" i="49"/>
  <c r="W159" i="49"/>
  <c r="V159" i="49"/>
  <c r="U159" i="49"/>
  <c r="T159" i="49"/>
  <c r="S159" i="49"/>
  <c r="R159" i="49"/>
  <c r="Q159" i="49"/>
  <c r="P159" i="49"/>
  <c r="N159" i="49"/>
  <c r="M159" i="49"/>
  <c r="L159" i="49"/>
  <c r="K159" i="49"/>
  <c r="J159" i="49"/>
  <c r="I159" i="49"/>
  <c r="H159" i="49"/>
  <c r="G159" i="49"/>
  <c r="Z158" i="49"/>
  <c r="Y158" i="49"/>
  <c r="Y166" i="49" s="1"/>
  <c r="X158" i="49"/>
  <c r="X165" i="49" s="1"/>
  <c r="W158" i="49"/>
  <c r="W166" i="49" s="1"/>
  <c r="V158" i="49"/>
  <c r="U158" i="49"/>
  <c r="U166" i="49" s="1"/>
  <c r="T158" i="49"/>
  <c r="T165" i="49" s="1"/>
  <c r="S158" i="49"/>
  <c r="S166" i="49" s="1"/>
  <c r="R158" i="49"/>
  <c r="Q158" i="49"/>
  <c r="Q166" i="49" s="1"/>
  <c r="P158" i="49"/>
  <c r="P165" i="49" s="1"/>
  <c r="N158" i="49"/>
  <c r="M158" i="49"/>
  <c r="L158" i="49"/>
  <c r="K158" i="49"/>
  <c r="K165" i="49" s="1"/>
  <c r="J158" i="49"/>
  <c r="I158" i="49"/>
  <c r="H158" i="49"/>
  <c r="H166" i="49" s="1"/>
  <c r="G158" i="49"/>
  <c r="G165" i="49" s="1"/>
  <c r="Y157" i="49"/>
  <c r="W157" i="49"/>
  <c r="U157" i="49"/>
  <c r="S157" i="49"/>
  <c r="Q157" i="49"/>
  <c r="H157" i="49"/>
  <c r="Y156" i="49"/>
  <c r="W156" i="49"/>
  <c r="U156" i="49"/>
  <c r="S156" i="49"/>
  <c r="Q156" i="49"/>
  <c r="H156" i="49"/>
  <c r="Y154" i="49"/>
  <c r="W154" i="49"/>
  <c r="U154" i="49"/>
  <c r="S154" i="49"/>
  <c r="Q154" i="49"/>
  <c r="Z153" i="49"/>
  <c r="Y153" i="49"/>
  <c r="X153" i="49"/>
  <c r="V153" i="49"/>
  <c r="U153" i="49"/>
  <c r="T153" i="49"/>
  <c r="R153" i="49"/>
  <c r="Q153" i="49"/>
  <c r="P153" i="49"/>
  <c r="M153" i="49"/>
  <c r="L153" i="49"/>
  <c r="K153" i="49"/>
  <c r="I153" i="49"/>
  <c r="H153" i="49"/>
  <c r="G153" i="49"/>
  <c r="Z152" i="49"/>
  <c r="Y152" i="49"/>
  <c r="X152" i="49"/>
  <c r="W152" i="49"/>
  <c r="V152" i="49"/>
  <c r="U152" i="49"/>
  <c r="T152" i="49"/>
  <c r="S152" i="49"/>
  <c r="R152" i="49"/>
  <c r="Q152" i="49"/>
  <c r="P152" i="49"/>
  <c r="N152" i="49"/>
  <c r="M152" i="49"/>
  <c r="L152" i="49"/>
  <c r="K152" i="49"/>
  <c r="Z151" i="49"/>
  <c r="Y151" i="49"/>
  <c r="X151" i="49"/>
  <c r="V151" i="49"/>
  <c r="U151" i="49"/>
  <c r="T151" i="49"/>
  <c r="R151" i="49"/>
  <c r="Q151" i="49"/>
  <c r="P151" i="49"/>
  <c r="M151" i="49"/>
  <c r="L151" i="49"/>
  <c r="K151" i="49"/>
  <c r="I151" i="49"/>
  <c r="H151" i="49"/>
  <c r="G151" i="49"/>
  <c r="Z150" i="49"/>
  <c r="Y150" i="49"/>
  <c r="X150" i="49"/>
  <c r="W150" i="49"/>
  <c r="V150" i="49"/>
  <c r="U150" i="49"/>
  <c r="T150" i="49"/>
  <c r="S150" i="49"/>
  <c r="R150" i="49"/>
  <c r="Q150" i="49"/>
  <c r="P150" i="49"/>
  <c r="N150" i="49"/>
  <c r="M150" i="49"/>
  <c r="L150" i="49"/>
  <c r="K150" i="49"/>
  <c r="J150" i="49"/>
  <c r="I150" i="49"/>
  <c r="H150" i="49"/>
  <c r="G150" i="49"/>
  <c r="Z149" i="49"/>
  <c r="Y149" i="49"/>
  <c r="X149" i="49"/>
  <c r="W149" i="49"/>
  <c r="V149" i="49"/>
  <c r="U149" i="49"/>
  <c r="T149" i="49"/>
  <c r="S149" i="49"/>
  <c r="R149" i="49"/>
  <c r="Q149" i="49"/>
  <c r="P149" i="49"/>
  <c r="N149" i="49"/>
  <c r="M149" i="49"/>
  <c r="L149" i="49"/>
  <c r="K149" i="49"/>
  <c r="J149" i="49"/>
  <c r="I149" i="49"/>
  <c r="H149" i="49"/>
  <c r="G149" i="49"/>
  <c r="Z148" i="49"/>
  <c r="Y148" i="49"/>
  <c r="X148" i="49"/>
  <c r="W148" i="49"/>
  <c r="V148" i="49"/>
  <c r="U148" i="49"/>
  <c r="T148" i="49"/>
  <c r="S148" i="49"/>
  <c r="R148" i="49"/>
  <c r="Q148" i="49"/>
  <c r="P148" i="49"/>
  <c r="N148" i="49"/>
  <c r="M148" i="49"/>
  <c r="L148" i="49"/>
  <c r="L154" i="49" s="1"/>
  <c r="K148" i="49"/>
  <c r="J148" i="49"/>
  <c r="I148" i="49"/>
  <c r="H148" i="49"/>
  <c r="H154" i="49" s="1"/>
  <c r="G148" i="49"/>
  <c r="Z147" i="49"/>
  <c r="Y147" i="49"/>
  <c r="Y155" i="49" s="1"/>
  <c r="X147" i="49"/>
  <c r="W147" i="49"/>
  <c r="W155" i="49" s="1"/>
  <c r="V147" i="49"/>
  <c r="U147" i="49"/>
  <c r="U155" i="49" s="1"/>
  <c r="T147" i="49"/>
  <c r="T155" i="49" s="1"/>
  <c r="S147" i="49"/>
  <c r="S155" i="49" s="1"/>
  <c r="R147" i="49"/>
  <c r="Q147" i="49"/>
  <c r="Q155" i="49" s="1"/>
  <c r="P147" i="49"/>
  <c r="P155" i="49" s="1"/>
  <c r="N147" i="49"/>
  <c r="M147" i="49"/>
  <c r="L147" i="49"/>
  <c r="L155" i="49" s="1"/>
  <c r="K147" i="49"/>
  <c r="J147" i="49"/>
  <c r="I147" i="49"/>
  <c r="H147" i="49"/>
  <c r="H155" i="49" s="1"/>
  <c r="G147" i="49"/>
  <c r="Y146" i="49"/>
  <c r="W146" i="49"/>
  <c r="U146" i="49"/>
  <c r="S146" i="49"/>
  <c r="Q146" i="49"/>
  <c r="Y145" i="49"/>
  <c r="W145" i="49"/>
  <c r="U145" i="49"/>
  <c r="S145" i="49"/>
  <c r="Q145" i="49"/>
  <c r="Z144" i="49"/>
  <c r="R144" i="49"/>
  <c r="Y143" i="49"/>
  <c r="W143" i="49"/>
  <c r="U143" i="49"/>
  <c r="S143" i="49"/>
  <c r="Q143" i="49"/>
  <c r="Z142" i="49"/>
  <c r="Y142" i="49"/>
  <c r="X142" i="49"/>
  <c r="V142" i="49"/>
  <c r="U142" i="49"/>
  <c r="T142" i="49"/>
  <c r="R142" i="49"/>
  <c r="Q142" i="49"/>
  <c r="P142" i="49"/>
  <c r="M142" i="49"/>
  <c r="L142" i="49"/>
  <c r="K142" i="49"/>
  <c r="I142" i="49"/>
  <c r="H142" i="49"/>
  <c r="G142" i="49"/>
  <c r="Z141" i="49"/>
  <c r="Y141" i="49"/>
  <c r="X141" i="49"/>
  <c r="W141" i="49"/>
  <c r="V141" i="49"/>
  <c r="U141" i="49"/>
  <c r="T141" i="49"/>
  <c r="S141" i="49"/>
  <c r="R141" i="49"/>
  <c r="Q141" i="49"/>
  <c r="P141" i="49"/>
  <c r="N141" i="49"/>
  <c r="M141" i="49"/>
  <c r="L141" i="49"/>
  <c r="K141" i="49"/>
  <c r="Z140" i="49"/>
  <c r="Y140" i="49"/>
  <c r="X140" i="49"/>
  <c r="V140" i="49"/>
  <c r="U140" i="49"/>
  <c r="T140" i="49"/>
  <c r="R140" i="49"/>
  <c r="Q140" i="49"/>
  <c r="P140" i="49"/>
  <c r="M140" i="49"/>
  <c r="L140" i="49"/>
  <c r="K140" i="49"/>
  <c r="I140" i="49"/>
  <c r="H140" i="49"/>
  <c r="G140" i="49"/>
  <c r="Z139" i="49"/>
  <c r="Y139" i="49"/>
  <c r="X139" i="49"/>
  <c r="W139" i="49"/>
  <c r="V139" i="49"/>
  <c r="U139" i="49"/>
  <c r="T139" i="49"/>
  <c r="S139" i="49"/>
  <c r="R139" i="49"/>
  <c r="Q139" i="49"/>
  <c r="P139" i="49"/>
  <c r="N139" i="49"/>
  <c r="M139" i="49"/>
  <c r="L139" i="49"/>
  <c r="K139" i="49"/>
  <c r="J139" i="49"/>
  <c r="I139" i="49"/>
  <c r="H139" i="49"/>
  <c r="G139" i="49"/>
  <c r="Z138" i="49"/>
  <c r="Y138" i="49"/>
  <c r="X138" i="49"/>
  <c r="W138" i="49"/>
  <c r="V138" i="49"/>
  <c r="U138" i="49"/>
  <c r="T138" i="49"/>
  <c r="S138" i="49"/>
  <c r="R138" i="49"/>
  <c r="Q138" i="49"/>
  <c r="P138" i="49"/>
  <c r="N138" i="49"/>
  <c r="M138" i="49"/>
  <c r="L138" i="49"/>
  <c r="K138" i="49"/>
  <c r="J138" i="49"/>
  <c r="I138" i="49"/>
  <c r="H138" i="49"/>
  <c r="G138" i="49"/>
  <c r="Z137" i="49"/>
  <c r="Y137" i="49"/>
  <c r="X137" i="49"/>
  <c r="W137" i="49"/>
  <c r="V137" i="49"/>
  <c r="U137" i="49"/>
  <c r="T137" i="49"/>
  <c r="S137" i="49"/>
  <c r="R137" i="49"/>
  <c r="Q137" i="49"/>
  <c r="P137" i="49"/>
  <c r="N137" i="49"/>
  <c r="M137" i="49"/>
  <c r="L137" i="49"/>
  <c r="K137" i="49"/>
  <c r="J137" i="49"/>
  <c r="I137" i="49"/>
  <c r="H137" i="49"/>
  <c r="G137" i="49"/>
  <c r="Z136" i="49"/>
  <c r="Y136" i="49"/>
  <c r="Y144" i="49" s="1"/>
  <c r="X136" i="49"/>
  <c r="W136" i="49"/>
  <c r="W144" i="49" s="1"/>
  <c r="V136" i="49"/>
  <c r="V144" i="49" s="1"/>
  <c r="U136" i="49"/>
  <c r="U144" i="49" s="1"/>
  <c r="T136" i="49"/>
  <c r="S136" i="49"/>
  <c r="S144" i="49" s="1"/>
  <c r="R136" i="49"/>
  <c r="Q136" i="49"/>
  <c r="Q144" i="49" s="1"/>
  <c r="P136" i="49"/>
  <c r="N136" i="49"/>
  <c r="M136" i="49"/>
  <c r="L136" i="49"/>
  <c r="K136" i="49"/>
  <c r="J136" i="49"/>
  <c r="I136" i="49"/>
  <c r="H136" i="49"/>
  <c r="G136" i="49"/>
  <c r="Y135" i="49"/>
  <c r="W135" i="49"/>
  <c r="U135" i="49"/>
  <c r="S135" i="49"/>
  <c r="Q135" i="49"/>
  <c r="Y134" i="49"/>
  <c r="W134" i="49"/>
  <c r="U134" i="49"/>
  <c r="S134" i="49"/>
  <c r="Q134" i="49"/>
  <c r="Z133" i="49"/>
  <c r="R133" i="49"/>
  <c r="Y132" i="49"/>
  <c r="W132" i="49"/>
  <c r="U132" i="49"/>
  <c r="S132" i="49"/>
  <c r="Q132" i="49"/>
  <c r="L132" i="49"/>
  <c r="Z131" i="49"/>
  <c r="Y131" i="49"/>
  <c r="X131" i="49"/>
  <c r="V131" i="49"/>
  <c r="U131" i="49"/>
  <c r="T131" i="49"/>
  <c r="R131" i="49"/>
  <c r="Q131" i="49"/>
  <c r="P131" i="49"/>
  <c r="M131" i="49"/>
  <c r="L131" i="49"/>
  <c r="K131" i="49"/>
  <c r="I131" i="49"/>
  <c r="H131" i="49"/>
  <c r="G131" i="49"/>
  <c r="Z130" i="49"/>
  <c r="Y130" i="49"/>
  <c r="X130" i="49"/>
  <c r="W130" i="49"/>
  <c r="V130" i="49"/>
  <c r="U130" i="49"/>
  <c r="T130" i="49"/>
  <c r="S130" i="49"/>
  <c r="R130" i="49"/>
  <c r="Q130" i="49"/>
  <c r="P130" i="49"/>
  <c r="N130" i="49"/>
  <c r="M130" i="49"/>
  <c r="L130" i="49"/>
  <c r="K130" i="49"/>
  <c r="Z129" i="49"/>
  <c r="Y129" i="49"/>
  <c r="X129" i="49"/>
  <c r="V129" i="49"/>
  <c r="U129" i="49"/>
  <c r="T129" i="49"/>
  <c r="R129" i="49"/>
  <c r="Q129" i="49"/>
  <c r="P129" i="49"/>
  <c r="M129" i="49"/>
  <c r="L129" i="49"/>
  <c r="K129" i="49"/>
  <c r="I129" i="49"/>
  <c r="H129" i="49"/>
  <c r="G129" i="49"/>
  <c r="Z128" i="49"/>
  <c r="Y128" i="49"/>
  <c r="X128" i="49"/>
  <c r="W128" i="49"/>
  <c r="V128" i="49"/>
  <c r="U128" i="49"/>
  <c r="T128" i="49"/>
  <c r="S128" i="49"/>
  <c r="R128" i="49"/>
  <c r="Q128" i="49"/>
  <c r="P128" i="49"/>
  <c r="N128" i="49"/>
  <c r="M128" i="49"/>
  <c r="L128" i="49"/>
  <c r="K128" i="49"/>
  <c r="J128" i="49"/>
  <c r="I128" i="49"/>
  <c r="H128" i="49"/>
  <c r="G128" i="49"/>
  <c r="Z127" i="49"/>
  <c r="Y127" i="49"/>
  <c r="X127" i="49"/>
  <c r="W127" i="49"/>
  <c r="V127" i="49"/>
  <c r="U127" i="49"/>
  <c r="T127" i="49"/>
  <c r="S127" i="49"/>
  <c r="R127" i="49"/>
  <c r="Q127" i="49"/>
  <c r="P127" i="49"/>
  <c r="N127" i="49"/>
  <c r="M127" i="49"/>
  <c r="L127" i="49"/>
  <c r="K127" i="49"/>
  <c r="J127" i="49"/>
  <c r="I127" i="49"/>
  <c r="H127" i="49"/>
  <c r="G127" i="49"/>
  <c r="Z126" i="49"/>
  <c r="Y126" i="49"/>
  <c r="X126" i="49"/>
  <c r="W126" i="49"/>
  <c r="V126" i="49"/>
  <c r="U126" i="49"/>
  <c r="T126" i="49"/>
  <c r="S126" i="49"/>
  <c r="R126" i="49"/>
  <c r="Q126" i="49"/>
  <c r="P126" i="49"/>
  <c r="N126" i="49"/>
  <c r="M126" i="49"/>
  <c r="L126" i="49"/>
  <c r="K126" i="49"/>
  <c r="J126" i="49"/>
  <c r="I126" i="49"/>
  <c r="H126" i="49"/>
  <c r="G126" i="49"/>
  <c r="Z125" i="49"/>
  <c r="Y125" i="49"/>
  <c r="Y133" i="49" s="1"/>
  <c r="X125" i="49"/>
  <c r="W125" i="49"/>
  <c r="W133" i="49" s="1"/>
  <c r="V125" i="49"/>
  <c r="V133" i="49" s="1"/>
  <c r="U125" i="49"/>
  <c r="U133" i="49" s="1"/>
  <c r="T125" i="49"/>
  <c r="S125" i="49"/>
  <c r="S133" i="49" s="1"/>
  <c r="R125" i="49"/>
  <c r="Q125" i="49"/>
  <c r="Q133" i="49" s="1"/>
  <c r="P125" i="49"/>
  <c r="N125" i="49"/>
  <c r="M125" i="49"/>
  <c r="L125" i="49"/>
  <c r="K125" i="49"/>
  <c r="J125" i="49"/>
  <c r="I125" i="49"/>
  <c r="H125" i="49"/>
  <c r="G125" i="49"/>
  <c r="Y124" i="49"/>
  <c r="W124" i="49"/>
  <c r="S124" i="49"/>
  <c r="Q124" i="49"/>
  <c r="W123" i="49"/>
  <c r="U123" i="49"/>
  <c r="S123" i="49"/>
  <c r="X122" i="49"/>
  <c r="P122" i="49"/>
  <c r="W121" i="49"/>
  <c r="S121" i="49"/>
  <c r="Z120" i="49"/>
  <c r="Y120" i="49"/>
  <c r="X120" i="49"/>
  <c r="V120" i="49"/>
  <c r="U120" i="49"/>
  <c r="T120" i="49"/>
  <c r="R120" i="49"/>
  <c r="Q120" i="49"/>
  <c r="P120" i="49"/>
  <c r="M120" i="49"/>
  <c r="L120" i="49"/>
  <c r="K120" i="49"/>
  <c r="I120" i="49"/>
  <c r="H120" i="49"/>
  <c r="G120" i="49"/>
  <c r="Z119" i="49"/>
  <c r="Y119" i="49"/>
  <c r="X119" i="49"/>
  <c r="W119" i="49"/>
  <c r="V119" i="49"/>
  <c r="U119" i="49"/>
  <c r="T119" i="49"/>
  <c r="S119" i="49"/>
  <c r="R119" i="49"/>
  <c r="Q119" i="49"/>
  <c r="P119" i="49"/>
  <c r="N119" i="49"/>
  <c r="M119" i="49"/>
  <c r="L119" i="49"/>
  <c r="K119" i="49"/>
  <c r="Z118" i="49"/>
  <c r="Y118" i="49"/>
  <c r="X118" i="49"/>
  <c r="V118" i="49"/>
  <c r="U118" i="49"/>
  <c r="T118" i="49"/>
  <c r="R118" i="49"/>
  <c r="Q118" i="49"/>
  <c r="P118" i="49"/>
  <c r="M118" i="49"/>
  <c r="L118" i="49"/>
  <c r="K118" i="49"/>
  <c r="I118" i="49"/>
  <c r="H118" i="49"/>
  <c r="G118" i="49"/>
  <c r="Z117" i="49"/>
  <c r="Y117" i="49"/>
  <c r="X117" i="49"/>
  <c r="W117" i="49"/>
  <c r="V117" i="49"/>
  <c r="U117" i="49"/>
  <c r="T117" i="49"/>
  <c r="S117" i="49"/>
  <c r="R117" i="49"/>
  <c r="Q117" i="49"/>
  <c r="P117" i="49"/>
  <c r="N117" i="49"/>
  <c r="M117" i="49"/>
  <c r="L117" i="49"/>
  <c r="K117" i="49"/>
  <c r="J117" i="49"/>
  <c r="I117" i="49"/>
  <c r="H117" i="49"/>
  <c r="G117" i="49"/>
  <c r="Z116" i="49"/>
  <c r="Y116" i="49"/>
  <c r="X116" i="49"/>
  <c r="W116" i="49"/>
  <c r="V116" i="49"/>
  <c r="U116" i="49"/>
  <c r="T116" i="49"/>
  <c r="S116" i="49"/>
  <c r="R116" i="49"/>
  <c r="Q116" i="49"/>
  <c r="P116" i="49"/>
  <c r="N116" i="49"/>
  <c r="M116" i="49"/>
  <c r="L116" i="49"/>
  <c r="K116" i="49"/>
  <c r="J116" i="49"/>
  <c r="I116" i="49"/>
  <c r="H116" i="49"/>
  <c r="G116" i="49"/>
  <c r="Z115" i="49"/>
  <c r="Y115" i="49"/>
  <c r="X115" i="49"/>
  <c r="W115" i="49"/>
  <c r="V115" i="49"/>
  <c r="U115" i="49"/>
  <c r="T115" i="49"/>
  <c r="S115" i="49"/>
  <c r="R115" i="49"/>
  <c r="Q115" i="49"/>
  <c r="P115" i="49"/>
  <c r="N115" i="49"/>
  <c r="M115" i="49"/>
  <c r="L115" i="49"/>
  <c r="K115" i="49"/>
  <c r="J115" i="49"/>
  <c r="I115" i="49"/>
  <c r="H115" i="49"/>
  <c r="G115" i="49"/>
  <c r="Z114" i="49"/>
  <c r="Y114" i="49"/>
  <c r="Y122" i="49" s="1"/>
  <c r="X114" i="49"/>
  <c r="W114" i="49"/>
  <c r="W122" i="49" s="1"/>
  <c r="V114" i="49"/>
  <c r="U114" i="49"/>
  <c r="U122" i="49" s="1"/>
  <c r="T114" i="49"/>
  <c r="S114" i="49"/>
  <c r="S122" i="49" s="1"/>
  <c r="R114" i="49"/>
  <c r="Q114" i="49"/>
  <c r="Q122" i="49" s="1"/>
  <c r="P114" i="49"/>
  <c r="N114" i="49"/>
  <c r="M114" i="49"/>
  <c r="L114" i="49"/>
  <c r="K114" i="49"/>
  <c r="J114" i="49"/>
  <c r="I114" i="49"/>
  <c r="H114" i="49"/>
  <c r="G114" i="49"/>
  <c r="Y113" i="49"/>
  <c r="U113" i="49"/>
  <c r="S113" i="49"/>
  <c r="Q113" i="49"/>
  <c r="Y112" i="49"/>
  <c r="W112" i="49"/>
  <c r="U112" i="49"/>
  <c r="Q112" i="49"/>
  <c r="Z111" i="49"/>
  <c r="Y110" i="49"/>
  <c r="W110" i="49"/>
  <c r="U110" i="49"/>
  <c r="R110" i="49"/>
  <c r="Q110" i="49"/>
  <c r="Z109" i="49"/>
  <c r="Y109" i="49"/>
  <c r="X109" i="49"/>
  <c r="V109" i="49"/>
  <c r="U109" i="49"/>
  <c r="T109" i="49"/>
  <c r="R109" i="49"/>
  <c r="Q109" i="49"/>
  <c r="P109" i="49"/>
  <c r="M109" i="49"/>
  <c r="L109" i="49"/>
  <c r="K109" i="49"/>
  <c r="I109" i="49"/>
  <c r="H109" i="49"/>
  <c r="G109" i="49"/>
  <c r="Z108" i="49"/>
  <c r="Y108" i="49"/>
  <c r="X108" i="49"/>
  <c r="W108" i="49"/>
  <c r="V108" i="49"/>
  <c r="U108" i="49"/>
  <c r="T108" i="49"/>
  <c r="S108" i="49"/>
  <c r="R108" i="49"/>
  <c r="Q108" i="49"/>
  <c r="P108" i="49"/>
  <c r="N108" i="49"/>
  <c r="M108" i="49"/>
  <c r="L108" i="49"/>
  <c r="K108" i="49"/>
  <c r="Z107" i="49"/>
  <c r="Y107" i="49"/>
  <c r="X107" i="49"/>
  <c r="V107" i="49"/>
  <c r="U107" i="49"/>
  <c r="T107" i="49"/>
  <c r="R107" i="49"/>
  <c r="Q107" i="49"/>
  <c r="P107" i="49"/>
  <c r="M107" i="49"/>
  <c r="L107" i="49"/>
  <c r="K107" i="49"/>
  <c r="I107" i="49"/>
  <c r="H107" i="49"/>
  <c r="G107" i="49"/>
  <c r="G173" i="49" s="1"/>
  <c r="Z106" i="49"/>
  <c r="Y106" i="49"/>
  <c r="X106" i="49"/>
  <c r="W106" i="49"/>
  <c r="V106" i="49"/>
  <c r="U106" i="49"/>
  <c r="T106" i="49"/>
  <c r="S106" i="49"/>
  <c r="R106" i="49"/>
  <c r="Q106" i="49"/>
  <c r="P106" i="49"/>
  <c r="N106" i="49"/>
  <c r="M106" i="49"/>
  <c r="L106" i="49"/>
  <c r="K106" i="49"/>
  <c r="J106" i="49"/>
  <c r="I106" i="49"/>
  <c r="H106" i="49"/>
  <c r="G106" i="49"/>
  <c r="Z105" i="49"/>
  <c r="Y105" i="49"/>
  <c r="X105" i="49"/>
  <c r="W105" i="49"/>
  <c r="V105" i="49"/>
  <c r="U105" i="49"/>
  <c r="T105" i="49"/>
  <c r="S105" i="49"/>
  <c r="R105" i="49"/>
  <c r="Q105" i="49"/>
  <c r="P105" i="49"/>
  <c r="N105" i="49"/>
  <c r="M105" i="49"/>
  <c r="M171" i="49" s="1"/>
  <c r="K29" i="45" s="1"/>
  <c r="L105" i="49"/>
  <c r="K105" i="49"/>
  <c r="J105" i="49"/>
  <c r="I105" i="49"/>
  <c r="H105" i="49"/>
  <c r="G105" i="49"/>
  <c r="Z104" i="49"/>
  <c r="Y104" i="49"/>
  <c r="X104" i="49"/>
  <c r="W104" i="49"/>
  <c r="V104" i="49"/>
  <c r="U104" i="49"/>
  <c r="T104" i="49"/>
  <c r="S104" i="49"/>
  <c r="R104" i="49"/>
  <c r="Q104" i="49"/>
  <c r="P104" i="49"/>
  <c r="N104" i="49"/>
  <c r="M104" i="49"/>
  <c r="L104" i="49"/>
  <c r="K104" i="49"/>
  <c r="J104" i="49"/>
  <c r="I104" i="49"/>
  <c r="H104" i="49"/>
  <c r="G104" i="49"/>
  <c r="Z103" i="49"/>
  <c r="Y103" i="49"/>
  <c r="Y111" i="49" s="1"/>
  <c r="X103" i="49"/>
  <c r="W103" i="49"/>
  <c r="W113" i="49" s="1"/>
  <c r="V103" i="49"/>
  <c r="V111" i="49" s="1"/>
  <c r="U103" i="49"/>
  <c r="U111" i="49" s="1"/>
  <c r="T103" i="49"/>
  <c r="S103" i="49"/>
  <c r="S111" i="49" s="1"/>
  <c r="R103" i="49"/>
  <c r="Q103" i="49"/>
  <c r="Q111" i="49" s="1"/>
  <c r="P103" i="49"/>
  <c r="N103" i="49"/>
  <c r="M103" i="49"/>
  <c r="L103" i="49"/>
  <c r="K103" i="49"/>
  <c r="J103" i="49"/>
  <c r="I103" i="49"/>
  <c r="H103" i="49"/>
  <c r="G103" i="49"/>
  <c r="W102" i="49"/>
  <c r="V102" i="49"/>
  <c r="S102" i="49"/>
  <c r="Q102" i="49"/>
  <c r="Z101" i="49"/>
  <c r="W101" i="49"/>
  <c r="U101" i="49"/>
  <c r="S101" i="49"/>
  <c r="X100" i="49"/>
  <c r="R100" i="49"/>
  <c r="W99" i="49"/>
  <c r="U99" i="49"/>
  <c r="T99" i="49"/>
  <c r="S99" i="49"/>
  <c r="P99" i="49"/>
  <c r="Z98" i="49"/>
  <c r="Y98" i="49"/>
  <c r="X98" i="49"/>
  <c r="V98" i="49"/>
  <c r="U98" i="49"/>
  <c r="T98" i="49"/>
  <c r="R98" i="49"/>
  <c r="Q98" i="49"/>
  <c r="P98" i="49"/>
  <c r="M98" i="49"/>
  <c r="L98" i="49"/>
  <c r="K98" i="49"/>
  <c r="I98" i="49"/>
  <c r="H98" i="49"/>
  <c r="G98" i="49"/>
  <c r="Z97" i="49"/>
  <c r="Y97" i="49"/>
  <c r="X97" i="49"/>
  <c r="W97" i="49"/>
  <c r="V97" i="49"/>
  <c r="U97" i="49"/>
  <c r="T97" i="49"/>
  <c r="S97" i="49"/>
  <c r="R97" i="49"/>
  <c r="Q97" i="49"/>
  <c r="P97" i="49"/>
  <c r="N97" i="49"/>
  <c r="M97" i="49"/>
  <c r="L97" i="49"/>
  <c r="K97" i="49"/>
  <c r="Z96" i="49"/>
  <c r="Y96" i="49"/>
  <c r="X96" i="49"/>
  <c r="V96" i="49"/>
  <c r="U96" i="49"/>
  <c r="T96" i="49"/>
  <c r="R96" i="49"/>
  <c r="Q96" i="49"/>
  <c r="P96" i="49"/>
  <c r="M96" i="49"/>
  <c r="L96" i="49"/>
  <c r="K96" i="49"/>
  <c r="I96" i="49"/>
  <c r="H96" i="49"/>
  <c r="G96" i="49"/>
  <c r="Z95" i="49"/>
  <c r="Y95" i="49"/>
  <c r="X95" i="49"/>
  <c r="W95" i="49"/>
  <c r="V95" i="49"/>
  <c r="U95" i="49"/>
  <c r="T95" i="49"/>
  <c r="S95" i="49"/>
  <c r="R95" i="49"/>
  <c r="Q95" i="49"/>
  <c r="P95" i="49"/>
  <c r="N95" i="49"/>
  <c r="M95" i="49"/>
  <c r="L95" i="49"/>
  <c r="K95" i="49"/>
  <c r="J95" i="49"/>
  <c r="I95" i="49"/>
  <c r="H95" i="49"/>
  <c r="G95" i="49"/>
  <c r="Z94" i="49"/>
  <c r="Y94" i="49"/>
  <c r="X94" i="49"/>
  <c r="W94" i="49"/>
  <c r="V94" i="49"/>
  <c r="U94" i="49"/>
  <c r="T94" i="49"/>
  <c r="S94" i="49"/>
  <c r="R94" i="49"/>
  <c r="Q94" i="49"/>
  <c r="P94" i="49"/>
  <c r="N94" i="49"/>
  <c r="M94" i="49"/>
  <c r="L94" i="49"/>
  <c r="K94" i="49"/>
  <c r="J94" i="49"/>
  <c r="I94" i="49"/>
  <c r="H94" i="49"/>
  <c r="G94" i="49"/>
  <c r="Z93" i="49"/>
  <c r="Y93" i="49"/>
  <c r="X93" i="49"/>
  <c r="W93" i="49"/>
  <c r="V93" i="49"/>
  <c r="U93" i="49"/>
  <c r="T93" i="49"/>
  <c r="S93" i="49"/>
  <c r="R93" i="49"/>
  <c r="Q93" i="49"/>
  <c r="P93" i="49"/>
  <c r="N93" i="49"/>
  <c r="M93" i="49"/>
  <c r="L93" i="49"/>
  <c r="K93" i="49"/>
  <c r="J93" i="49"/>
  <c r="I93" i="49"/>
  <c r="H93" i="49"/>
  <c r="G93" i="49"/>
  <c r="Z92" i="49"/>
  <c r="Z99" i="49" s="1"/>
  <c r="Y92" i="49"/>
  <c r="Y101" i="49" s="1"/>
  <c r="X92" i="49"/>
  <c r="W92" i="49"/>
  <c r="W100" i="49" s="1"/>
  <c r="V92" i="49"/>
  <c r="V99" i="49" s="1"/>
  <c r="U92" i="49"/>
  <c r="U102" i="49" s="1"/>
  <c r="T92" i="49"/>
  <c r="S92" i="49"/>
  <c r="S100" i="49" s="1"/>
  <c r="R92" i="49"/>
  <c r="R99" i="49" s="1"/>
  <c r="Q92" i="49"/>
  <c r="Q100" i="49" s="1"/>
  <c r="P92" i="49"/>
  <c r="N92" i="49"/>
  <c r="M92" i="49"/>
  <c r="M99" i="49" s="1"/>
  <c r="L92" i="49"/>
  <c r="K92" i="49"/>
  <c r="J92" i="49"/>
  <c r="I92" i="49"/>
  <c r="I99" i="49" s="1"/>
  <c r="H92" i="49"/>
  <c r="G92" i="49"/>
  <c r="Y91" i="49"/>
  <c r="U91" i="49"/>
  <c r="T91" i="49"/>
  <c r="Q91" i="49"/>
  <c r="Y90" i="49"/>
  <c r="X90" i="49"/>
  <c r="U90" i="49"/>
  <c r="S90" i="49"/>
  <c r="Q90" i="49"/>
  <c r="Z89" i="49"/>
  <c r="V89" i="49"/>
  <c r="P89" i="49"/>
  <c r="Y88" i="49"/>
  <c r="U88" i="49"/>
  <c r="S88" i="49"/>
  <c r="R88" i="49"/>
  <c r="Q88" i="49"/>
  <c r="M88" i="49"/>
  <c r="H88" i="49"/>
  <c r="Z87" i="49"/>
  <c r="Y87" i="49"/>
  <c r="X87" i="49"/>
  <c r="V87" i="49"/>
  <c r="U87" i="49"/>
  <c r="T87" i="49"/>
  <c r="R87" i="49"/>
  <c r="Q87" i="49"/>
  <c r="P87" i="49"/>
  <c r="M87" i="49"/>
  <c r="L87" i="49"/>
  <c r="K87" i="49"/>
  <c r="I87" i="49"/>
  <c r="H87" i="49"/>
  <c r="G87" i="49"/>
  <c r="Z86" i="49"/>
  <c r="Y86" i="49"/>
  <c r="X86" i="49"/>
  <c r="W86" i="49"/>
  <c r="V86" i="49"/>
  <c r="U86" i="49"/>
  <c r="T86" i="49"/>
  <c r="S86" i="49"/>
  <c r="R86" i="49"/>
  <c r="Q86" i="49"/>
  <c r="P86" i="49"/>
  <c r="N86" i="49"/>
  <c r="M86" i="49"/>
  <c r="L86" i="49"/>
  <c r="K86" i="49"/>
  <c r="Z85" i="49"/>
  <c r="Y85" i="49"/>
  <c r="X85" i="49"/>
  <c r="V85" i="49"/>
  <c r="U85" i="49"/>
  <c r="T85" i="49"/>
  <c r="R85" i="49"/>
  <c r="Q85" i="49"/>
  <c r="P85" i="49"/>
  <c r="M85" i="49"/>
  <c r="L85" i="49"/>
  <c r="K85" i="49"/>
  <c r="I85" i="49"/>
  <c r="H85" i="49"/>
  <c r="G85" i="49"/>
  <c r="Z84" i="49"/>
  <c r="Y84" i="49"/>
  <c r="X84" i="49"/>
  <c r="W84" i="49"/>
  <c r="V84" i="49"/>
  <c r="U84" i="49"/>
  <c r="T84" i="49"/>
  <c r="S84" i="49"/>
  <c r="R84" i="49"/>
  <c r="Q84" i="49"/>
  <c r="P84" i="49"/>
  <c r="N84" i="49"/>
  <c r="M84" i="49"/>
  <c r="L84" i="49"/>
  <c r="K84" i="49"/>
  <c r="J84" i="49"/>
  <c r="I84" i="49"/>
  <c r="H84" i="49"/>
  <c r="G84" i="49"/>
  <c r="Z83" i="49"/>
  <c r="Y83" i="49"/>
  <c r="X83" i="49"/>
  <c r="W83" i="49"/>
  <c r="V83" i="49"/>
  <c r="U83" i="49"/>
  <c r="T83" i="49"/>
  <c r="S83" i="49"/>
  <c r="R83" i="49"/>
  <c r="Q83" i="49"/>
  <c r="P83" i="49"/>
  <c r="N83" i="49"/>
  <c r="M83" i="49"/>
  <c r="L83" i="49"/>
  <c r="K83" i="49"/>
  <c r="J83" i="49"/>
  <c r="I83" i="49"/>
  <c r="H83" i="49"/>
  <c r="G83" i="49"/>
  <c r="Z82" i="49"/>
  <c r="Y82" i="49"/>
  <c r="X82" i="49"/>
  <c r="W82" i="49"/>
  <c r="V82" i="49"/>
  <c r="U82" i="49"/>
  <c r="T82" i="49"/>
  <c r="S82" i="49"/>
  <c r="R82" i="49"/>
  <c r="Q82" i="49"/>
  <c r="P82" i="49"/>
  <c r="N82" i="49"/>
  <c r="M82" i="49"/>
  <c r="L82" i="49"/>
  <c r="K82" i="49"/>
  <c r="J82" i="49"/>
  <c r="I82" i="49"/>
  <c r="H82" i="49"/>
  <c r="H90" i="49" s="1"/>
  <c r="H91" i="49" s="1"/>
  <c r="G82" i="49"/>
  <c r="Z81" i="49"/>
  <c r="Y81" i="49"/>
  <c r="Y89" i="49" s="1"/>
  <c r="X81" i="49"/>
  <c r="X88" i="49" s="1"/>
  <c r="W81" i="49"/>
  <c r="W90" i="49" s="1"/>
  <c r="V81" i="49"/>
  <c r="U81" i="49"/>
  <c r="U89" i="49" s="1"/>
  <c r="T81" i="49"/>
  <c r="T88" i="49" s="1"/>
  <c r="S81" i="49"/>
  <c r="S91" i="49" s="1"/>
  <c r="R81" i="49"/>
  <c r="Q81" i="49"/>
  <c r="Q89" i="49" s="1"/>
  <c r="P81" i="49"/>
  <c r="P88" i="49" s="1"/>
  <c r="N81" i="49"/>
  <c r="M81" i="49"/>
  <c r="L81" i="49"/>
  <c r="K81" i="49"/>
  <c r="K88" i="49" s="1"/>
  <c r="J81" i="49"/>
  <c r="I81" i="49"/>
  <c r="H81" i="49"/>
  <c r="H89" i="49" s="1"/>
  <c r="G81" i="49"/>
  <c r="G88" i="49" s="1"/>
  <c r="R80" i="49"/>
  <c r="V79" i="49"/>
  <c r="Q79" i="49"/>
  <c r="Z77" i="49"/>
  <c r="V77" i="49"/>
  <c r="R77" i="49"/>
  <c r="M77" i="49"/>
  <c r="Z76" i="49"/>
  <c r="Y76" i="49"/>
  <c r="X76" i="49"/>
  <c r="V76" i="49"/>
  <c r="U76" i="49"/>
  <c r="T76" i="49"/>
  <c r="R76" i="49"/>
  <c r="Q76" i="49"/>
  <c r="P76" i="49"/>
  <c r="M76" i="49"/>
  <c r="L76" i="49"/>
  <c r="K76" i="49"/>
  <c r="I76" i="49"/>
  <c r="H76" i="49"/>
  <c r="G76" i="49"/>
  <c r="Z75" i="49"/>
  <c r="Y75" i="49"/>
  <c r="X75" i="49"/>
  <c r="W75" i="49"/>
  <c r="V75" i="49"/>
  <c r="U75" i="49"/>
  <c r="T75" i="49"/>
  <c r="S75" i="49"/>
  <c r="R75" i="49"/>
  <c r="Q75" i="49"/>
  <c r="P75" i="49"/>
  <c r="N75" i="49"/>
  <c r="M75" i="49"/>
  <c r="L75" i="49"/>
  <c r="K75" i="49"/>
  <c r="Z74" i="49"/>
  <c r="Y74" i="49"/>
  <c r="X74" i="49"/>
  <c r="V74" i="49"/>
  <c r="U74" i="49"/>
  <c r="T74" i="49"/>
  <c r="R74" i="49"/>
  <c r="Q74" i="49"/>
  <c r="P74" i="49"/>
  <c r="M74" i="49"/>
  <c r="L74" i="49"/>
  <c r="K74" i="49"/>
  <c r="I74" i="49"/>
  <c r="H74" i="49"/>
  <c r="G74" i="49"/>
  <c r="Z73" i="49"/>
  <c r="Y73" i="49"/>
  <c r="X73" i="49"/>
  <c r="W73" i="49"/>
  <c r="V73" i="49"/>
  <c r="U73" i="49"/>
  <c r="T73" i="49"/>
  <c r="S73" i="49"/>
  <c r="R73" i="49"/>
  <c r="Q73" i="49"/>
  <c r="P73" i="49"/>
  <c r="N73" i="49"/>
  <c r="M73" i="49"/>
  <c r="L73" i="49"/>
  <c r="K73" i="49"/>
  <c r="J73" i="49"/>
  <c r="I73" i="49"/>
  <c r="I77" i="49" s="1"/>
  <c r="H73" i="49"/>
  <c r="G73" i="49"/>
  <c r="Z72" i="49"/>
  <c r="Y72" i="49"/>
  <c r="X72" i="49"/>
  <c r="W72" i="49"/>
  <c r="V72" i="49"/>
  <c r="U72" i="49"/>
  <c r="T72" i="49"/>
  <c r="S72" i="49"/>
  <c r="R72" i="49"/>
  <c r="Q72" i="49"/>
  <c r="P72" i="49"/>
  <c r="N72" i="49"/>
  <c r="M72" i="49"/>
  <c r="L72" i="49"/>
  <c r="K72" i="49"/>
  <c r="J72" i="49"/>
  <c r="I72" i="49"/>
  <c r="H72" i="49"/>
  <c r="G72" i="49"/>
  <c r="Z71" i="49"/>
  <c r="Y71" i="49"/>
  <c r="X71" i="49"/>
  <c r="W71" i="49"/>
  <c r="V71" i="49"/>
  <c r="U71" i="49"/>
  <c r="T71" i="49"/>
  <c r="S71" i="49"/>
  <c r="R71" i="49"/>
  <c r="Q71" i="49"/>
  <c r="P71" i="49"/>
  <c r="N71" i="49"/>
  <c r="M71" i="49"/>
  <c r="L71" i="49"/>
  <c r="K71" i="49"/>
  <c r="J71" i="49"/>
  <c r="I71" i="49"/>
  <c r="H71" i="49"/>
  <c r="G71" i="49"/>
  <c r="Z70" i="49"/>
  <c r="Z79" i="49" s="1"/>
  <c r="Y70" i="49"/>
  <c r="Y77" i="49" s="1"/>
  <c r="X70" i="49"/>
  <c r="W70" i="49"/>
  <c r="V70" i="49"/>
  <c r="V80" i="49" s="1"/>
  <c r="U70" i="49"/>
  <c r="U79" i="49" s="1"/>
  <c r="T70" i="49"/>
  <c r="S70" i="49"/>
  <c r="R70" i="49"/>
  <c r="R78" i="49" s="1"/>
  <c r="Q70" i="49"/>
  <c r="Q80" i="49" s="1"/>
  <c r="P70" i="49"/>
  <c r="N70" i="49"/>
  <c r="M70" i="49"/>
  <c r="M78" i="49" s="1"/>
  <c r="L70" i="49"/>
  <c r="K70" i="49"/>
  <c r="J70" i="49"/>
  <c r="I70" i="49"/>
  <c r="H70" i="49"/>
  <c r="G70" i="49"/>
  <c r="Z69" i="49"/>
  <c r="V69" i="49"/>
  <c r="R69" i="49"/>
  <c r="Z68" i="49"/>
  <c r="V68" i="49"/>
  <c r="R68" i="49"/>
  <c r="Q67" i="49"/>
  <c r="X66" i="49"/>
  <c r="T66" i="49"/>
  <c r="P66" i="49"/>
  <c r="Z65" i="49"/>
  <c r="Y65" i="49"/>
  <c r="X65" i="49"/>
  <c r="V65" i="49"/>
  <c r="U65" i="49"/>
  <c r="T65" i="49"/>
  <c r="R65" i="49"/>
  <c r="Q65" i="49"/>
  <c r="P65" i="49"/>
  <c r="M65" i="49"/>
  <c r="L65" i="49"/>
  <c r="K65" i="49"/>
  <c r="I65" i="49"/>
  <c r="H65" i="49"/>
  <c r="G65" i="49"/>
  <c r="Z64" i="49"/>
  <c r="Y64" i="49"/>
  <c r="X64" i="49"/>
  <c r="W64" i="49"/>
  <c r="V64" i="49"/>
  <c r="U64" i="49"/>
  <c r="T64" i="49"/>
  <c r="S64" i="49"/>
  <c r="R64" i="49"/>
  <c r="Q64" i="49"/>
  <c r="P64" i="49"/>
  <c r="N64" i="49"/>
  <c r="M64" i="49"/>
  <c r="L64" i="49"/>
  <c r="K64" i="49"/>
  <c r="Z63" i="49"/>
  <c r="Y63" i="49"/>
  <c r="X63" i="49"/>
  <c r="V63" i="49"/>
  <c r="U63" i="49"/>
  <c r="T63" i="49"/>
  <c r="R63" i="49"/>
  <c r="Q63" i="49"/>
  <c r="P63" i="49"/>
  <c r="M63" i="49"/>
  <c r="L63" i="49"/>
  <c r="K63" i="49"/>
  <c r="I63" i="49"/>
  <c r="H63" i="49"/>
  <c r="G63" i="49"/>
  <c r="Z62" i="49"/>
  <c r="Y62" i="49"/>
  <c r="X62" i="49"/>
  <c r="W62" i="49"/>
  <c r="V62" i="49"/>
  <c r="U62" i="49"/>
  <c r="T62" i="49"/>
  <c r="S62" i="49"/>
  <c r="R62" i="49"/>
  <c r="Q62" i="49"/>
  <c r="P62" i="49"/>
  <c r="N62" i="49"/>
  <c r="M62" i="49"/>
  <c r="L62" i="49"/>
  <c r="K62" i="49"/>
  <c r="K66" i="49" s="1"/>
  <c r="J62" i="49"/>
  <c r="I62" i="49"/>
  <c r="H62" i="49"/>
  <c r="G62" i="49"/>
  <c r="G66" i="49" s="1"/>
  <c r="Z61" i="49"/>
  <c r="Y61" i="49"/>
  <c r="X61" i="49"/>
  <c r="W61" i="49"/>
  <c r="V61" i="49"/>
  <c r="U61" i="49"/>
  <c r="T61" i="49"/>
  <c r="S61" i="49"/>
  <c r="R61" i="49"/>
  <c r="Q61" i="49"/>
  <c r="P61" i="49"/>
  <c r="N61" i="49"/>
  <c r="M61" i="49"/>
  <c r="L61" i="49"/>
  <c r="K61" i="49"/>
  <c r="J61" i="49"/>
  <c r="I61" i="49"/>
  <c r="H61" i="49"/>
  <c r="G61" i="49"/>
  <c r="Z60" i="49"/>
  <c r="Y60" i="49"/>
  <c r="X60" i="49"/>
  <c r="W60" i="49"/>
  <c r="V60" i="49"/>
  <c r="U60" i="49"/>
  <c r="T60" i="49"/>
  <c r="S60" i="49"/>
  <c r="R60" i="49"/>
  <c r="Q60" i="49"/>
  <c r="P60" i="49"/>
  <c r="N60" i="49"/>
  <c r="M60" i="49"/>
  <c r="L60" i="49"/>
  <c r="K60" i="49"/>
  <c r="J60" i="49"/>
  <c r="I60" i="49"/>
  <c r="H60" i="49"/>
  <c r="G60" i="49"/>
  <c r="Z59" i="49"/>
  <c r="Z66" i="49" s="1"/>
  <c r="Y59" i="49"/>
  <c r="X59" i="49"/>
  <c r="X67" i="49" s="1"/>
  <c r="W59" i="49"/>
  <c r="W66" i="49" s="1"/>
  <c r="V59" i="49"/>
  <c r="V66" i="49" s="1"/>
  <c r="U59" i="49"/>
  <c r="T59" i="49"/>
  <c r="T67" i="49" s="1"/>
  <c r="S59" i="49"/>
  <c r="S66" i="49" s="1"/>
  <c r="R59" i="49"/>
  <c r="R66" i="49" s="1"/>
  <c r="Q59" i="49"/>
  <c r="P59" i="49"/>
  <c r="P67" i="49" s="1"/>
  <c r="N59" i="49"/>
  <c r="M59" i="49"/>
  <c r="L59" i="49"/>
  <c r="K59" i="49"/>
  <c r="J59" i="49"/>
  <c r="I59" i="49"/>
  <c r="H59" i="49"/>
  <c r="G59" i="49"/>
  <c r="X58" i="49"/>
  <c r="T58" i="49"/>
  <c r="P58" i="49"/>
  <c r="X57" i="49"/>
  <c r="T57" i="49"/>
  <c r="P57" i="49"/>
  <c r="W56" i="49"/>
  <c r="S56" i="49"/>
  <c r="Z55" i="49"/>
  <c r="V55" i="49"/>
  <c r="R55" i="49"/>
  <c r="M55" i="49"/>
  <c r="I55" i="49"/>
  <c r="Z54" i="49"/>
  <c r="Y54" i="49"/>
  <c r="X54" i="49"/>
  <c r="V54" i="49"/>
  <c r="U54" i="49"/>
  <c r="T54" i="49"/>
  <c r="R54" i="49"/>
  <c r="Q54" i="49"/>
  <c r="P54" i="49"/>
  <c r="M54" i="49"/>
  <c r="L54" i="49"/>
  <c r="K54" i="49"/>
  <c r="I54" i="49"/>
  <c r="H54" i="49"/>
  <c r="G54" i="49"/>
  <c r="Z53" i="49"/>
  <c r="Y53" i="49"/>
  <c r="X53" i="49"/>
  <c r="W53" i="49"/>
  <c r="V53" i="49"/>
  <c r="U53" i="49"/>
  <c r="T53" i="49"/>
  <c r="S53" i="49"/>
  <c r="R53" i="49"/>
  <c r="Q53" i="49"/>
  <c r="P53" i="49"/>
  <c r="N53" i="49"/>
  <c r="M53" i="49"/>
  <c r="L53" i="49"/>
  <c r="K53" i="49"/>
  <c r="Z52" i="49"/>
  <c r="Y52" i="49"/>
  <c r="X52" i="49"/>
  <c r="V52" i="49"/>
  <c r="U52" i="49"/>
  <c r="T52" i="49"/>
  <c r="R52" i="49"/>
  <c r="Q52" i="49"/>
  <c r="P52" i="49"/>
  <c r="M52" i="49"/>
  <c r="L52" i="49"/>
  <c r="K52" i="49"/>
  <c r="I52" i="49"/>
  <c r="H52" i="49"/>
  <c r="G52" i="49"/>
  <c r="Z51" i="49"/>
  <c r="Y51" i="49"/>
  <c r="X51" i="49"/>
  <c r="W51" i="49"/>
  <c r="V51" i="49"/>
  <c r="U51" i="49"/>
  <c r="T51" i="49"/>
  <c r="S51" i="49"/>
  <c r="R51" i="49"/>
  <c r="Q51" i="49"/>
  <c r="P51" i="49"/>
  <c r="N51" i="49"/>
  <c r="M51" i="49"/>
  <c r="L51" i="49"/>
  <c r="K51" i="49"/>
  <c r="J51" i="49"/>
  <c r="I51" i="49"/>
  <c r="H51" i="49"/>
  <c r="G51" i="49"/>
  <c r="Z50" i="49"/>
  <c r="Y50" i="49"/>
  <c r="X50" i="49"/>
  <c r="W50" i="49"/>
  <c r="V50" i="49"/>
  <c r="U50" i="49"/>
  <c r="T50" i="49"/>
  <c r="S50" i="49"/>
  <c r="R50" i="49"/>
  <c r="Q50" i="49"/>
  <c r="P50" i="49"/>
  <c r="N50" i="49"/>
  <c r="M50" i="49"/>
  <c r="L50" i="49"/>
  <c r="K50" i="49"/>
  <c r="J50" i="49"/>
  <c r="I50" i="49"/>
  <c r="H50" i="49"/>
  <c r="G50" i="49"/>
  <c r="Z49" i="49"/>
  <c r="Y49" i="49"/>
  <c r="X49" i="49"/>
  <c r="W49" i="49"/>
  <c r="V49" i="49"/>
  <c r="U49" i="49"/>
  <c r="T49" i="49"/>
  <c r="S49" i="49"/>
  <c r="R49" i="49"/>
  <c r="Q49" i="49"/>
  <c r="P49" i="49"/>
  <c r="N49" i="49"/>
  <c r="M49" i="49"/>
  <c r="L49" i="49"/>
  <c r="K49" i="49"/>
  <c r="J49" i="49"/>
  <c r="I49" i="49"/>
  <c r="H49" i="49"/>
  <c r="G49" i="49"/>
  <c r="Z48" i="49"/>
  <c r="Z56" i="49" s="1"/>
  <c r="Y48" i="49"/>
  <c r="Y55" i="49" s="1"/>
  <c r="X48" i="49"/>
  <c r="X55" i="49" s="1"/>
  <c r="W48" i="49"/>
  <c r="V48" i="49"/>
  <c r="V56" i="49" s="1"/>
  <c r="U48" i="49"/>
  <c r="U55" i="49" s="1"/>
  <c r="T48" i="49"/>
  <c r="T55" i="49" s="1"/>
  <c r="S48" i="49"/>
  <c r="R48" i="49"/>
  <c r="R56" i="49" s="1"/>
  <c r="Q48" i="49"/>
  <c r="Q55" i="49" s="1"/>
  <c r="P48" i="49"/>
  <c r="P55" i="49" s="1"/>
  <c r="N48" i="49"/>
  <c r="M48" i="49"/>
  <c r="M56" i="49" s="1"/>
  <c r="L48" i="49"/>
  <c r="L55" i="49" s="1"/>
  <c r="K48" i="49"/>
  <c r="K55" i="49" s="1"/>
  <c r="J48" i="49"/>
  <c r="I48" i="49"/>
  <c r="H48" i="49"/>
  <c r="H55" i="49" s="1"/>
  <c r="G48" i="49"/>
  <c r="G55" i="49" s="1"/>
  <c r="Z47" i="49"/>
  <c r="V47" i="49"/>
  <c r="R47" i="49"/>
  <c r="Z46" i="49"/>
  <c r="V46" i="49"/>
  <c r="R46" i="49"/>
  <c r="X44" i="49"/>
  <c r="W44" i="49"/>
  <c r="T44" i="49"/>
  <c r="S44" i="49"/>
  <c r="P44" i="49"/>
  <c r="Z43" i="49"/>
  <c r="Y43" i="49"/>
  <c r="X43" i="49"/>
  <c r="W43" i="49"/>
  <c r="V43" i="49"/>
  <c r="U43" i="49"/>
  <c r="T43" i="49"/>
  <c r="S43" i="49"/>
  <c r="R43" i="49"/>
  <c r="Q43" i="49"/>
  <c r="P43" i="49"/>
  <c r="N43" i="49"/>
  <c r="M43" i="49"/>
  <c r="L43" i="49"/>
  <c r="K43" i="49"/>
  <c r="J43" i="49"/>
  <c r="I43" i="49"/>
  <c r="H43" i="49"/>
  <c r="G43" i="49"/>
  <c r="Z42" i="49"/>
  <c r="Y42" i="49"/>
  <c r="X42" i="49"/>
  <c r="W42" i="49"/>
  <c r="V42" i="49"/>
  <c r="U42" i="49"/>
  <c r="T42" i="49"/>
  <c r="S42" i="49"/>
  <c r="R42" i="49"/>
  <c r="Q42" i="49"/>
  <c r="P42" i="49"/>
  <c r="N42" i="49"/>
  <c r="M42" i="49"/>
  <c r="L42" i="49"/>
  <c r="K42" i="49"/>
  <c r="Z41" i="49"/>
  <c r="Y41" i="49"/>
  <c r="X41" i="49"/>
  <c r="V41" i="49"/>
  <c r="U41" i="49"/>
  <c r="T41" i="49"/>
  <c r="R41" i="49"/>
  <c r="Q41" i="49"/>
  <c r="P41" i="49"/>
  <c r="M41" i="49"/>
  <c r="L41" i="49"/>
  <c r="K41" i="49"/>
  <c r="I41" i="49"/>
  <c r="H41" i="49"/>
  <c r="G41" i="49"/>
  <c r="Z40" i="49"/>
  <c r="Y40" i="49"/>
  <c r="X40" i="49"/>
  <c r="W40" i="49"/>
  <c r="V40" i="49"/>
  <c r="U40" i="49"/>
  <c r="T40" i="49"/>
  <c r="S40" i="49"/>
  <c r="R40" i="49"/>
  <c r="Q40" i="49"/>
  <c r="P40" i="49"/>
  <c r="N40" i="49"/>
  <c r="M40" i="49"/>
  <c r="L40" i="49"/>
  <c r="K40" i="49"/>
  <c r="K44" i="49" s="1"/>
  <c r="J40" i="49"/>
  <c r="I40" i="49"/>
  <c r="H40" i="49"/>
  <c r="G40" i="49"/>
  <c r="G44" i="49" s="1"/>
  <c r="Z39" i="49"/>
  <c r="Y39" i="49"/>
  <c r="X39" i="49"/>
  <c r="W39" i="49"/>
  <c r="V39" i="49"/>
  <c r="U39" i="49"/>
  <c r="T39" i="49"/>
  <c r="S39" i="49"/>
  <c r="R39" i="49"/>
  <c r="Q39" i="49"/>
  <c r="P39" i="49"/>
  <c r="N39" i="49"/>
  <c r="M39" i="49"/>
  <c r="L39" i="49"/>
  <c r="K39" i="49"/>
  <c r="J39" i="49"/>
  <c r="I39" i="49"/>
  <c r="H39" i="49"/>
  <c r="G39" i="49"/>
  <c r="Z38" i="49"/>
  <c r="Y38" i="49"/>
  <c r="X38" i="49"/>
  <c r="W38" i="49"/>
  <c r="V38" i="49"/>
  <c r="U38" i="49"/>
  <c r="T38" i="49"/>
  <c r="S38" i="49"/>
  <c r="R38" i="49"/>
  <c r="Q38" i="49"/>
  <c r="P38" i="49"/>
  <c r="N38" i="49"/>
  <c r="M38" i="49"/>
  <c r="L38" i="49"/>
  <c r="K38" i="49"/>
  <c r="J38" i="49"/>
  <c r="I38" i="49"/>
  <c r="H38" i="49"/>
  <c r="G38" i="49"/>
  <c r="Z37" i="49"/>
  <c r="Z44" i="49" s="1"/>
  <c r="Y37" i="49"/>
  <c r="X37" i="49"/>
  <c r="X45" i="49" s="1"/>
  <c r="W37" i="49"/>
  <c r="W45" i="49" s="1"/>
  <c r="V37" i="49"/>
  <c r="V44" i="49" s="1"/>
  <c r="U37" i="49"/>
  <c r="U45" i="49" s="1"/>
  <c r="T37" i="49"/>
  <c r="T45" i="49" s="1"/>
  <c r="S37" i="49"/>
  <c r="S45" i="49" s="1"/>
  <c r="R37" i="49"/>
  <c r="R44" i="49" s="1"/>
  <c r="Q37" i="49"/>
  <c r="P37" i="49"/>
  <c r="P45" i="49" s="1"/>
  <c r="N37" i="49"/>
  <c r="M37" i="49"/>
  <c r="L37" i="49"/>
  <c r="K37" i="49"/>
  <c r="J37" i="49"/>
  <c r="I37" i="49"/>
  <c r="H37" i="49"/>
  <c r="G37" i="49"/>
  <c r="X36" i="49"/>
  <c r="T36" i="49"/>
  <c r="P36" i="49"/>
  <c r="X35" i="49"/>
  <c r="T35" i="49"/>
  <c r="P35" i="49"/>
  <c r="W34" i="49"/>
  <c r="Z33" i="49"/>
  <c r="Y33" i="49"/>
  <c r="V33" i="49"/>
  <c r="U33" i="49"/>
  <c r="R33" i="49"/>
  <c r="Q33" i="49"/>
  <c r="M33" i="49"/>
  <c r="I33" i="49"/>
  <c r="Z32" i="49"/>
  <c r="Y32" i="49"/>
  <c r="X32" i="49"/>
  <c r="V32" i="49"/>
  <c r="U32" i="49"/>
  <c r="T32" i="49"/>
  <c r="R32" i="49"/>
  <c r="Q32" i="49"/>
  <c r="P32" i="49"/>
  <c r="M32" i="49"/>
  <c r="L32" i="49"/>
  <c r="K32" i="49"/>
  <c r="I32" i="49"/>
  <c r="H32" i="49"/>
  <c r="G32" i="49"/>
  <c r="Z31" i="49"/>
  <c r="Y31" i="49"/>
  <c r="X31" i="49"/>
  <c r="W31" i="49"/>
  <c r="V31" i="49"/>
  <c r="U31" i="49"/>
  <c r="T31" i="49"/>
  <c r="S31" i="49"/>
  <c r="R31" i="49"/>
  <c r="Q31" i="49"/>
  <c r="P31" i="49"/>
  <c r="N31" i="49"/>
  <c r="M31" i="49"/>
  <c r="L31" i="49"/>
  <c r="K31" i="49"/>
  <c r="Z30" i="49"/>
  <c r="Y30" i="49"/>
  <c r="X30" i="49"/>
  <c r="V30" i="49"/>
  <c r="U30" i="49"/>
  <c r="T30" i="49"/>
  <c r="R30" i="49"/>
  <c r="Q30" i="49"/>
  <c r="P30" i="49"/>
  <c r="M30" i="49"/>
  <c r="L30" i="49"/>
  <c r="K30" i="49"/>
  <c r="I30" i="49"/>
  <c r="H30" i="49"/>
  <c r="G30" i="49"/>
  <c r="Z29" i="49"/>
  <c r="Y29" i="49"/>
  <c r="X29" i="49"/>
  <c r="W29" i="49"/>
  <c r="V29" i="49"/>
  <c r="U29" i="49"/>
  <c r="T29" i="49"/>
  <c r="S29" i="49"/>
  <c r="R29" i="49"/>
  <c r="Q29" i="49"/>
  <c r="P29" i="49"/>
  <c r="N29" i="49"/>
  <c r="M29" i="49"/>
  <c r="L29" i="49"/>
  <c r="K29" i="49"/>
  <c r="J29" i="49"/>
  <c r="I29" i="49"/>
  <c r="H29" i="49"/>
  <c r="G29" i="49"/>
  <c r="Z28" i="49"/>
  <c r="Y28" i="49"/>
  <c r="X28" i="49"/>
  <c r="W28" i="49"/>
  <c r="V28" i="49"/>
  <c r="U28" i="49"/>
  <c r="T28" i="49"/>
  <c r="S28" i="49"/>
  <c r="R28" i="49"/>
  <c r="Q28" i="49"/>
  <c r="P28" i="49"/>
  <c r="N28" i="49"/>
  <c r="M28" i="49"/>
  <c r="L28" i="49"/>
  <c r="L33" i="49" s="1"/>
  <c r="K28" i="49"/>
  <c r="J28" i="49"/>
  <c r="I28" i="49"/>
  <c r="H28" i="49"/>
  <c r="H33" i="49" s="1"/>
  <c r="G28" i="49"/>
  <c r="Z27" i="49"/>
  <c r="Y27" i="49"/>
  <c r="X27" i="49"/>
  <c r="W27" i="49"/>
  <c r="V27" i="49"/>
  <c r="U27" i="49"/>
  <c r="T27" i="49"/>
  <c r="S27" i="49"/>
  <c r="R27" i="49"/>
  <c r="Q27" i="49"/>
  <c r="P27" i="49"/>
  <c r="N27" i="49"/>
  <c r="M27" i="49"/>
  <c r="L27" i="49"/>
  <c r="K27" i="49"/>
  <c r="J27" i="49"/>
  <c r="I27" i="49"/>
  <c r="H27" i="49"/>
  <c r="G27" i="49"/>
  <c r="Z26" i="49"/>
  <c r="Z34" i="49" s="1"/>
  <c r="Y26" i="49"/>
  <c r="Y34" i="49" s="1"/>
  <c r="X26" i="49"/>
  <c r="X33" i="49" s="1"/>
  <c r="W26" i="49"/>
  <c r="V26" i="49"/>
  <c r="V34" i="49" s="1"/>
  <c r="U26" i="49"/>
  <c r="U34" i="49" s="1"/>
  <c r="T26" i="49"/>
  <c r="T33" i="49" s="1"/>
  <c r="S26" i="49"/>
  <c r="R26" i="49"/>
  <c r="R34" i="49" s="1"/>
  <c r="Q26" i="49"/>
  <c r="Q34" i="49" s="1"/>
  <c r="P26" i="49"/>
  <c r="P33" i="49" s="1"/>
  <c r="N26" i="49"/>
  <c r="M26" i="49"/>
  <c r="M34" i="49" s="1"/>
  <c r="L26" i="49"/>
  <c r="L34" i="49" s="1"/>
  <c r="K26" i="49"/>
  <c r="K33" i="49" s="1"/>
  <c r="J26" i="49"/>
  <c r="I26" i="49"/>
  <c r="H26" i="49"/>
  <c r="H34" i="49" s="1"/>
  <c r="G26" i="49"/>
  <c r="G33" i="49" s="1"/>
  <c r="Z25" i="49"/>
  <c r="Z179" i="49" s="1"/>
  <c r="V25" i="49"/>
  <c r="V179" i="49" s="1"/>
  <c r="R25" i="49"/>
  <c r="R179" i="49" s="1"/>
  <c r="Z24" i="49"/>
  <c r="Z178" i="49" s="1"/>
  <c r="V24" i="49"/>
  <c r="V178" i="49" s="1"/>
  <c r="R24" i="49"/>
  <c r="R178" i="49" s="1"/>
  <c r="X22" i="49"/>
  <c r="X176" i="49" s="1"/>
  <c r="W22" i="49"/>
  <c r="W176" i="49" s="1"/>
  <c r="T22" i="49"/>
  <c r="T176" i="49" s="1"/>
  <c r="S22" i="49"/>
  <c r="P22" i="49"/>
  <c r="P176" i="49" s="1"/>
  <c r="Z21" i="49"/>
  <c r="Z175" i="49" s="1"/>
  <c r="Y21" i="49"/>
  <c r="Y175" i="49" s="1"/>
  <c r="X21" i="49"/>
  <c r="X175" i="49" s="1"/>
  <c r="W21" i="49"/>
  <c r="W175" i="49" s="1"/>
  <c r="V21" i="49"/>
  <c r="U21" i="49"/>
  <c r="U175" i="49" s="1"/>
  <c r="T21" i="49"/>
  <c r="T175" i="49" s="1"/>
  <c r="S21" i="49"/>
  <c r="S175" i="49" s="1"/>
  <c r="R21" i="49"/>
  <c r="R175" i="49" s="1"/>
  <c r="Q21" i="49"/>
  <c r="Q175" i="49" s="1"/>
  <c r="P21" i="49"/>
  <c r="N21" i="49"/>
  <c r="M21" i="49"/>
  <c r="M175" i="49" s="1"/>
  <c r="L21" i="49"/>
  <c r="K21" i="49"/>
  <c r="J21" i="49"/>
  <c r="I21" i="49"/>
  <c r="I175" i="49" s="1"/>
  <c r="H21" i="49"/>
  <c r="G21" i="49"/>
  <c r="Z20" i="49"/>
  <c r="Z174" i="49" s="1"/>
  <c r="Y20" i="49"/>
  <c r="X20" i="49"/>
  <c r="X174" i="49" s="1"/>
  <c r="W20" i="49"/>
  <c r="W174" i="49" s="1"/>
  <c r="V20" i="49"/>
  <c r="V174" i="49" s="1"/>
  <c r="U20" i="49"/>
  <c r="U174" i="49" s="1"/>
  <c r="T20" i="49"/>
  <c r="T174" i="49" s="1"/>
  <c r="S20" i="49"/>
  <c r="S174" i="49" s="1"/>
  <c r="R20" i="49"/>
  <c r="R174" i="49" s="1"/>
  <c r="Q20" i="49"/>
  <c r="Q174" i="49" s="1"/>
  <c r="P20" i="49"/>
  <c r="P174" i="49" s="1"/>
  <c r="N20" i="49"/>
  <c r="M20" i="49"/>
  <c r="M174" i="49" s="1"/>
  <c r="K32" i="45" s="1"/>
  <c r="L20" i="49"/>
  <c r="L174" i="49" s="1"/>
  <c r="K20" i="49"/>
  <c r="Z19" i="49"/>
  <c r="Z173" i="49" s="1"/>
  <c r="Y19" i="49"/>
  <c r="Y173" i="49" s="1"/>
  <c r="X19" i="49"/>
  <c r="V19" i="49"/>
  <c r="V173" i="49" s="1"/>
  <c r="U19" i="49"/>
  <c r="U173" i="49" s="1"/>
  <c r="T19" i="49"/>
  <c r="T173" i="49" s="1"/>
  <c r="R19" i="49"/>
  <c r="R173" i="49" s="1"/>
  <c r="Q19" i="49"/>
  <c r="Q173" i="49" s="1"/>
  <c r="P19" i="49"/>
  <c r="P173" i="49" s="1"/>
  <c r="M19" i="49"/>
  <c r="L19" i="49"/>
  <c r="K19" i="49"/>
  <c r="I19" i="49"/>
  <c r="H19" i="49"/>
  <c r="H173" i="49" s="1"/>
  <c r="G19" i="49"/>
  <c r="Z18" i="49"/>
  <c r="Z172" i="49" s="1"/>
  <c r="Y18" i="49"/>
  <c r="Y172" i="49" s="1"/>
  <c r="X18" i="49"/>
  <c r="X172" i="49" s="1"/>
  <c r="W18" i="49"/>
  <c r="W172" i="49" s="1"/>
  <c r="V18" i="49"/>
  <c r="V172" i="49" s="1"/>
  <c r="U18" i="49"/>
  <c r="U172" i="49" s="1"/>
  <c r="T18" i="49"/>
  <c r="T172" i="49" s="1"/>
  <c r="S18" i="49"/>
  <c r="S172" i="49" s="1"/>
  <c r="R18" i="49"/>
  <c r="R172" i="49" s="1"/>
  <c r="Q18" i="49"/>
  <c r="Q172" i="49" s="1"/>
  <c r="P18" i="49"/>
  <c r="P172" i="49" s="1"/>
  <c r="N18" i="49"/>
  <c r="N172" i="49" s="1"/>
  <c r="M18" i="49"/>
  <c r="L18" i="49"/>
  <c r="K18" i="49"/>
  <c r="K172" i="49" s="1"/>
  <c r="I30" i="45" s="1"/>
  <c r="J18" i="49"/>
  <c r="I18" i="49"/>
  <c r="H18" i="49"/>
  <c r="G18" i="49"/>
  <c r="G172" i="49" s="1"/>
  <c r="Z17" i="49"/>
  <c r="Z171" i="49" s="1"/>
  <c r="Y17" i="49"/>
  <c r="Y171" i="49" s="1"/>
  <c r="X17" i="49"/>
  <c r="X171" i="49" s="1"/>
  <c r="W17" i="49"/>
  <c r="W171" i="49" s="1"/>
  <c r="V17" i="49"/>
  <c r="V171" i="49" s="1"/>
  <c r="U17" i="49"/>
  <c r="U171" i="49" s="1"/>
  <c r="T17" i="49"/>
  <c r="T171" i="49" s="1"/>
  <c r="S17" i="49"/>
  <c r="S171" i="49" s="1"/>
  <c r="R17" i="49"/>
  <c r="R171" i="49" s="1"/>
  <c r="Q17" i="49"/>
  <c r="Q171" i="49" s="1"/>
  <c r="P17" i="49"/>
  <c r="P171" i="49" s="1"/>
  <c r="N17" i="49"/>
  <c r="M17" i="49"/>
  <c r="L17" i="49"/>
  <c r="K17" i="49"/>
  <c r="J17" i="49"/>
  <c r="I17" i="49"/>
  <c r="I171" i="49" s="1"/>
  <c r="H17" i="49"/>
  <c r="G17" i="49"/>
  <c r="Z16" i="49"/>
  <c r="Z170" i="49" s="1"/>
  <c r="Y16" i="49"/>
  <c r="Y170" i="49" s="1"/>
  <c r="X16" i="49"/>
  <c r="X170" i="49" s="1"/>
  <c r="W16" i="49"/>
  <c r="W170" i="49" s="1"/>
  <c r="V16" i="49"/>
  <c r="V170" i="49" s="1"/>
  <c r="U16" i="49"/>
  <c r="U170" i="49" s="1"/>
  <c r="T16" i="49"/>
  <c r="T170" i="49" s="1"/>
  <c r="S16" i="49"/>
  <c r="S170" i="49" s="1"/>
  <c r="R16" i="49"/>
  <c r="R170" i="49" s="1"/>
  <c r="Q16" i="49"/>
  <c r="P16" i="49"/>
  <c r="P170" i="49" s="1"/>
  <c r="N16" i="49"/>
  <c r="M16" i="49"/>
  <c r="M170" i="49" s="1"/>
  <c r="K28" i="45" s="1"/>
  <c r="L16" i="49"/>
  <c r="L170" i="49" s="1"/>
  <c r="K16" i="49"/>
  <c r="J16" i="49"/>
  <c r="I16" i="49"/>
  <c r="I170" i="49" s="1"/>
  <c r="H16" i="49"/>
  <c r="H170" i="49" s="1"/>
  <c r="G16" i="49"/>
  <c r="Z15" i="49"/>
  <c r="Z169" i="49" s="1"/>
  <c r="Y15" i="49"/>
  <c r="X15" i="49"/>
  <c r="X23" i="49" s="1"/>
  <c r="X177" i="49" s="1"/>
  <c r="W15" i="49"/>
  <c r="W169" i="49" s="1"/>
  <c r="V15" i="49"/>
  <c r="V169" i="49" s="1"/>
  <c r="U15" i="49"/>
  <c r="T15" i="49"/>
  <c r="T23" i="49" s="1"/>
  <c r="T177" i="49" s="1"/>
  <c r="S15" i="49"/>
  <c r="S169" i="49" s="1"/>
  <c r="R15" i="49"/>
  <c r="R169" i="49" s="1"/>
  <c r="Q15" i="49"/>
  <c r="P15" i="49"/>
  <c r="P169" i="49" s="1"/>
  <c r="N15" i="49"/>
  <c r="M15" i="49"/>
  <c r="L15" i="49"/>
  <c r="K15" i="49"/>
  <c r="J15" i="49"/>
  <c r="I15" i="49"/>
  <c r="H15" i="49"/>
  <c r="G15" i="49"/>
  <c r="W177" i="52"/>
  <c r="S177" i="52"/>
  <c r="Z176" i="52"/>
  <c r="V176" i="52"/>
  <c r="R176" i="52"/>
  <c r="Y175" i="52"/>
  <c r="U175" i="52"/>
  <c r="Q175" i="52"/>
  <c r="X174" i="52"/>
  <c r="T174" i="52"/>
  <c r="P174" i="52"/>
  <c r="J174" i="52"/>
  <c r="I174" i="52"/>
  <c r="H174" i="52"/>
  <c r="G174" i="52"/>
  <c r="Z172" i="52"/>
  <c r="V172" i="52"/>
  <c r="R172" i="52"/>
  <c r="Y171" i="52"/>
  <c r="U171" i="52"/>
  <c r="Q171" i="52"/>
  <c r="Z170" i="52"/>
  <c r="Y170" i="52"/>
  <c r="X170" i="52"/>
  <c r="W170" i="52"/>
  <c r="V170" i="52"/>
  <c r="U170" i="52"/>
  <c r="T170" i="52"/>
  <c r="S170" i="52"/>
  <c r="R170" i="52"/>
  <c r="Q170" i="52"/>
  <c r="P170" i="52"/>
  <c r="N170" i="52"/>
  <c r="M170" i="52"/>
  <c r="L170" i="52"/>
  <c r="K170" i="52"/>
  <c r="J170" i="52"/>
  <c r="I170" i="52"/>
  <c r="H170" i="52"/>
  <c r="G170" i="52"/>
  <c r="W169" i="52"/>
  <c r="S169" i="52"/>
  <c r="Z168" i="52"/>
  <c r="Z167" i="52"/>
  <c r="V167" i="52"/>
  <c r="R167" i="52"/>
  <c r="Y166" i="52"/>
  <c r="X166" i="52"/>
  <c r="U166" i="52"/>
  <c r="T166" i="52"/>
  <c r="Q166" i="52"/>
  <c r="P166" i="52"/>
  <c r="L166" i="52"/>
  <c r="X165" i="52"/>
  <c r="W165" i="52"/>
  <c r="T165" i="52"/>
  <c r="S165" i="52"/>
  <c r="P165" i="52"/>
  <c r="K165" i="52"/>
  <c r="Z164" i="52"/>
  <c r="Y164" i="52"/>
  <c r="X164" i="52"/>
  <c r="V164" i="52"/>
  <c r="U164" i="52"/>
  <c r="T164" i="52"/>
  <c r="R164" i="52"/>
  <c r="Q164" i="52"/>
  <c r="P164" i="52"/>
  <c r="M164" i="52"/>
  <c r="L164" i="52"/>
  <c r="K164" i="52"/>
  <c r="I164" i="52"/>
  <c r="H164" i="52"/>
  <c r="G164" i="52"/>
  <c r="Z163" i="52"/>
  <c r="Y163" i="52"/>
  <c r="X163" i="52"/>
  <c r="W163" i="52"/>
  <c r="V163" i="52"/>
  <c r="U163" i="52"/>
  <c r="T163" i="52"/>
  <c r="S163" i="52"/>
  <c r="R163" i="52"/>
  <c r="Q163" i="52"/>
  <c r="P163" i="52"/>
  <c r="N163" i="52"/>
  <c r="M163" i="52"/>
  <c r="L163" i="52"/>
  <c r="K163" i="52"/>
  <c r="Z162" i="52"/>
  <c r="Y162" i="52"/>
  <c r="Y167" i="52" s="1"/>
  <c r="X162" i="52"/>
  <c r="X167" i="52" s="1"/>
  <c r="V162" i="52"/>
  <c r="U162" i="52"/>
  <c r="U167" i="52" s="1"/>
  <c r="T162" i="52"/>
  <c r="T167" i="52" s="1"/>
  <c r="R162" i="52"/>
  <c r="Q162" i="52"/>
  <c r="Q167" i="52" s="1"/>
  <c r="P162" i="52"/>
  <c r="P167" i="52" s="1"/>
  <c r="M162" i="52"/>
  <c r="L162" i="52"/>
  <c r="K162" i="52"/>
  <c r="I162" i="52"/>
  <c r="H162" i="52"/>
  <c r="G162" i="52"/>
  <c r="Z161" i="52"/>
  <c r="Y161" i="52"/>
  <c r="X161" i="52"/>
  <c r="W161" i="52"/>
  <c r="V161" i="52"/>
  <c r="U161" i="52"/>
  <c r="T161" i="52"/>
  <c r="S161" i="52"/>
  <c r="R161" i="52"/>
  <c r="Q161" i="52"/>
  <c r="P161" i="52"/>
  <c r="N161" i="52"/>
  <c r="M161" i="52"/>
  <c r="L161" i="52"/>
  <c r="K161" i="52"/>
  <c r="J161" i="52"/>
  <c r="I161" i="52"/>
  <c r="H161" i="52"/>
  <c r="G161" i="52"/>
  <c r="Z160" i="52"/>
  <c r="Z166" i="52" s="1"/>
  <c r="Y160" i="52"/>
  <c r="X160" i="52"/>
  <c r="W160" i="52"/>
  <c r="W166" i="52" s="1"/>
  <c r="V160" i="52"/>
  <c r="V166" i="52" s="1"/>
  <c r="U160" i="52"/>
  <c r="T160" i="52"/>
  <c r="S160" i="52"/>
  <c r="S166" i="52" s="1"/>
  <c r="R160" i="52"/>
  <c r="R166" i="52" s="1"/>
  <c r="Q160" i="52"/>
  <c r="P160" i="52"/>
  <c r="N160" i="52"/>
  <c r="M160" i="52"/>
  <c r="L160" i="52"/>
  <c r="K160" i="52"/>
  <c r="J160" i="52"/>
  <c r="I160" i="52"/>
  <c r="H160" i="52"/>
  <c r="G160" i="52"/>
  <c r="Z158" i="52"/>
  <c r="Z165" i="52" s="1"/>
  <c r="Y158" i="52"/>
  <c r="Y168" i="52" s="1"/>
  <c r="X158" i="52"/>
  <c r="X168" i="52" s="1"/>
  <c r="W158" i="52"/>
  <c r="W168" i="52" s="1"/>
  <c r="V158" i="52"/>
  <c r="V165" i="52" s="1"/>
  <c r="U158" i="52"/>
  <c r="U168" i="52" s="1"/>
  <c r="T158" i="52"/>
  <c r="T168" i="52" s="1"/>
  <c r="S158" i="52"/>
  <c r="S168" i="52" s="1"/>
  <c r="R158" i="52"/>
  <c r="R165" i="52" s="1"/>
  <c r="Q158" i="52"/>
  <c r="Q168" i="52" s="1"/>
  <c r="P158" i="52"/>
  <c r="P168" i="52" s="1"/>
  <c r="N158" i="52"/>
  <c r="M158" i="52"/>
  <c r="M165" i="52" s="1"/>
  <c r="L158" i="52"/>
  <c r="L165" i="52" s="1"/>
  <c r="K158" i="52"/>
  <c r="J158" i="52"/>
  <c r="I158" i="52"/>
  <c r="I165" i="52" s="1"/>
  <c r="H158" i="52"/>
  <c r="G158" i="52"/>
  <c r="Y157" i="52"/>
  <c r="Y156" i="52"/>
  <c r="U156" i="52"/>
  <c r="Q156" i="52"/>
  <c r="X155" i="52"/>
  <c r="W155" i="52"/>
  <c r="T155" i="52"/>
  <c r="S155" i="52"/>
  <c r="P155" i="52"/>
  <c r="K155" i="52"/>
  <c r="Z154" i="52"/>
  <c r="W154" i="52"/>
  <c r="V154" i="52"/>
  <c r="S154" i="52"/>
  <c r="R154" i="52"/>
  <c r="Z153" i="52"/>
  <c r="Y153" i="52"/>
  <c r="X153" i="52"/>
  <c r="V153" i="52"/>
  <c r="U153" i="52"/>
  <c r="T153" i="52"/>
  <c r="R153" i="52"/>
  <c r="Q153" i="52"/>
  <c r="P153" i="52"/>
  <c r="M153" i="52"/>
  <c r="L153" i="52"/>
  <c r="K153" i="52"/>
  <c r="I153" i="52"/>
  <c r="H153" i="52"/>
  <c r="G153" i="52"/>
  <c r="Z152" i="52"/>
  <c r="Y152" i="52"/>
  <c r="X152" i="52"/>
  <c r="W152" i="52"/>
  <c r="V152" i="52"/>
  <c r="U152" i="52"/>
  <c r="T152" i="52"/>
  <c r="S152" i="52"/>
  <c r="R152" i="52"/>
  <c r="Q152" i="52"/>
  <c r="P152" i="52"/>
  <c r="N152" i="52"/>
  <c r="M152" i="52"/>
  <c r="L152" i="52"/>
  <c r="K152" i="52"/>
  <c r="Z151" i="52"/>
  <c r="Z156" i="52" s="1"/>
  <c r="Y151" i="52"/>
  <c r="X151" i="52"/>
  <c r="X156" i="52" s="1"/>
  <c r="V151" i="52"/>
  <c r="V156" i="52" s="1"/>
  <c r="U151" i="52"/>
  <c r="T151" i="52"/>
  <c r="T156" i="52" s="1"/>
  <c r="R151" i="52"/>
  <c r="R156" i="52" s="1"/>
  <c r="Q151" i="52"/>
  <c r="P151" i="52"/>
  <c r="M151" i="52"/>
  <c r="L151" i="52"/>
  <c r="K151" i="52"/>
  <c r="I151" i="52"/>
  <c r="H151" i="52"/>
  <c r="G151" i="52"/>
  <c r="Z150" i="52"/>
  <c r="Y150" i="52"/>
  <c r="X150" i="52"/>
  <c r="W150" i="52"/>
  <c r="V150" i="52"/>
  <c r="U150" i="52"/>
  <c r="T150" i="52"/>
  <c r="S150" i="52"/>
  <c r="R150" i="52"/>
  <c r="Q150" i="52"/>
  <c r="P150" i="52"/>
  <c r="N150" i="52"/>
  <c r="M150" i="52"/>
  <c r="L150" i="52"/>
  <c r="K150" i="52"/>
  <c r="J150" i="52"/>
  <c r="I150" i="52"/>
  <c r="H150" i="52"/>
  <c r="G150" i="52"/>
  <c r="Z149" i="52"/>
  <c r="Z155" i="52" s="1"/>
  <c r="Y149" i="52"/>
  <c r="Y155" i="52" s="1"/>
  <c r="X149" i="52"/>
  <c r="W149" i="52"/>
  <c r="V149" i="52"/>
  <c r="V155" i="52" s="1"/>
  <c r="U149" i="52"/>
  <c r="U155" i="52" s="1"/>
  <c r="T149" i="52"/>
  <c r="S149" i="52"/>
  <c r="R149" i="52"/>
  <c r="R155" i="52" s="1"/>
  <c r="Q149" i="52"/>
  <c r="Q155" i="52" s="1"/>
  <c r="P149" i="52"/>
  <c r="N149" i="52"/>
  <c r="M149" i="52"/>
  <c r="L149" i="52"/>
  <c r="K149" i="52"/>
  <c r="J149" i="52"/>
  <c r="I149" i="52"/>
  <c r="H149" i="52"/>
  <c r="G149" i="52"/>
  <c r="Z147" i="52"/>
  <c r="Z157" i="52" s="1"/>
  <c r="Y147" i="52"/>
  <c r="Y154" i="52" s="1"/>
  <c r="X147" i="52"/>
  <c r="X157" i="52" s="1"/>
  <c r="W147" i="52"/>
  <c r="W157" i="52" s="1"/>
  <c r="V147" i="52"/>
  <c r="V157" i="52" s="1"/>
  <c r="U147" i="52"/>
  <c r="U154" i="52" s="1"/>
  <c r="T147" i="52"/>
  <c r="T157" i="52" s="1"/>
  <c r="S147" i="52"/>
  <c r="S157" i="52" s="1"/>
  <c r="R147" i="52"/>
  <c r="R157" i="52" s="1"/>
  <c r="Q147" i="52"/>
  <c r="Q154" i="52" s="1"/>
  <c r="P147" i="52"/>
  <c r="P157" i="52" s="1"/>
  <c r="N147" i="52"/>
  <c r="M147" i="52"/>
  <c r="L147" i="52"/>
  <c r="L154" i="52" s="1"/>
  <c r="K147" i="52"/>
  <c r="K154" i="52" s="1"/>
  <c r="J147" i="52"/>
  <c r="I147" i="52"/>
  <c r="H147" i="52"/>
  <c r="H154" i="52" s="1"/>
  <c r="G147" i="52"/>
  <c r="X146" i="52"/>
  <c r="T146" i="52"/>
  <c r="P146" i="52"/>
  <c r="X145" i="52"/>
  <c r="T145" i="52"/>
  <c r="K145" i="52"/>
  <c r="Z144" i="52"/>
  <c r="W144" i="52"/>
  <c r="V144" i="52"/>
  <c r="S144" i="52"/>
  <c r="R144" i="52"/>
  <c r="Z143" i="52"/>
  <c r="Y143" i="52"/>
  <c r="V143" i="52"/>
  <c r="U143" i="52"/>
  <c r="R143" i="52"/>
  <c r="Q143" i="52"/>
  <c r="M143" i="52"/>
  <c r="I143" i="52"/>
  <c r="Z142" i="52"/>
  <c r="Y142" i="52"/>
  <c r="X142" i="52"/>
  <c r="V142" i="52"/>
  <c r="U142" i="52"/>
  <c r="T142" i="52"/>
  <c r="R142" i="52"/>
  <c r="Q142" i="52"/>
  <c r="P142" i="52"/>
  <c r="M142" i="52"/>
  <c r="L142" i="52"/>
  <c r="K142" i="52"/>
  <c r="I142" i="52"/>
  <c r="H142" i="52"/>
  <c r="G142" i="52"/>
  <c r="Z141" i="52"/>
  <c r="Y141" i="52"/>
  <c r="X141" i="52"/>
  <c r="W141" i="52"/>
  <c r="V141" i="52"/>
  <c r="U141" i="52"/>
  <c r="T141" i="52"/>
  <c r="S141" i="52"/>
  <c r="R141" i="52"/>
  <c r="Q141" i="52"/>
  <c r="P141" i="52"/>
  <c r="N141" i="52"/>
  <c r="M141" i="52"/>
  <c r="L141" i="52"/>
  <c r="K141" i="52"/>
  <c r="Z140" i="52"/>
  <c r="Z145" i="52" s="1"/>
  <c r="Y140" i="52"/>
  <c r="Y145" i="52" s="1"/>
  <c r="X140" i="52"/>
  <c r="V140" i="52"/>
  <c r="V145" i="52" s="1"/>
  <c r="U140" i="52"/>
  <c r="U145" i="52" s="1"/>
  <c r="T140" i="52"/>
  <c r="R140" i="52"/>
  <c r="R145" i="52" s="1"/>
  <c r="Q140" i="52"/>
  <c r="Q145" i="52" s="1"/>
  <c r="P140" i="52"/>
  <c r="M140" i="52"/>
  <c r="M145" i="52" s="1"/>
  <c r="L140" i="52"/>
  <c r="K140" i="52"/>
  <c r="I140" i="52"/>
  <c r="H140" i="52"/>
  <c r="G140" i="52"/>
  <c r="Z139" i="52"/>
  <c r="Y139" i="52"/>
  <c r="X139" i="52"/>
  <c r="W139" i="52"/>
  <c r="V139" i="52"/>
  <c r="U139" i="52"/>
  <c r="T139" i="52"/>
  <c r="S139" i="52"/>
  <c r="R139" i="52"/>
  <c r="Q139" i="52"/>
  <c r="P139" i="52"/>
  <c r="N139" i="52"/>
  <c r="M139" i="52"/>
  <c r="L139" i="52"/>
  <c r="K139" i="52"/>
  <c r="J139" i="52"/>
  <c r="I139" i="52"/>
  <c r="H139" i="52"/>
  <c r="G139" i="52"/>
  <c r="Z138" i="52"/>
  <c r="Y138" i="52"/>
  <c r="Y144" i="52" s="1"/>
  <c r="X138" i="52"/>
  <c r="X144" i="52" s="1"/>
  <c r="W138" i="52"/>
  <c r="V138" i="52"/>
  <c r="U138" i="52"/>
  <c r="U144" i="52" s="1"/>
  <c r="T138" i="52"/>
  <c r="T144" i="52" s="1"/>
  <c r="S138" i="52"/>
  <c r="R138" i="52"/>
  <c r="Q138" i="52"/>
  <c r="Q144" i="52" s="1"/>
  <c r="P138" i="52"/>
  <c r="P144" i="52" s="1"/>
  <c r="P145" i="52" s="1"/>
  <c r="N138" i="52"/>
  <c r="M138" i="52"/>
  <c r="L138" i="52"/>
  <c r="K138" i="52"/>
  <c r="K144" i="52" s="1"/>
  <c r="J138" i="52"/>
  <c r="I138" i="52"/>
  <c r="H138" i="52"/>
  <c r="G138" i="52"/>
  <c r="G144" i="52" s="1"/>
  <c r="G145" i="52" s="1"/>
  <c r="Z136" i="52"/>
  <c r="Z146" i="52" s="1"/>
  <c r="Y136" i="52"/>
  <c r="Y146" i="52" s="1"/>
  <c r="X136" i="52"/>
  <c r="X143" i="52" s="1"/>
  <c r="W136" i="52"/>
  <c r="W146" i="52" s="1"/>
  <c r="V136" i="52"/>
  <c r="V146" i="52" s="1"/>
  <c r="U136" i="52"/>
  <c r="U146" i="52" s="1"/>
  <c r="T136" i="52"/>
  <c r="T143" i="52" s="1"/>
  <c r="S136" i="52"/>
  <c r="S146" i="52" s="1"/>
  <c r="R136" i="52"/>
  <c r="R146" i="52" s="1"/>
  <c r="Q136" i="52"/>
  <c r="Q146" i="52" s="1"/>
  <c r="P136" i="52"/>
  <c r="P143" i="52" s="1"/>
  <c r="N136" i="52"/>
  <c r="M136" i="52"/>
  <c r="L136" i="52"/>
  <c r="K136" i="52"/>
  <c r="K143" i="52" s="1"/>
  <c r="J136" i="52"/>
  <c r="I136" i="52"/>
  <c r="H136" i="52"/>
  <c r="G136" i="52"/>
  <c r="G143" i="52" s="1"/>
  <c r="W135" i="52"/>
  <c r="S135" i="52"/>
  <c r="Z133" i="52"/>
  <c r="Y133" i="52"/>
  <c r="V133" i="52"/>
  <c r="U133" i="52"/>
  <c r="R133" i="52"/>
  <c r="Q133" i="52"/>
  <c r="Y132" i="52"/>
  <c r="X132" i="52"/>
  <c r="U132" i="52"/>
  <c r="T132" i="52"/>
  <c r="Q132" i="52"/>
  <c r="P132" i="52"/>
  <c r="H132" i="52"/>
  <c r="Z131" i="52"/>
  <c r="Y131" i="52"/>
  <c r="X131" i="52"/>
  <c r="V131" i="52"/>
  <c r="U131" i="52"/>
  <c r="T131" i="52"/>
  <c r="R131" i="52"/>
  <c r="Q131" i="52"/>
  <c r="P131" i="52"/>
  <c r="M131" i="52"/>
  <c r="L131" i="52"/>
  <c r="K131" i="52"/>
  <c r="I131" i="52"/>
  <c r="H131" i="52"/>
  <c r="G131" i="52"/>
  <c r="Z130" i="52"/>
  <c r="Y130" i="52"/>
  <c r="X130" i="52"/>
  <c r="W130" i="52"/>
  <c r="V130" i="52"/>
  <c r="U130" i="52"/>
  <c r="T130" i="52"/>
  <c r="S130" i="52"/>
  <c r="R130" i="52"/>
  <c r="Q130" i="52"/>
  <c r="P130" i="52"/>
  <c r="N130" i="52"/>
  <c r="M130" i="52"/>
  <c r="L130" i="52"/>
  <c r="K130" i="52"/>
  <c r="Z129" i="52"/>
  <c r="Z134" i="52" s="1"/>
  <c r="Y129" i="52"/>
  <c r="Y134" i="52" s="1"/>
  <c r="X129" i="52"/>
  <c r="X134" i="52" s="1"/>
  <c r="V129" i="52"/>
  <c r="V134" i="52" s="1"/>
  <c r="U129" i="52"/>
  <c r="U134" i="52" s="1"/>
  <c r="T129" i="52"/>
  <c r="T134" i="52" s="1"/>
  <c r="R129" i="52"/>
  <c r="R134" i="52" s="1"/>
  <c r="Q129" i="52"/>
  <c r="Q134" i="52" s="1"/>
  <c r="P129" i="52"/>
  <c r="M129" i="52"/>
  <c r="L129" i="52"/>
  <c r="K129" i="52"/>
  <c r="I129" i="52"/>
  <c r="H129" i="52"/>
  <c r="H134" i="52" s="1"/>
  <c r="G129" i="52"/>
  <c r="Z128" i="52"/>
  <c r="Y128" i="52"/>
  <c r="X128" i="52"/>
  <c r="W128" i="52"/>
  <c r="V128" i="52"/>
  <c r="U128" i="52"/>
  <c r="T128" i="52"/>
  <c r="S128" i="52"/>
  <c r="R128" i="52"/>
  <c r="Q128" i="52"/>
  <c r="P128" i="52"/>
  <c r="N128" i="52"/>
  <c r="M128" i="52"/>
  <c r="L128" i="52"/>
  <c r="K128" i="52"/>
  <c r="J128" i="52"/>
  <c r="I128" i="52"/>
  <c r="H128" i="52"/>
  <c r="G128" i="52"/>
  <c r="Z127" i="52"/>
  <c r="Y127" i="52"/>
  <c r="X127" i="52"/>
  <c r="X133" i="52" s="1"/>
  <c r="W127" i="52"/>
  <c r="W133" i="52" s="1"/>
  <c r="V127" i="52"/>
  <c r="U127" i="52"/>
  <c r="T127" i="52"/>
  <c r="T133" i="52" s="1"/>
  <c r="S127" i="52"/>
  <c r="S133" i="52" s="1"/>
  <c r="R127" i="52"/>
  <c r="Q127" i="52"/>
  <c r="P127" i="52"/>
  <c r="P133" i="52" s="1"/>
  <c r="N127" i="52"/>
  <c r="M127" i="52"/>
  <c r="L127" i="52"/>
  <c r="K127" i="52"/>
  <c r="J127" i="52"/>
  <c r="I127" i="52"/>
  <c r="H127" i="52"/>
  <c r="G127" i="52"/>
  <c r="Z125" i="52"/>
  <c r="Z135" i="52" s="1"/>
  <c r="Y125" i="52"/>
  <c r="Y135" i="52" s="1"/>
  <c r="X125" i="52"/>
  <c r="X135" i="52" s="1"/>
  <c r="W125" i="52"/>
  <c r="W132" i="52" s="1"/>
  <c r="V125" i="52"/>
  <c r="V135" i="52" s="1"/>
  <c r="U125" i="52"/>
  <c r="U135" i="52" s="1"/>
  <c r="T125" i="52"/>
  <c r="T135" i="52" s="1"/>
  <c r="S125" i="52"/>
  <c r="S132" i="52" s="1"/>
  <c r="R125" i="52"/>
  <c r="R135" i="52" s="1"/>
  <c r="Q125" i="52"/>
  <c r="Q135" i="52" s="1"/>
  <c r="P125" i="52"/>
  <c r="P135" i="52" s="1"/>
  <c r="N125" i="52"/>
  <c r="M125" i="52"/>
  <c r="M132" i="52" s="1"/>
  <c r="L125" i="52"/>
  <c r="K125" i="52"/>
  <c r="J125" i="52"/>
  <c r="I125" i="52"/>
  <c r="I132" i="52" s="1"/>
  <c r="I133" i="52" s="1"/>
  <c r="H125" i="52"/>
  <c r="G125" i="52"/>
  <c r="R124" i="52"/>
  <c r="Z123" i="52"/>
  <c r="V123" i="52"/>
  <c r="R123" i="52"/>
  <c r="I123" i="52"/>
  <c r="Y122" i="52"/>
  <c r="X122" i="52"/>
  <c r="U122" i="52"/>
  <c r="T122" i="52"/>
  <c r="Q122" i="52"/>
  <c r="P122" i="52"/>
  <c r="X121" i="52"/>
  <c r="W121" i="52"/>
  <c r="T121" i="52"/>
  <c r="S121" i="52"/>
  <c r="P121" i="52"/>
  <c r="Z120" i="52"/>
  <c r="Y120" i="52"/>
  <c r="X120" i="52"/>
  <c r="V120" i="52"/>
  <c r="U120" i="52"/>
  <c r="T120" i="52"/>
  <c r="R120" i="52"/>
  <c r="Q120" i="52"/>
  <c r="P120" i="52"/>
  <c r="M120" i="52"/>
  <c r="L120" i="52"/>
  <c r="K120" i="52"/>
  <c r="I120" i="52"/>
  <c r="H120" i="52"/>
  <c r="G120" i="52"/>
  <c r="Z119" i="52"/>
  <c r="Y119" i="52"/>
  <c r="X119" i="52"/>
  <c r="W119" i="52"/>
  <c r="V119" i="52"/>
  <c r="U119" i="52"/>
  <c r="T119" i="52"/>
  <c r="S119" i="52"/>
  <c r="R119" i="52"/>
  <c r="Q119" i="52"/>
  <c r="P119" i="52"/>
  <c r="N119" i="52"/>
  <c r="M119" i="52"/>
  <c r="L119" i="52"/>
  <c r="K119" i="52"/>
  <c r="Z118" i="52"/>
  <c r="Y118" i="52"/>
  <c r="Y123" i="52" s="1"/>
  <c r="X118" i="52"/>
  <c r="X123" i="52" s="1"/>
  <c r="V118" i="52"/>
  <c r="U118" i="52"/>
  <c r="U123" i="52" s="1"/>
  <c r="T118" i="52"/>
  <c r="T123" i="52" s="1"/>
  <c r="R118" i="52"/>
  <c r="Q118" i="52"/>
  <c r="Q123" i="52" s="1"/>
  <c r="P118" i="52"/>
  <c r="M118" i="52"/>
  <c r="L118" i="52"/>
  <c r="L122" i="52" s="1"/>
  <c r="K118" i="52"/>
  <c r="I118" i="52"/>
  <c r="H118" i="52"/>
  <c r="G118" i="52"/>
  <c r="Z117" i="52"/>
  <c r="Y117" i="52"/>
  <c r="X117" i="52"/>
  <c r="W117" i="52"/>
  <c r="V117" i="52"/>
  <c r="U117" i="52"/>
  <c r="T117" i="52"/>
  <c r="S117" i="52"/>
  <c r="R117" i="52"/>
  <c r="Q117" i="52"/>
  <c r="P117" i="52"/>
  <c r="N117" i="52"/>
  <c r="M117" i="52"/>
  <c r="L117" i="52"/>
  <c r="K117" i="52"/>
  <c r="J117" i="52"/>
  <c r="I117" i="52"/>
  <c r="H117" i="52"/>
  <c r="G117" i="52"/>
  <c r="Z116" i="52"/>
  <c r="Z122" i="52" s="1"/>
  <c r="Y116" i="52"/>
  <c r="X116" i="52"/>
  <c r="W116" i="52"/>
  <c r="W122" i="52" s="1"/>
  <c r="V116" i="52"/>
  <c r="V122" i="52" s="1"/>
  <c r="U116" i="52"/>
  <c r="T116" i="52"/>
  <c r="S116" i="52"/>
  <c r="S122" i="52" s="1"/>
  <c r="R116" i="52"/>
  <c r="R122" i="52" s="1"/>
  <c r="Q116" i="52"/>
  <c r="P116" i="52"/>
  <c r="N116" i="52"/>
  <c r="M116" i="52"/>
  <c r="M122" i="52" s="1"/>
  <c r="L116" i="52"/>
  <c r="K116" i="52"/>
  <c r="J116" i="52"/>
  <c r="I116" i="52"/>
  <c r="I122" i="52" s="1"/>
  <c r="H116" i="52"/>
  <c r="G116" i="52"/>
  <c r="Z114" i="52"/>
  <c r="Z121" i="52" s="1"/>
  <c r="Y114" i="52"/>
  <c r="Y124" i="52" s="1"/>
  <c r="X114" i="52"/>
  <c r="X124" i="52" s="1"/>
  <c r="W114" i="52"/>
  <c r="W124" i="52" s="1"/>
  <c r="V114" i="52"/>
  <c r="V121" i="52" s="1"/>
  <c r="U114" i="52"/>
  <c r="U124" i="52" s="1"/>
  <c r="T114" i="52"/>
  <c r="T124" i="52" s="1"/>
  <c r="S114" i="52"/>
  <c r="S124" i="52" s="1"/>
  <c r="R114" i="52"/>
  <c r="R121" i="52" s="1"/>
  <c r="Q114" i="52"/>
  <c r="Q124" i="52" s="1"/>
  <c r="P114" i="52"/>
  <c r="P124" i="52" s="1"/>
  <c r="N114" i="52"/>
  <c r="M114" i="52"/>
  <c r="M121" i="52" s="1"/>
  <c r="L114" i="52"/>
  <c r="L121" i="52" s="1"/>
  <c r="K114" i="52"/>
  <c r="J114" i="52"/>
  <c r="I114" i="52"/>
  <c r="I121" i="52" s="1"/>
  <c r="H114" i="52"/>
  <c r="H121" i="52" s="1"/>
  <c r="H122" i="52" s="1"/>
  <c r="G114" i="52"/>
  <c r="Q113" i="52"/>
  <c r="Y112" i="52"/>
  <c r="U112" i="52"/>
  <c r="Q112" i="52"/>
  <c r="H112" i="52"/>
  <c r="X111" i="52"/>
  <c r="W111" i="52"/>
  <c r="T111" i="52"/>
  <c r="S111" i="52"/>
  <c r="P111" i="52"/>
  <c r="Z110" i="52"/>
  <c r="W110" i="52"/>
  <c r="V110" i="52"/>
  <c r="S110" i="52"/>
  <c r="R110" i="52"/>
  <c r="Z109" i="52"/>
  <c r="Y109" i="52"/>
  <c r="X109" i="52"/>
  <c r="V109" i="52"/>
  <c r="U109" i="52"/>
  <c r="T109" i="52"/>
  <c r="R109" i="52"/>
  <c r="Q109" i="52"/>
  <c r="P109" i="52"/>
  <c r="M109" i="52"/>
  <c r="L109" i="52"/>
  <c r="K109" i="52"/>
  <c r="I109" i="52"/>
  <c r="H109" i="52"/>
  <c r="G109" i="52"/>
  <c r="Z108" i="52"/>
  <c r="Y108" i="52"/>
  <c r="X108" i="52"/>
  <c r="W108" i="52"/>
  <c r="V108" i="52"/>
  <c r="U108" i="52"/>
  <c r="T108" i="52"/>
  <c r="S108" i="52"/>
  <c r="R108" i="52"/>
  <c r="Q108" i="52"/>
  <c r="P108" i="52"/>
  <c r="N108" i="52"/>
  <c r="M108" i="52"/>
  <c r="L108" i="52"/>
  <c r="K108" i="52"/>
  <c r="Z107" i="52"/>
  <c r="Z112" i="52" s="1"/>
  <c r="Y107" i="52"/>
  <c r="X107" i="52"/>
  <c r="X112" i="52" s="1"/>
  <c r="V107" i="52"/>
  <c r="V112" i="52" s="1"/>
  <c r="U107" i="52"/>
  <c r="T107" i="52"/>
  <c r="T112" i="52" s="1"/>
  <c r="R107" i="52"/>
  <c r="R112" i="52" s="1"/>
  <c r="Q107" i="52"/>
  <c r="P107" i="52"/>
  <c r="M107" i="52"/>
  <c r="L107" i="52"/>
  <c r="K107" i="52"/>
  <c r="I107" i="52"/>
  <c r="H107" i="52"/>
  <c r="G107" i="52"/>
  <c r="Z106" i="52"/>
  <c r="Y106" i="52"/>
  <c r="X106" i="52"/>
  <c r="W106" i="52"/>
  <c r="V106" i="52"/>
  <c r="U106" i="52"/>
  <c r="T106" i="52"/>
  <c r="S106" i="52"/>
  <c r="R106" i="52"/>
  <c r="Q106" i="52"/>
  <c r="P106" i="52"/>
  <c r="N106" i="52"/>
  <c r="M106" i="52"/>
  <c r="L106" i="52"/>
  <c r="K106" i="52"/>
  <c r="J106" i="52"/>
  <c r="I106" i="52"/>
  <c r="H106" i="52"/>
  <c r="G106" i="52"/>
  <c r="Z105" i="52"/>
  <c r="Z111" i="52" s="1"/>
  <c r="Y105" i="52"/>
  <c r="Y111" i="52" s="1"/>
  <c r="X105" i="52"/>
  <c r="W105" i="52"/>
  <c r="V105" i="52"/>
  <c r="V111" i="52" s="1"/>
  <c r="U105" i="52"/>
  <c r="U111" i="52" s="1"/>
  <c r="T105" i="52"/>
  <c r="S105" i="52"/>
  <c r="R105" i="52"/>
  <c r="R111" i="52" s="1"/>
  <c r="Q105" i="52"/>
  <c r="Q111" i="52" s="1"/>
  <c r="P105" i="52"/>
  <c r="N105" i="52"/>
  <c r="M105" i="52"/>
  <c r="L105" i="52"/>
  <c r="L111" i="52" s="1"/>
  <c r="K105" i="52"/>
  <c r="J105" i="52"/>
  <c r="I105" i="52"/>
  <c r="H105" i="52"/>
  <c r="H111" i="52" s="1"/>
  <c r="G105" i="52"/>
  <c r="Z103" i="52"/>
  <c r="Z113" i="52" s="1"/>
  <c r="Y103" i="52"/>
  <c r="Y110" i="52" s="1"/>
  <c r="X103" i="52"/>
  <c r="X113" i="52" s="1"/>
  <c r="W103" i="52"/>
  <c r="W113" i="52" s="1"/>
  <c r="V103" i="52"/>
  <c r="V113" i="52" s="1"/>
  <c r="U103" i="52"/>
  <c r="U110" i="52" s="1"/>
  <c r="T103" i="52"/>
  <c r="T113" i="52" s="1"/>
  <c r="S103" i="52"/>
  <c r="S113" i="52" s="1"/>
  <c r="R103" i="52"/>
  <c r="R113" i="52" s="1"/>
  <c r="Q103" i="52"/>
  <c r="Q110" i="52" s="1"/>
  <c r="P103" i="52"/>
  <c r="P113" i="52" s="1"/>
  <c r="N103" i="52"/>
  <c r="M103" i="52"/>
  <c r="L103" i="52"/>
  <c r="L110" i="52" s="1"/>
  <c r="K103" i="52"/>
  <c r="K110" i="52" s="1"/>
  <c r="J103" i="52"/>
  <c r="I103" i="52"/>
  <c r="H103" i="52"/>
  <c r="H110" i="52" s="1"/>
  <c r="G103" i="52"/>
  <c r="G110" i="52" s="1"/>
  <c r="X101" i="52"/>
  <c r="T101" i="52"/>
  <c r="Z100" i="52"/>
  <c r="W100" i="52"/>
  <c r="V100" i="52"/>
  <c r="S100" i="52"/>
  <c r="R100" i="52"/>
  <c r="Z99" i="52"/>
  <c r="Y99" i="52"/>
  <c r="V99" i="52"/>
  <c r="U99" i="52"/>
  <c r="R99" i="52"/>
  <c r="Q99" i="52"/>
  <c r="Z98" i="52"/>
  <c r="Y98" i="52"/>
  <c r="X98" i="52"/>
  <c r="V98" i="52"/>
  <c r="U98" i="52"/>
  <c r="T98" i="52"/>
  <c r="R98" i="52"/>
  <c r="Q98" i="52"/>
  <c r="P98" i="52"/>
  <c r="M98" i="52"/>
  <c r="L98" i="52"/>
  <c r="K98" i="52"/>
  <c r="I98" i="52"/>
  <c r="H98" i="52"/>
  <c r="G98" i="52"/>
  <c r="Z97" i="52"/>
  <c r="Y97" i="52"/>
  <c r="X97" i="52"/>
  <c r="W97" i="52"/>
  <c r="V97" i="52"/>
  <c r="U97" i="52"/>
  <c r="T97" i="52"/>
  <c r="S97" i="52"/>
  <c r="R97" i="52"/>
  <c r="Q97" i="52"/>
  <c r="P97" i="52"/>
  <c r="N97" i="52"/>
  <c r="M97" i="52"/>
  <c r="L97" i="52"/>
  <c r="K97" i="52"/>
  <c r="Z96" i="52"/>
  <c r="Z101" i="52" s="1"/>
  <c r="Y96" i="52"/>
  <c r="Y101" i="52" s="1"/>
  <c r="X96" i="52"/>
  <c r="W96" i="52"/>
  <c r="W101" i="52" s="1"/>
  <c r="V96" i="52"/>
  <c r="V101" i="52" s="1"/>
  <c r="U96" i="52"/>
  <c r="U101" i="52" s="1"/>
  <c r="T96" i="52"/>
  <c r="S96" i="52"/>
  <c r="S101" i="52" s="1"/>
  <c r="R96" i="52"/>
  <c r="R101" i="52" s="1"/>
  <c r="Q96" i="52"/>
  <c r="Q101" i="52" s="1"/>
  <c r="P96" i="52"/>
  <c r="N96" i="52"/>
  <c r="M96" i="52"/>
  <c r="L96" i="52"/>
  <c r="K96" i="52"/>
  <c r="J96" i="52"/>
  <c r="I96" i="52"/>
  <c r="H96" i="52"/>
  <c r="G96" i="52"/>
  <c r="Z95" i="52"/>
  <c r="Y95" i="52"/>
  <c r="X95" i="52"/>
  <c r="W95" i="52"/>
  <c r="V95" i="52"/>
  <c r="U95" i="52"/>
  <c r="T95" i="52"/>
  <c r="S95" i="52"/>
  <c r="R95" i="52"/>
  <c r="Q95" i="52"/>
  <c r="P95" i="52"/>
  <c r="N95" i="52"/>
  <c r="M95" i="52"/>
  <c r="L95" i="52"/>
  <c r="K95" i="52"/>
  <c r="J95" i="52"/>
  <c r="I95" i="52"/>
  <c r="I99" i="52" s="1"/>
  <c r="H95" i="52"/>
  <c r="G95" i="52"/>
  <c r="Z94" i="52"/>
  <c r="Y94" i="52"/>
  <c r="Y100" i="52" s="1"/>
  <c r="X94" i="52"/>
  <c r="X100" i="52" s="1"/>
  <c r="W94" i="52"/>
  <c r="V94" i="52"/>
  <c r="U94" i="52"/>
  <c r="U100" i="52" s="1"/>
  <c r="T94" i="52"/>
  <c r="T100" i="52" s="1"/>
  <c r="S94" i="52"/>
  <c r="R94" i="52"/>
  <c r="Q94" i="52"/>
  <c r="Q100" i="52" s="1"/>
  <c r="P94" i="52"/>
  <c r="P100" i="52" s="1"/>
  <c r="N94" i="52"/>
  <c r="M94" i="52"/>
  <c r="L94" i="52"/>
  <c r="K94" i="52"/>
  <c r="J94" i="52"/>
  <c r="I94" i="52"/>
  <c r="H94" i="52"/>
  <c r="G94" i="52"/>
  <c r="Z92" i="52"/>
  <c r="Z102" i="52" s="1"/>
  <c r="Y92" i="52"/>
  <c r="Y102" i="52" s="1"/>
  <c r="X92" i="52"/>
  <c r="X99" i="52" s="1"/>
  <c r="W92" i="52"/>
  <c r="W102" i="52" s="1"/>
  <c r="V92" i="52"/>
  <c r="V102" i="52" s="1"/>
  <c r="U92" i="52"/>
  <c r="U102" i="52" s="1"/>
  <c r="T92" i="52"/>
  <c r="T99" i="52" s="1"/>
  <c r="S92" i="52"/>
  <c r="S102" i="52" s="1"/>
  <c r="R92" i="52"/>
  <c r="R102" i="52" s="1"/>
  <c r="Q92" i="52"/>
  <c r="Q102" i="52" s="1"/>
  <c r="P92" i="52"/>
  <c r="P99" i="52" s="1"/>
  <c r="N92" i="52"/>
  <c r="M92" i="52"/>
  <c r="L92" i="52"/>
  <c r="K92" i="52"/>
  <c r="K99" i="52" s="1"/>
  <c r="J92" i="52"/>
  <c r="I92" i="52"/>
  <c r="H92" i="52"/>
  <c r="G92" i="52"/>
  <c r="G99" i="52" s="1"/>
  <c r="Z89" i="52"/>
  <c r="Y89" i="52"/>
  <c r="V89" i="52"/>
  <c r="U89" i="52"/>
  <c r="R89" i="52"/>
  <c r="Q89" i="52"/>
  <c r="M89" i="52"/>
  <c r="Y88" i="52"/>
  <c r="X88" i="52"/>
  <c r="U88" i="52"/>
  <c r="T88" i="52"/>
  <c r="Q88" i="52"/>
  <c r="P88" i="52"/>
  <c r="Z87" i="52"/>
  <c r="Y87" i="52"/>
  <c r="X87" i="52"/>
  <c r="V87" i="52"/>
  <c r="U87" i="52"/>
  <c r="T87" i="52"/>
  <c r="R87" i="52"/>
  <c r="Q87" i="52"/>
  <c r="P87" i="52"/>
  <c r="M87" i="52"/>
  <c r="L87" i="52"/>
  <c r="K87" i="52"/>
  <c r="I87" i="52"/>
  <c r="H87" i="52"/>
  <c r="G87" i="52"/>
  <c r="Z86" i="52"/>
  <c r="Y86" i="52"/>
  <c r="X86" i="52"/>
  <c r="W86" i="52"/>
  <c r="V86" i="52"/>
  <c r="U86" i="52"/>
  <c r="T86" i="52"/>
  <c r="S86" i="52"/>
  <c r="R86" i="52"/>
  <c r="Q86" i="52"/>
  <c r="P86" i="52"/>
  <c r="N86" i="52"/>
  <c r="M86" i="52"/>
  <c r="L86" i="52"/>
  <c r="K86" i="52"/>
  <c r="Z85" i="52"/>
  <c r="Z90" i="52" s="1"/>
  <c r="Y85" i="52"/>
  <c r="Y90" i="52" s="1"/>
  <c r="X85" i="52"/>
  <c r="X90" i="52" s="1"/>
  <c r="V85" i="52"/>
  <c r="V90" i="52" s="1"/>
  <c r="U85" i="52"/>
  <c r="U90" i="52" s="1"/>
  <c r="T85" i="52"/>
  <c r="T90" i="52" s="1"/>
  <c r="R85" i="52"/>
  <c r="R90" i="52" s="1"/>
  <c r="Q85" i="52"/>
  <c r="Q90" i="52" s="1"/>
  <c r="P85" i="52"/>
  <c r="M85" i="52"/>
  <c r="L85" i="52"/>
  <c r="K85" i="52"/>
  <c r="I85" i="52"/>
  <c r="H85" i="52"/>
  <c r="G85" i="52"/>
  <c r="Z84" i="52"/>
  <c r="Y84" i="52"/>
  <c r="X84" i="52"/>
  <c r="W84" i="52"/>
  <c r="V84" i="52"/>
  <c r="U84" i="52"/>
  <c r="T84" i="52"/>
  <c r="S84" i="52"/>
  <c r="R84" i="52"/>
  <c r="Q84" i="52"/>
  <c r="P84" i="52"/>
  <c r="N84" i="52"/>
  <c r="M84" i="52"/>
  <c r="L84" i="52"/>
  <c r="L88" i="52" s="1"/>
  <c r="K84" i="52"/>
  <c r="J84" i="52"/>
  <c r="I84" i="52"/>
  <c r="H84" i="52"/>
  <c r="G84" i="52"/>
  <c r="Z83" i="52"/>
  <c r="Y83" i="52"/>
  <c r="X83" i="52"/>
  <c r="X89" i="52" s="1"/>
  <c r="W83" i="52"/>
  <c r="W89" i="52" s="1"/>
  <c r="V83" i="52"/>
  <c r="U83" i="52"/>
  <c r="T83" i="52"/>
  <c r="T89" i="52" s="1"/>
  <c r="S83" i="52"/>
  <c r="S89" i="52" s="1"/>
  <c r="R83" i="52"/>
  <c r="Q83" i="52"/>
  <c r="P83" i="52"/>
  <c r="P89" i="52" s="1"/>
  <c r="N83" i="52"/>
  <c r="M83" i="52"/>
  <c r="L83" i="52"/>
  <c r="K83" i="52"/>
  <c r="J83" i="52"/>
  <c r="I83" i="52"/>
  <c r="H83" i="52"/>
  <c r="G83" i="52"/>
  <c r="Z81" i="52"/>
  <c r="Z91" i="52" s="1"/>
  <c r="Y81" i="52"/>
  <c r="Y91" i="52" s="1"/>
  <c r="X81" i="52"/>
  <c r="X91" i="52" s="1"/>
  <c r="W81" i="52"/>
  <c r="W88" i="52" s="1"/>
  <c r="V81" i="52"/>
  <c r="V91" i="52" s="1"/>
  <c r="U81" i="52"/>
  <c r="U91" i="52" s="1"/>
  <c r="T81" i="52"/>
  <c r="T91" i="52" s="1"/>
  <c r="S81" i="52"/>
  <c r="S88" i="52" s="1"/>
  <c r="R81" i="52"/>
  <c r="R91" i="52" s="1"/>
  <c r="Q81" i="52"/>
  <c r="Q91" i="52" s="1"/>
  <c r="P81" i="52"/>
  <c r="P91" i="52" s="1"/>
  <c r="N81" i="52"/>
  <c r="M81" i="52"/>
  <c r="M88" i="52" s="1"/>
  <c r="L81" i="52"/>
  <c r="K81" i="52"/>
  <c r="J81" i="52"/>
  <c r="I81" i="52"/>
  <c r="H81" i="52"/>
  <c r="G81" i="52"/>
  <c r="Z80" i="52"/>
  <c r="Z79" i="52"/>
  <c r="V79" i="52"/>
  <c r="R79" i="52"/>
  <c r="Y78" i="52"/>
  <c r="X78" i="52"/>
  <c r="U78" i="52"/>
  <c r="T78" i="52"/>
  <c r="Q78" i="52"/>
  <c r="P78" i="52"/>
  <c r="L78" i="52"/>
  <c r="X77" i="52"/>
  <c r="W77" i="52"/>
  <c r="T77" i="52"/>
  <c r="S77" i="52"/>
  <c r="P77" i="52"/>
  <c r="K77" i="52"/>
  <c r="Z76" i="52"/>
  <c r="Y76" i="52"/>
  <c r="X76" i="52"/>
  <c r="V76" i="52"/>
  <c r="U76" i="52"/>
  <c r="T76" i="52"/>
  <c r="R76" i="52"/>
  <c r="Q76" i="52"/>
  <c r="P76" i="52"/>
  <c r="M76" i="52"/>
  <c r="L76" i="52"/>
  <c r="K76" i="52"/>
  <c r="I76" i="52"/>
  <c r="H76" i="52"/>
  <c r="G76" i="52"/>
  <c r="Z75" i="52"/>
  <c r="Y75" i="52"/>
  <c r="X75" i="52"/>
  <c r="W75" i="52"/>
  <c r="V75" i="52"/>
  <c r="U75" i="52"/>
  <c r="T75" i="52"/>
  <c r="S75" i="52"/>
  <c r="R75" i="52"/>
  <c r="Q75" i="52"/>
  <c r="P75" i="52"/>
  <c r="N75" i="52"/>
  <c r="M75" i="52"/>
  <c r="L75" i="52"/>
  <c r="K75" i="52"/>
  <c r="Z74" i="52"/>
  <c r="Y74" i="52"/>
  <c r="Y79" i="52" s="1"/>
  <c r="X74" i="52"/>
  <c r="X79" i="52" s="1"/>
  <c r="V74" i="52"/>
  <c r="U74" i="52"/>
  <c r="U79" i="52" s="1"/>
  <c r="T74" i="52"/>
  <c r="T79" i="52" s="1"/>
  <c r="R74" i="52"/>
  <c r="Q74" i="52"/>
  <c r="Q79" i="52" s="1"/>
  <c r="P74" i="52"/>
  <c r="P79" i="52" s="1"/>
  <c r="M74" i="52"/>
  <c r="L74" i="52"/>
  <c r="K74" i="52"/>
  <c r="I74" i="52"/>
  <c r="H74" i="52"/>
  <c r="G74" i="52"/>
  <c r="Z73" i="52"/>
  <c r="Y73" i="52"/>
  <c r="X73" i="52"/>
  <c r="W73" i="52"/>
  <c r="V73" i="52"/>
  <c r="U73" i="52"/>
  <c r="T73" i="52"/>
  <c r="S73" i="52"/>
  <c r="R73" i="52"/>
  <c r="Q73" i="52"/>
  <c r="P73" i="52"/>
  <c r="N73" i="52"/>
  <c r="M73" i="52"/>
  <c r="L73" i="52"/>
  <c r="K73" i="52"/>
  <c r="J73" i="52"/>
  <c r="I73" i="52"/>
  <c r="H73" i="52"/>
  <c r="G73" i="52"/>
  <c r="Z72" i="52"/>
  <c r="Z78" i="52" s="1"/>
  <c r="Y72" i="52"/>
  <c r="X72" i="52"/>
  <c r="W72" i="52"/>
  <c r="W78" i="52" s="1"/>
  <c r="V72" i="52"/>
  <c r="V78" i="52" s="1"/>
  <c r="U72" i="52"/>
  <c r="T72" i="52"/>
  <c r="S72" i="52"/>
  <c r="S78" i="52" s="1"/>
  <c r="R72" i="52"/>
  <c r="R78" i="52" s="1"/>
  <c r="Q72" i="52"/>
  <c r="P72" i="52"/>
  <c r="N72" i="52"/>
  <c r="M72" i="52"/>
  <c r="L72" i="52"/>
  <c r="K72" i="52"/>
  <c r="J72" i="52"/>
  <c r="I72" i="52"/>
  <c r="H72" i="52"/>
  <c r="G72" i="52"/>
  <c r="Z70" i="52"/>
  <c r="Z77" i="52" s="1"/>
  <c r="Y70" i="52"/>
  <c r="Y80" i="52" s="1"/>
  <c r="X70" i="52"/>
  <c r="X80" i="52" s="1"/>
  <c r="W70" i="52"/>
  <c r="W80" i="52" s="1"/>
  <c r="V70" i="52"/>
  <c r="V77" i="52" s="1"/>
  <c r="U70" i="52"/>
  <c r="U80" i="52" s="1"/>
  <c r="T70" i="52"/>
  <c r="T80" i="52" s="1"/>
  <c r="S70" i="52"/>
  <c r="S80" i="52" s="1"/>
  <c r="R70" i="52"/>
  <c r="R77" i="52" s="1"/>
  <c r="Q70" i="52"/>
  <c r="Q80" i="52" s="1"/>
  <c r="P70" i="52"/>
  <c r="P80" i="52" s="1"/>
  <c r="N70" i="52"/>
  <c r="M70" i="52"/>
  <c r="M77" i="52" s="1"/>
  <c r="L70" i="52"/>
  <c r="L77" i="52" s="1"/>
  <c r="K70" i="52"/>
  <c r="J70" i="52"/>
  <c r="I70" i="52"/>
  <c r="I77" i="52" s="1"/>
  <c r="H70" i="52"/>
  <c r="G70" i="52"/>
  <c r="Y69" i="52"/>
  <c r="Y68" i="52"/>
  <c r="U68" i="52"/>
  <c r="Q68" i="52"/>
  <c r="X67" i="52"/>
  <c r="W67" i="52"/>
  <c r="T67" i="52"/>
  <c r="S67" i="52"/>
  <c r="P67" i="52"/>
  <c r="K67" i="52"/>
  <c r="Z66" i="52"/>
  <c r="W66" i="52"/>
  <c r="V66" i="52"/>
  <c r="S66" i="52"/>
  <c r="R66" i="52"/>
  <c r="Z65" i="52"/>
  <c r="Y65" i="52"/>
  <c r="X65" i="52"/>
  <c r="V65" i="52"/>
  <c r="U65" i="52"/>
  <c r="T65" i="52"/>
  <c r="R65" i="52"/>
  <c r="Q65" i="52"/>
  <c r="P65" i="52"/>
  <c r="M65" i="52"/>
  <c r="L65" i="52"/>
  <c r="K65" i="52"/>
  <c r="I65" i="52"/>
  <c r="H65" i="52"/>
  <c r="G65" i="52"/>
  <c r="Z64" i="52"/>
  <c r="Y64" i="52"/>
  <c r="X64" i="52"/>
  <c r="W64" i="52"/>
  <c r="V64" i="52"/>
  <c r="U64" i="52"/>
  <c r="T64" i="52"/>
  <c r="S64" i="52"/>
  <c r="R64" i="52"/>
  <c r="Q64" i="52"/>
  <c r="P64" i="52"/>
  <c r="N64" i="52"/>
  <c r="M64" i="52"/>
  <c r="L64" i="52"/>
  <c r="K64" i="52"/>
  <c r="Z63" i="52"/>
  <c r="Z68" i="52" s="1"/>
  <c r="Y63" i="52"/>
  <c r="X63" i="52"/>
  <c r="X68" i="52" s="1"/>
  <c r="V63" i="52"/>
  <c r="V68" i="52" s="1"/>
  <c r="U63" i="52"/>
  <c r="T63" i="52"/>
  <c r="T68" i="52" s="1"/>
  <c r="R63" i="52"/>
  <c r="R68" i="52" s="1"/>
  <c r="Q63" i="52"/>
  <c r="P63" i="52"/>
  <c r="M63" i="52"/>
  <c r="L63" i="52"/>
  <c r="K63" i="52"/>
  <c r="I63" i="52"/>
  <c r="H63" i="52"/>
  <c r="G63" i="52"/>
  <c r="Z62" i="52"/>
  <c r="Y62" i="52"/>
  <c r="X62" i="52"/>
  <c r="W62" i="52"/>
  <c r="V62" i="52"/>
  <c r="U62" i="52"/>
  <c r="T62" i="52"/>
  <c r="S62" i="52"/>
  <c r="R62" i="52"/>
  <c r="Q62" i="52"/>
  <c r="P62" i="52"/>
  <c r="N62" i="52"/>
  <c r="M62" i="52"/>
  <c r="L62" i="52"/>
  <c r="K62" i="52"/>
  <c r="J62" i="52"/>
  <c r="I62" i="52"/>
  <c r="H62" i="52"/>
  <c r="G62" i="52"/>
  <c r="Z61" i="52"/>
  <c r="Z67" i="52" s="1"/>
  <c r="Y61" i="52"/>
  <c r="Y67" i="52" s="1"/>
  <c r="X61" i="52"/>
  <c r="W61" i="52"/>
  <c r="V61" i="52"/>
  <c r="V67" i="52" s="1"/>
  <c r="U61" i="52"/>
  <c r="U67" i="52" s="1"/>
  <c r="T61" i="52"/>
  <c r="S61" i="52"/>
  <c r="R61" i="52"/>
  <c r="R67" i="52" s="1"/>
  <c r="Q61" i="52"/>
  <c r="Q67" i="52" s="1"/>
  <c r="P61" i="52"/>
  <c r="N61" i="52"/>
  <c r="M61" i="52"/>
  <c r="L61" i="52"/>
  <c r="K61" i="52"/>
  <c r="J61" i="52"/>
  <c r="I61" i="52"/>
  <c r="H61" i="52"/>
  <c r="G61" i="52"/>
  <c r="Z59" i="52"/>
  <c r="Z69" i="52" s="1"/>
  <c r="Y59" i="52"/>
  <c r="Y66" i="52" s="1"/>
  <c r="X59" i="52"/>
  <c r="X69" i="52" s="1"/>
  <c r="W59" i="52"/>
  <c r="W69" i="52" s="1"/>
  <c r="V59" i="52"/>
  <c r="V69" i="52" s="1"/>
  <c r="U59" i="52"/>
  <c r="U66" i="52" s="1"/>
  <c r="T59" i="52"/>
  <c r="T69" i="52" s="1"/>
  <c r="S59" i="52"/>
  <c r="S69" i="52" s="1"/>
  <c r="R59" i="52"/>
  <c r="R69" i="52" s="1"/>
  <c r="Q59" i="52"/>
  <c r="Q66" i="52" s="1"/>
  <c r="P59" i="52"/>
  <c r="P69" i="52" s="1"/>
  <c r="N59" i="52"/>
  <c r="M59" i="52"/>
  <c r="L59" i="52"/>
  <c r="L66" i="52" s="1"/>
  <c r="K59" i="52"/>
  <c r="K66" i="52" s="1"/>
  <c r="J59" i="52"/>
  <c r="I59" i="52"/>
  <c r="H59" i="52"/>
  <c r="H66" i="52" s="1"/>
  <c r="G59" i="52"/>
  <c r="X58" i="52"/>
  <c r="T58" i="52"/>
  <c r="P58" i="52"/>
  <c r="X57" i="52"/>
  <c r="T57" i="52"/>
  <c r="K57" i="52"/>
  <c r="Z56" i="52"/>
  <c r="W56" i="52"/>
  <c r="V56" i="52"/>
  <c r="S56" i="52"/>
  <c r="R56" i="52"/>
  <c r="Z55" i="52"/>
  <c r="Y55" i="52"/>
  <c r="V55" i="52"/>
  <c r="U55" i="52"/>
  <c r="R55" i="52"/>
  <c r="Q55" i="52"/>
  <c r="M55" i="52"/>
  <c r="I55" i="52"/>
  <c r="Z54" i="52"/>
  <c r="Y54" i="52"/>
  <c r="X54" i="52"/>
  <c r="V54" i="52"/>
  <c r="U54" i="52"/>
  <c r="T54" i="52"/>
  <c r="R54" i="52"/>
  <c r="Q54" i="52"/>
  <c r="P54" i="52"/>
  <c r="M54" i="52"/>
  <c r="L54" i="52"/>
  <c r="L175" i="52" s="1"/>
  <c r="P65" i="45" s="1"/>
  <c r="K54" i="52"/>
  <c r="I54" i="52"/>
  <c r="H54" i="52"/>
  <c r="H175" i="52" s="1"/>
  <c r="G54" i="52"/>
  <c r="Z53" i="52"/>
  <c r="Y53" i="52"/>
  <c r="X53" i="52"/>
  <c r="W53" i="52"/>
  <c r="V53" i="52"/>
  <c r="U53" i="52"/>
  <c r="T53" i="52"/>
  <c r="S53" i="52"/>
  <c r="R53" i="52"/>
  <c r="Q53" i="52"/>
  <c r="P53" i="52"/>
  <c r="N53" i="52"/>
  <c r="M53" i="52"/>
  <c r="L53" i="52"/>
  <c r="K53" i="52"/>
  <c r="K174" i="52" s="1"/>
  <c r="O64" i="45" s="1"/>
  <c r="Z52" i="52"/>
  <c r="Z57" i="52" s="1"/>
  <c r="Y52" i="52"/>
  <c r="Y57" i="52" s="1"/>
  <c r="X52" i="52"/>
  <c r="V52" i="52"/>
  <c r="V57" i="52" s="1"/>
  <c r="U52" i="52"/>
  <c r="U57" i="52" s="1"/>
  <c r="T52" i="52"/>
  <c r="R52" i="52"/>
  <c r="R57" i="52" s="1"/>
  <c r="Q52" i="52"/>
  <c r="Q57" i="52" s="1"/>
  <c r="P52" i="52"/>
  <c r="M52" i="52"/>
  <c r="M57" i="52" s="1"/>
  <c r="L52" i="52"/>
  <c r="K52" i="52"/>
  <c r="I52" i="52"/>
  <c r="H52" i="52"/>
  <c r="G52" i="52"/>
  <c r="Z51" i="52"/>
  <c r="Y51" i="52"/>
  <c r="X51" i="52"/>
  <c r="W51" i="52"/>
  <c r="V51" i="52"/>
  <c r="U51" i="52"/>
  <c r="T51" i="52"/>
  <c r="S51" i="52"/>
  <c r="R51" i="52"/>
  <c r="Q51" i="52"/>
  <c r="P51" i="52"/>
  <c r="N51" i="52"/>
  <c r="M51" i="52"/>
  <c r="L51" i="52"/>
  <c r="K51" i="52"/>
  <c r="J51" i="52"/>
  <c r="I51" i="52"/>
  <c r="I172" i="52" s="1"/>
  <c r="H51" i="52"/>
  <c r="G51" i="52"/>
  <c r="Z50" i="52"/>
  <c r="Y50" i="52"/>
  <c r="Y56" i="52" s="1"/>
  <c r="X50" i="52"/>
  <c r="X56" i="52" s="1"/>
  <c r="W50" i="52"/>
  <c r="V50" i="52"/>
  <c r="U50" i="52"/>
  <c r="U56" i="52" s="1"/>
  <c r="T50" i="52"/>
  <c r="T56" i="52" s="1"/>
  <c r="S50" i="52"/>
  <c r="R50" i="52"/>
  <c r="Q50" i="52"/>
  <c r="Q56" i="52" s="1"/>
  <c r="P50" i="52"/>
  <c r="P56" i="52" s="1"/>
  <c r="P57" i="52" s="1"/>
  <c r="N50" i="52"/>
  <c r="M50" i="52"/>
  <c r="L50" i="52"/>
  <c r="L171" i="52" s="1"/>
  <c r="P61" i="45" s="1"/>
  <c r="K50" i="52"/>
  <c r="K56" i="52" s="1"/>
  <c r="J50" i="52"/>
  <c r="I50" i="52"/>
  <c r="H50" i="52"/>
  <c r="G50" i="52"/>
  <c r="G56" i="52" s="1"/>
  <c r="G57" i="52" s="1"/>
  <c r="Z48" i="52"/>
  <c r="Z58" i="52" s="1"/>
  <c r="Y48" i="52"/>
  <c r="Y58" i="52" s="1"/>
  <c r="X48" i="52"/>
  <c r="X55" i="52" s="1"/>
  <c r="W48" i="52"/>
  <c r="W58" i="52" s="1"/>
  <c r="V48" i="52"/>
  <c r="V58" i="52" s="1"/>
  <c r="U48" i="52"/>
  <c r="U58" i="52" s="1"/>
  <c r="T48" i="52"/>
  <c r="T55" i="52" s="1"/>
  <c r="S48" i="52"/>
  <c r="S58" i="52" s="1"/>
  <c r="R48" i="52"/>
  <c r="R58" i="52" s="1"/>
  <c r="Q48" i="52"/>
  <c r="Q58" i="52" s="1"/>
  <c r="P48" i="52"/>
  <c r="P55" i="52" s="1"/>
  <c r="N48" i="52"/>
  <c r="M48" i="52"/>
  <c r="L48" i="52"/>
  <c r="K48" i="52"/>
  <c r="K55" i="52" s="1"/>
  <c r="J48" i="52"/>
  <c r="I48" i="52"/>
  <c r="H48" i="52"/>
  <c r="G48" i="52"/>
  <c r="G55" i="52" s="1"/>
  <c r="W47" i="52"/>
  <c r="S47" i="52"/>
  <c r="Z45" i="52"/>
  <c r="Y45" i="52"/>
  <c r="V45" i="52"/>
  <c r="U45" i="52"/>
  <c r="R45" i="52"/>
  <c r="Q45" i="52"/>
  <c r="Y44" i="52"/>
  <c r="X44" i="52"/>
  <c r="U44" i="52"/>
  <c r="T44" i="52"/>
  <c r="Q44" i="52"/>
  <c r="P44" i="52"/>
  <c r="H44" i="52"/>
  <c r="Z43" i="52"/>
  <c r="Y43" i="52"/>
  <c r="X43" i="52"/>
  <c r="V43" i="52"/>
  <c r="U43" i="52"/>
  <c r="T43" i="52"/>
  <c r="R43" i="52"/>
  <c r="Q43" i="52"/>
  <c r="P43" i="52"/>
  <c r="M43" i="52"/>
  <c r="L43" i="52"/>
  <c r="K43" i="52"/>
  <c r="I43" i="52"/>
  <c r="H43" i="52"/>
  <c r="G43" i="52"/>
  <c r="Z42" i="52"/>
  <c r="Y42" i="52"/>
  <c r="X42" i="52"/>
  <c r="W42" i="52"/>
  <c r="V42" i="52"/>
  <c r="U42" i="52"/>
  <c r="T42" i="52"/>
  <c r="S42" i="52"/>
  <c r="R42" i="52"/>
  <c r="Q42" i="52"/>
  <c r="P42" i="52"/>
  <c r="N42" i="52"/>
  <c r="M42" i="52"/>
  <c r="L42" i="52"/>
  <c r="K42" i="52"/>
  <c r="Z41" i="52"/>
  <c r="Z46" i="52" s="1"/>
  <c r="Y41" i="52"/>
  <c r="Y46" i="52" s="1"/>
  <c r="X41" i="52"/>
  <c r="X46" i="52" s="1"/>
  <c r="V41" i="52"/>
  <c r="V46" i="52" s="1"/>
  <c r="U41" i="52"/>
  <c r="U46" i="52" s="1"/>
  <c r="T41" i="52"/>
  <c r="T46" i="52" s="1"/>
  <c r="R41" i="52"/>
  <c r="R46" i="52" s="1"/>
  <c r="Q41" i="52"/>
  <c r="Q46" i="52" s="1"/>
  <c r="P41" i="52"/>
  <c r="M41" i="52"/>
  <c r="L41" i="52"/>
  <c r="K41" i="52"/>
  <c r="I41" i="52"/>
  <c r="H41" i="52"/>
  <c r="H46" i="52" s="1"/>
  <c r="G41" i="52"/>
  <c r="Z40" i="52"/>
  <c r="Y40" i="52"/>
  <c r="X40" i="52"/>
  <c r="W40" i="52"/>
  <c r="V40" i="52"/>
  <c r="U40" i="52"/>
  <c r="T40" i="52"/>
  <c r="S40" i="52"/>
  <c r="R40" i="52"/>
  <c r="Q40" i="52"/>
  <c r="P40" i="52"/>
  <c r="N40" i="52"/>
  <c r="M40" i="52"/>
  <c r="L40" i="52"/>
  <c r="K40" i="52"/>
  <c r="J40" i="52"/>
  <c r="I40" i="52"/>
  <c r="H40" i="52"/>
  <c r="G40" i="52"/>
  <c r="Z39" i="52"/>
  <c r="Y39" i="52"/>
  <c r="X39" i="52"/>
  <c r="X45" i="52" s="1"/>
  <c r="W39" i="52"/>
  <c r="W45" i="52" s="1"/>
  <c r="V39" i="52"/>
  <c r="U39" i="52"/>
  <c r="T39" i="52"/>
  <c r="T45" i="52" s="1"/>
  <c r="S39" i="52"/>
  <c r="S45" i="52" s="1"/>
  <c r="R39" i="52"/>
  <c r="Q39" i="52"/>
  <c r="P39" i="52"/>
  <c r="P45" i="52" s="1"/>
  <c r="N39" i="52"/>
  <c r="M39" i="52"/>
  <c r="L39" i="52"/>
  <c r="K39" i="52"/>
  <c r="J39" i="52"/>
  <c r="I39" i="52"/>
  <c r="H39" i="52"/>
  <c r="G39" i="52"/>
  <c r="Z37" i="52"/>
  <c r="Z47" i="52" s="1"/>
  <c r="Y37" i="52"/>
  <c r="Y47" i="52" s="1"/>
  <c r="X37" i="52"/>
  <c r="X47" i="52" s="1"/>
  <c r="W37" i="52"/>
  <c r="W44" i="52" s="1"/>
  <c r="V37" i="52"/>
  <c r="V47" i="52" s="1"/>
  <c r="U37" i="52"/>
  <c r="U47" i="52" s="1"/>
  <c r="T37" i="52"/>
  <c r="T47" i="52" s="1"/>
  <c r="S37" i="52"/>
  <c r="S44" i="52" s="1"/>
  <c r="R37" i="52"/>
  <c r="R47" i="52" s="1"/>
  <c r="Q37" i="52"/>
  <c r="Q47" i="52" s="1"/>
  <c r="P37" i="52"/>
  <c r="P47" i="52" s="1"/>
  <c r="N37" i="52"/>
  <c r="M37" i="52"/>
  <c r="M44" i="52" s="1"/>
  <c r="L37" i="52"/>
  <c r="K37" i="52"/>
  <c r="J37" i="52"/>
  <c r="J169" i="52" s="1"/>
  <c r="I37" i="52"/>
  <c r="I44" i="52" s="1"/>
  <c r="I45" i="52" s="1"/>
  <c r="H37" i="52"/>
  <c r="G37" i="52"/>
  <c r="R36" i="52"/>
  <c r="Z35" i="52"/>
  <c r="V35" i="52"/>
  <c r="R35" i="52"/>
  <c r="I35" i="52"/>
  <c r="Y34" i="52"/>
  <c r="X34" i="52"/>
  <c r="U34" i="52"/>
  <c r="T34" i="52"/>
  <c r="Q34" i="52"/>
  <c r="P34" i="52"/>
  <c r="X33" i="52"/>
  <c r="W33" i="52"/>
  <c r="T33" i="52"/>
  <c r="S33" i="52"/>
  <c r="P33" i="52"/>
  <c r="Z32" i="52"/>
  <c r="Y32" i="52"/>
  <c r="X32" i="52"/>
  <c r="V32" i="52"/>
  <c r="U32" i="52"/>
  <c r="T32" i="52"/>
  <c r="R32" i="52"/>
  <c r="Q32" i="52"/>
  <c r="P32" i="52"/>
  <c r="M32" i="52"/>
  <c r="L32" i="52"/>
  <c r="K32" i="52"/>
  <c r="I32" i="52"/>
  <c r="H32" i="52"/>
  <c r="G32" i="52"/>
  <c r="Z31" i="52"/>
  <c r="Y31" i="52"/>
  <c r="X31" i="52"/>
  <c r="W31" i="52"/>
  <c r="V31" i="52"/>
  <c r="U31" i="52"/>
  <c r="T31" i="52"/>
  <c r="S31" i="52"/>
  <c r="R31" i="52"/>
  <c r="Q31" i="52"/>
  <c r="P31" i="52"/>
  <c r="N31" i="52"/>
  <c r="M31" i="52"/>
  <c r="L31" i="52"/>
  <c r="K31" i="52"/>
  <c r="Z30" i="52"/>
  <c r="Y30" i="52"/>
  <c r="Y35" i="52" s="1"/>
  <c r="X30" i="52"/>
  <c r="X35" i="52" s="1"/>
  <c r="V30" i="52"/>
  <c r="U30" i="52"/>
  <c r="U35" i="52" s="1"/>
  <c r="T30" i="52"/>
  <c r="T35" i="52" s="1"/>
  <c r="R30" i="52"/>
  <c r="Q30" i="52"/>
  <c r="Q35" i="52" s="1"/>
  <c r="P30" i="52"/>
  <c r="M30" i="52"/>
  <c r="L30" i="52"/>
  <c r="K30" i="52"/>
  <c r="I30" i="52"/>
  <c r="H30" i="52"/>
  <c r="G30" i="52"/>
  <c r="Z29" i="52"/>
  <c r="Y29" i="52"/>
  <c r="X29" i="52"/>
  <c r="W29" i="52"/>
  <c r="V29" i="52"/>
  <c r="U29" i="52"/>
  <c r="T29" i="52"/>
  <c r="S29" i="52"/>
  <c r="R29" i="52"/>
  <c r="Q29" i="52"/>
  <c r="P29" i="52"/>
  <c r="N29" i="52"/>
  <c r="M29" i="52"/>
  <c r="L29" i="52"/>
  <c r="K29" i="52"/>
  <c r="J29" i="52"/>
  <c r="I29" i="52"/>
  <c r="H29" i="52"/>
  <c r="G29" i="52"/>
  <c r="Z28" i="52"/>
  <c r="Z34" i="52" s="1"/>
  <c r="Y28" i="52"/>
  <c r="X28" i="52"/>
  <c r="W28" i="52"/>
  <c r="W34" i="52" s="1"/>
  <c r="V28" i="52"/>
  <c r="V34" i="52" s="1"/>
  <c r="U28" i="52"/>
  <c r="T28" i="52"/>
  <c r="S28" i="52"/>
  <c r="S34" i="52" s="1"/>
  <c r="R28" i="52"/>
  <c r="R34" i="52" s="1"/>
  <c r="Q28" i="52"/>
  <c r="P28" i="52"/>
  <c r="N28" i="52"/>
  <c r="M28" i="52"/>
  <c r="M34" i="52" s="1"/>
  <c r="L28" i="52"/>
  <c r="K28" i="52"/>
  <c r="J28" i="52"/>
  <c r="I28" i="52"/>
  <c r="I34" i="52" s="1"/>
  <c r="H28" i="52"/>
  <c r="G28" i="52"/>
  <c r="Z26" i="52"/>
  <c r="Z33" i="52" s="1"/>
  <c r="Y26" i="52"/>
  <c r="Y36" i="52" s="1"/>
  <c r="X26" i="52"/>
  <c r="X36" i="52" s="1"/>
  <c r="W26" i="52"/>
  <c r="W36" i="52" s="1"/>
  <c r="V26" i="52"/>
  <c r="V33" i="52" s="1"/>
  <c r="U26" i="52"/>
  <c r="U36" i="52" s="1"/>
  <c r="T26" i="52"/>
  <c r="T36" i="52" s="1"/>
  <c r="S26" i="52"/>
  <c r="S36" i="52" s="1"/>
  <c r="R26" i="52"/>
  <c r="R33" i="52" s="1"/>
  <c r="Q26" i="52"/>
  <c r="Q36" i="52" s="1"/>
  <c r="P26" i="52"/>
  <c r="P36" i="52" s="1"/>
  <c r="N26" i="52"/>
  <c r="M26" i="52"/>
  <c r="M33" i="52" s="1"/>
  <c r="L26" i="52"/>
  <c r="K26" i="52"/>
  <c r="J26" i="52"/>
  <c r="I26" i="52"/>
  <c r="I33" i="52" s="1"/>
  <c r="H26" i="52"/>
  <c r="G26" i="52"/>
  <c r="Q25" i="52"/>
  <c r="Q179" i="52" s="1"/>
  <c r="Y24" i="52"/>
  <c r="Y178" i="52" s="1"/>
  <c r="U24" i="52"/>
  <c r="U178" i="52" s="1"/>
  <c r="Q24" i="52"/>
  <c r="Q178" i="52" s="1"/>
  <c r="X23" i="52"/>
  <c r="X177" i="52" s="1"/>
  <c r="W23" i="52"/>
  <c r="T23" i="52"/>
  <c r="T177" i="52" s="1"/>
  <c r="S23" i="52"/>
  <c r="P23" i="52"/>
  <c r="P177" i="52" s="1"/>
  <c r="Z22" i="52"/>
  <c r="W22" i="52"/>
  <c r="W176" i="52" s="1"/>
  <c r="V22" i="52"/>
  <c r="S22" i="52"/>
  <c r="S176" i="52" s="1"/>
  <c r="R22" i="52"/>
  <c r="Z21" i="52"/>
  <c r="Z175" i="52" s="1"/>
  <c r="Y21" i="52"/>
  <c r="X21" i="52"/>
  <c r="X175" i="52" s="1"/>
  <c r="V21" i="52"/>
  <c r="V175" i="52" s="1"/>
  <c r="U21" i="52"/>
  <c r="T21" i="52"/>
  <c r="T175" i="52" s="1"/>
  <c r="R21" i="52"/>
  <c r="R175" i="52" s="1"/>
  <c r="Q21" i="52"/>
  <c r="P21" i="52"/>
  <c r="M21" i="52"/>
  <c r="M175" i="52" s="1"/>
  <c r="Q65" i="45" s="1"/>
  <c r="L21" i="52"/>
  <c r="K21" i="52"/>
  <c r="I21" i="52"/>
  <c r="I175" i="52" s="1"/>
  <c r="H21" i="52"/>
  <c r="G21" i="52"/>
  <c r="Z20" i="52"/>
  <c r="Z174" i="52" s="1"/>
  <c r="Y20" i="52"/>
  <c r="Y174" i="52" s="1"/>
  <c r="X20" i="52"/>
  <c r="W20" i="52"/>
  <c r="W174" i="52" s="1"/>
  <c r="V20" i="52"/>
  <c r="V174" i="52" s="1"/>
  <c r="U20" i="52"/>
  <c r="U174" i="52" s="1"/>
  <c r="T20" i="52"/>
  <c r="S20" i="52"/>
  <c r="S174" i="52" s="1"/>
  <c r="R20" i="52"/>
  <c r="R174" i="52" s="1"/>
  <c r="Q20" i="52"/>
  <c r="Q174" i="52" s="1"/>
  <c r="P20" i="52"/>
  <c r="N20" i="52"/>
  <c r="M20" i="52"/>
  <c r="L20" i="52"/>
  <c r="L174" i="52" s="1"/>
  <c r="K20" i="52"/>
  <c r="Z19" i="52"/>
  <c r="Z173" i="52" s="1"/>
  <c r="Y19" i="52"/>
  <c r="Y173" i="52" s="1"/>
  <c r="X19" i="52"/>
  <c r="V19" i="52"/>
  <c r="V173" i="52" s="1"/>
  <c r="U19" i="52"/>
  <c r="U173" i="52" s="1"/>
  <c r="T19" i="52"/>
  <c r="R19" i="52"/>
  <c r="R173" i="52" s="1"/>
  <c r="Q19" i="52"/>
  <c r="Q173" i="52" s="1"/>
  <c r="P19" i="52"/>
  <c r="M19" i="52"/>
  <c r="L19" i="52"/>
  <c r="K19" i="52"/>
  <c r="I19" i="52"/>
  <c r="H19" i="52"/>
  <c r="G19" i="52"/>
  <c r="Z18" i="52"/>
  <c r="Y18" i="52"/>
  <c r="Y172" i="52" s="1"/>
  <c r="X18" i="52"/>
  <c r="X172" i="52" s="1"/>
  <c r="W18" i="52"/>
  <c r="W172" i="52" s="1"/>
  <c r="V18" i="52"/>
  <c r="U18" i="52"/>
  <c r="U172" i="52" s="1"/>
  <c r="T18" i="52"/>
  <c r="T172" i="52" s="1"/>
  <c r="S18" i="52"/>
  <c r="S172" i="52" s="1"/>
  <c r="R18" i="52"/>
  <c r="Q18" i="52"/>
  <c r="Q172" i="52" s="1"/>
  <c r="P18" i="52"/>
  <c r="P172" i="52" s="1"/>
  <c r="N18" i="52"/>
  <c r="M18" i="52"/>
  <c r="L18" i="52"/>
  <c r="K18" i="52"/>
  <c r="J18" i="52"/>
  <c r="I18" i="52"/>
  <c r="H18" i="52"/>
  <c r="G18" i="52"/>
  <c r="Z17" i="52"/>
  <c r="Y17" i="52"/>
  <c r="Y23" i="52" s="1"/>
  <c r="Y177" i="52" s="1"/>
  <c r="X17" i="52"/>
  <c r="X171" i="52" s="1"/>
  <c r="W17" i="52"/>
  <c r="W171" i="52" s="1"/>
  <c r="V17" i="52"/>
  <c r="U17" i="52"/>
  <c r="U23" i="52" s="1"/>
  <c r="U177" i="52" s="1"/>
  <c r="T17" i="52"/>
  <c r="T171" i="52" s="1"/>
  <c r="S17" i="52"/>
  <c r="S171" i="52" s="1"/>
  <c r="R17" i="52"/>
  <c r="Q17" i="52"/>
  <c r="Q23" i="52" s="1"/>
  <c r="Q177" i="52" s="1"/>
  <c r="P17" i="52"/>
  <c r="P171" i="52" s="1"/>
  <c r="N17" i="52"/>
  <c r="M17" i="52"/>
  <c r="L17" i="52"/>
  <c r="K17" i="52"/>
  <c r="J17" i="52"/>
  <c r="I17" i="52"/>
  <c r="H17" i="52"/>
  <c r="G17" i="52"/>
  <c r="Z15" i="52"/>
  <c r="Z169" i="52" s="1"/>
  <c r="Y15" i="52"/>
  <c r="X15" i="52"/>
  <c r="X25" i="52" s="1"/>
  <c r="X179" i="52" s="1"/>
  <c r="W15" i="52"/>
  <c r="W25" i="52" s="1"/>
  <c r="W179" i="52" s="1"/>
  <c r="V15" i="52"/>
  <c r="V169" i="52" s="1"/>
  <c r="U15" i="52"/>
  <c r="T15" i="52"/>
  <c r="T25" i="52" s="1"/>
  <c r="T179" i="52" s="1"/>
  <c r="S15" i="52"/>
  <c r="S25" i="52" s="1"/>
  <c r="S179" i="52" s="1"/>
  <c r="R15" i="52"/>
  <c r="R169" i="52" s="1"/>
  <c r="Q15" i="52"/>
  <c r="P15" i="52"/>
  <c r="P25" i="52" s="1"/>
  <c r="P179" i="52" s="1"/>
  <c r="N15" i="52"/>
  <c r="M15" i="52"/>
  <c r="L15" i="52"/>
  <c r="K15" i="52"/>
  <c r="J15" i="52"/>
  <c r="I15" i="52"/>
  <c r="H15" i="52"/>
  <c r="G15" i="52"/>
  <c r="W177" i="48"/>
  <c r="S177" i="48"/>
  <c r="Z176" i="48"/>
  <c r="V176" i="48"/>
  <c r="R176" i="48"/>
  <c r="Y175" i="48"/>
  <c r="U175" i="48"/>
  <c r="Q175" i="48"/>
  <c r="X174" i="48"/>
  <c r="T174" i="48"/>
  <c r="P174" i="48"/>
  <c r="J174" i="48"/>
  <c r="I174" i="48"/>
  <c r="H174" i="48"/>
  <c r="G174" i="48"/>
  <c r="Z172" i="48"/>
  <c r="V172" i="48"/>
  <c r="R172" i="48"/>
  <c r="Y171" i="48"/>
  <c r="U171" i="48"/>
  <c r="Q171" i="48"/>
  <c r="Z170" i="48"/>
  <c r="Y170" i="48"/>
  <c r="X170" i="48"/>
  <c r="W170" i="48"/>
  <c r="V170" i="48"/>
  <c r="U170" i="48"/>
  <c r="T170" i="48"/>
  <c r="S170" i="48"/>
  <c r="R170" i="48"/>
  <c r="Q170" i="48"/>
  <c r="P170" i="48"/>
  <c r="N170" i="48"/>
  <c r="M170" i="48"/>
  <c r="L170" i="48"/>
  <c r="K170" i="48"/>
  <c r="J170" i="48"/>
  <c r="I170" i="48"/>
  <c r="H170" i="48"/>
  <c r="G170" i="48"/>
  <c r="W169" i="48"/>
  <c r="S169" i="48"/>
  <c r="Z167" i="48"/>
  <c r="V167" i="48"/>
  <c r="R167" i="48"/>
  <c r="Y166" i="48"/>
  <c r="X166" i="48"/>
  <c r="U166" i="48"/>
  <c r="T166" i="48"/>
  <c r="Q166" i="48"/>
  <c r="P166" i="48"/>
  <c r="L166" i="48"/>
  <c r="X165" i="48"/>
  <c r="W165" i="48"/>
  <c r="T165" i="48"/>
  <c r="S165" i="48"/>
  <c r="P165" i="48"/>
  <c r="Z164" i="48"/>
  <c r="Y164" i="48"/>
  <c r="X164" i="48"/>
  <c r="W164" i="48"/>
  <c r="V164" i="48"/>
  <c r="U164" i="48"/>
  <c r="T164" i="48"/>
  <c r="S164" i="48"/>
  <c r="R164" i="48"/>
  <c r="Q164" i="48"/>
  <c r="P164" i="48"/>
  <c r="N164" i="48"/>
  <c r="M164" i="48"/>
  <c r="L164" i="48"/>
  <c r="K164" i="48"/>
  <c r="J164" i="48"/>
  <c r="I164" i="48"/>
  <c r="H164" i="48"/>
  <c r="G164" i="48"/>
  <c r="Z163" i="48"/>
  <c r="Y163" i="48"/>
  <c r="X163" i="48"/>
  <c r="W163" i="48"/>
  <c r="V163" i="48"/>
  <c r="U163" i="48"/>
  <c r="T163" i="48"/>
  <c r="S163" i="48"/>
  <c r="R163" i="48"/>
  <c r="Q163" i="48"/>
  <c r="P163" i="48"/>
  <c r="N163" i="48"/>
  <c r="M163" i="48"/>
  <c r="L163" i="48"/>
  <c r="K163" i="48"/>
  <c r="Z162" i="48"/>
  <c r="Y162" i="48"/>
  <c r="Y167" i="48" s="1"/>
  <c r="X162" i="48"/>
  <c r="X167" i="48" s="1"/>
  <c r="V162" i="48"/>
  <c r="U162" i="48"/>
  <c r="U167" i="48" s="1"/>
  <c r="T162" i="48"/>
  <c r="T167" i="48" s="1"/>
  <c r="R162" i="48"/>
  <c r="Q162" i="48"/>
  <c r="Q167" i="48" s="1"/>
  <c r="P162" i="48"/>
  <c r="P167" i="48" s="1"/>
  <c r="M162" i="48"/>
  <c r="L162" i="48"/>
  <c r="K162" i="48"/>
  <c r="I162" i="48"/>
  <c r="H162" i="48"/>
  <c r="G162" i="48"/>
  <c r="Z161" i="48"/>
  <c r="Y161" i="48"/>
  <c r="X161" i="48"/>
  <c r="W161" i="48"/>
  <c r="V161" i="48"/>
  <c r="U161" i="48"/>
  <c r="T161" i="48"/>
  <c r="S161" i="48"/>
  <c r="R161" i="48"/>
  <c r="Q161" i="48"/>
  <c r="P161" i="48"/>
  <c r="N161" i="48"/>
  <c r="M161" i="48"/>
  <c r="L161" i="48"/>
  <c r="K161" i="48"/>
  <c r="K165" i="48" s="1"/>
  <c r="J161" i="48"/>
  <c r="I161" i="48"/>
  <c r="H161" i="48"/>
  <c r="G161" i="48"/>
  <c r="Z160" i="48"/>
  <c r="Z166" i="48" s="1"/>
  <c r="Y160" i="48"/>
  <c r="X160" i="48"/>
  <c r="W160" i="48"/>
  <c r="W166" i="48" s="1"/>
  <c r="V160" i="48"/>
  <c r="V166" i="48" s="1"/>
  <c r="U160" i="48"/>
  <c r="T160" i="48"/>
  <c r="S160" i="48"/>
  <c r="S166" i="48" s="1"/>
  <c r="R160" i="48"/>
  <c r="R166" i="48" s="1"/>
  <c r="Q160" i="48"/>
  <c r="P160" i="48"/>
  <c r="N160" i="48"/>
  <c r="M160" i="48"/>
  <c r="L160" i="48"/>
  <c r="K160" i="48"/>
  <c r="J160" i="48"/>
  <c r="I160" i="48"/>
  <c r="H160" i="48"/>
  <c r="G160" i="48"/>
  <c r="Z158" i="48"/>
  <c r="Z165" i="48" s="1"/>
  <c r="Y158" i="48"/>
  <c r="Y168" i="48" s="1"/>
  <c r="X158" i="48"/>
  <c r="X168" i="48" s="1"/>
  <c r="W158" i="48"/>
  <c r="W168" i="48" s="1"/>
  <c r="V158" i="48"/>
  <c r="V165" i="48" s="1"/>
  <c r="U158" i="48"/>
  <c r="U168" i="48" s="1"/>
  <c r="T158" i="48"/>
  <c r="T168" i="48" s="1"/>
  <c r="S158" i="48"/>
  <c r="S168" i="48" s="1"/>
  <c r="R158" i="48"/>
  <c r="R165" i="48" s="1"/>
  <c r="Q158" i="48"/>
  <c r="Q168" i="48" s="1"/>
  <c r="P158" i="48"/>
  <c r="P168" i="48" s="1"/>
  <c r="N158" i="48"/>
  <c r="M158" i="48"/>
  <c r="M165" i="48" s="1"/>
  <c r="L158" i="48"/>
  <c r="L165" i="48" s="1"/>
  <c r="K158" i="48"/>
  <c r="J158" i="48"/>
  <c r="I158" i="48"/>
  <c r="I165" i="48" s="1"/>
  <c r="H158" i="48"/>
  <c r="G158" i="48"/>
  <c r="Y156" i="48"/>
  <c r="U156" i="48"/>
  <c r="Q156" i="48"/>
  <c r="X155" i="48"/>
  <c r="W155" i="48"/>
  <c r="T155" i="48"/>
  <c r="S155" i="48"/>
  <c r="P155" i="48"/>
  <c r="K155" i="48"/>
  <c r="Z154" i="48"/>
  <c r="W154" i="48"/>
  <c r="V154" i="48"/>
  <c r="S154" i="48"/>
  <c r="R154" i="48"/>
  <c r="Z153" i="48"/>
  <c r="Y153" i="48"/>
  <c r="X153" i="48"/>
  <c r="V153" i="48"/>
  <c r="U153" i="48"/>
  <c r="T153" i="48"/>
  <c r="R153" i="48"/>
  <c r="Q153" i="48"/>
  <c r="P153" i="48"/>
  <c r="M153" i="48"/>
  <c r="L153" i="48"/>
  <c r="K153" i="48"/>
  <c r="I153" i="48"/>
  <c r="H153" i="48"/>
  <c r="G153" i="48"/>
  <c r="Z152" i="48"/>
  <c r="Y152" i="48"/>
  <c r="X152" i="48"/>
  <c r="W152" i="48"/>
  <c r="V152" i="48"/>
  <c r="U152" i="48"/>
  <c r="T152" i="48"/>
  <c r="S152" i="48"/>
  <c r="R152" i="48"/>
  <c r="Q152" i="48"/>
  <c r="P152" i="48"/>
  <c r="N152" i="48"/>
  <c r="M152" i="48"/>
  <c r="L152" i="48"/>
  <c r="K152" i="48"/>
  <c r="Z151" i="48"/>
  <c r="Z156" i="48" s="1"/>
  <c r="Y151" i="48"/>
  <c r="X151" i="48"/>
  <c r="X156" i="48" s="1"/>
  <c r="V151" i="48"/>
  <c r="V156" i="48" s="1"/>
  <c r="U151" i="48"/>
  <c r="T151" i="48"/>
  <c r="T156" i="48" s="1"/>
  <c r="R151" i="48"/>
  <c r="R156" i="48" s="1"/>
  <c r="Q151" i="48"/>
  <c r="P151" i="48"/>
  <c r="M151" i="48"/>
  <c r="L151" i="48"/>
  <c r="K151" i="48"/>
  <c r="I151" i="48"/>
  <c r="H151" i="48"/>
  <c r="G151" i="48"/>
  <c r="Z150" i="48"/>
  <c r="Y150" i="48"/>
  <c r="X150" i="48"/>
  <c r="W150" i="48"/>
  <c r="V150" i="48"/>
  <c r="U150" i="48"/>
  <c r="T150" i="48"/>
  <c r="S150" i="48"/>
  <c r="R150" i="48"/>
  <c r="Q150" i="48"/>
  <c r="P150" i="48"/>
  <c r="N150" i="48"/>
  <c r="M150" i="48"/>
  <c r="L150" i="48"/>
  <c r="K150" i="48"/>
  <c r="J150" i="48"/>
  <c r="I150" i="48"/>
  <c r="H150" i="48"/>
  <c r="G150" i="48"/>
  <c r="Z149" i="48"/>
  <c r="Z155" i="48" s="1"/>
  <c r="Y149" i="48"/>
  <c r="Y155" i="48" s="1"/>
  <c r="X149" i="48"/>
  <c r="W149" i="48"/>
  <c r="V149" i="48"/>
  <c r="V155" i="48" s="1"/>
  <c r="U149" i="48"/>
  <c r="U155" i="48" s="1"/>
  <c r="T149" i="48"/>
  <c r="S149" i="48"/>
  <c r="R149" i="48"/>
  <c r="R155" i="48" s="1"/>
  <c r="Q149" i="48"/>
  <c r="Q155" i="48" s="1"/>
  <c r="P149" i="48"/>
  <c r="N149" i="48"/>
  <c r="M149" i="48"/>
  <c r="L149" i="48"/>
  <c r="K149" i="48"/>
  <c r="J149" i="48"/>
  <c r="I149" i="48"/>
  <c r="H149" i="48"/>
  <c r="G149" i="48"/>
  <c r="Z147" i="48"/>
  <c r="Z157" i="48" s="1"/>
  <c r="Y147" i="48"/>
  <c r="Y154" i="48" s="1"/>
  <c r="X147" i="48"/>
  <c r="X157" i="48" s="1"/>
  <c r="W147" i="48"/>
  <c r="W157" i="48" s="1"/>
  <c r="V147" i="48"/>
  <c r="V157" i="48" s="1"/>
  <c r="U147" i="48"/>
  <c r="U154" i="48" s="1"/>
  <c r="T147" i="48"/>
  <c r="T157" i="48" s="1"/>
  <c r="S147" i="48"/>
  <c r="S157" i="48" s="1"/>
  <c r="R147" i="48"/>
  <c r="R157" i="48" s="1"/>
  <c r="Q147" i="48"/>
  <c r="Q154" i="48" s="1"/>
  <c r="P147" i="48"/>
  <c r="P157" i="48" s="1"/>
  <c r="N147" i="48"/>
  <c r="M147" i="48"/>
  <c r="L147" i="48"/>
  <c r="L154" i="48" s="1"/>
  <c r="K147" i="48"/>
  <c r="K154" i="48" s="1"/>
  <c r="J147" i="48"/>
  <c r="I147" i="48"/>
  <c r="H147" i="48"/>
  <c r="H154" i="48" s="1"/>
  <c r="G147" i="48"/>
  <c r="T146" i="48"/>
  <c r="P146" i="48"/>
  <c r="X145" i="48"/>
  <c r="T145" i="48"/>
  <c r="Z144" i="48"/>
  <c r="W144" i="48"/>
  <c r="V144" i="48"/>
  <c r="S144" i="48"/>
  <c r="R144" i="48"/>
  <c r="Z143" i="48"/>
  <c r="Y143" i="48"/>
  <c r="V143" i="48"/>
  <c r="U143" i="48"/>
  <c r="R143" i="48"/>
  <c r="Q143" i="48"/>
  <c r="I143" i="48"/>
  <c r="Z142" i="48"/>
  <c r="Y142" i="48"/>
  <c r="X142" i="48"/>
  <c r="V142" i="48"/>
  <c r="U142" i="48"/>
  <c r="T142" i="48"/>
  <c r="R142" i="48"/>
  <c r="Q142" i="48"/>
  <c r="P142" i="48"/>
  <c r="M142" i="48"/>
  <c r="L142" i="48"/>
  <c r="K142" i="48"/>
  <c r="I142" i="48"/>
  <c r="H142" i="48"/>
  <c r="G142" i="48"/>
  <c r="Z141" i="48"/>
  <c r="Y141" i="48"/>
  <c r="X141" i="48"/>
  <c r="W141" i="48"/>
  <c r="V141" i="48"/>
  <c r="U141" i="48"/>
  <c r="T141" i="48"/>
  <c r="S141" i="48"/>
  <c r="R141" i="48"/>
  <c r="Q141" i="48"/>
  <c r="P141" i="48"/>
  <c r="N141" i="48"/>
  <c r="M141" i="48"/>
  <c r="L141" i="48"/>
  <c r="K141" i="48"/>
  <c r="Z140" i="48"/>
  <c r="Z145" i="48" s="1"/>
  <c r="Y140" i="48"/>
  <c r="Y145" i="48" s="1"/>
  <c r="X140" i="48"/>
  <c r="V140" i="48"/>
  <c r="V145" i="48" s="1"/>
  <c r="U140" i="48"/>
  <c r="U145" i="48" s="1"/>
  <c r="T140" i="48"/>
  <c r="R140" i="48"/>
  <c r="R145" i="48" s="1"/>
  <c r="Q140" i="48"/>
  <c r="Q145" i="48" s="1"/>
  <c r="P140" i="48"/>
  <c r="M140" i="48"/>
  <c r="L140" i="48"/>
  <c r="K140" i="48"/>
  <c r="I140" i="48"/>
  <c r="H140" i="48"/>
  <c r="G140" i="48"/>
  <c r="Z139" i="48"/>
  <c r="Y139" i="48"/>
  <c r="X139" i="48"/>
  <c r="W139" i="48"/>
  <c r="V139" i="48"/>
  <c r="U139" i="48"/>
  <c r="T139" i="48"/>
  <c r="S139" i="48"/>
  <c r="R139" i="48"/>
  <c r="Q139" i="48"/>
  <c r="P139" i="48"/>
  <c r="N139" i="48"/>
  <c r="M139" i="48"/>
  <c r="M143" i="48" s="1"/>
  <c r="L139" i="48"/>
  <c r="K139" i="48"/>
  <c r="J139" i="48"/>
  <c r="I139" i="48"/>
  <c r="H139" i="48"/>
  <c r="G139" i="48"/>
  <c r="Z138" i="48"/>
  <c r="Y138" i="48"/>
  <c r="Y144" i="48" s="1"/>
  <c r="X138" i="48"/>
  <c r="X144" i="48" s="1"/>
  <c r="W138" i="48"/>
  <c r="V138" i="48"/>
  <c r="U138" i="48"/>
  <c r="U144" i="48" s="1"/>
  <c r="T138" i="48"/>
  <c r="T144" i="48" s="1"/>
  <c r="S138" i="48"/>
  <c r="R138" i="48"/>
  <c r="Q138" i="48"/>
  <c r="Q144" i="48" s="1"/>
  <c r="P138" i="48"/>
  <c r="P144" i="48" s="1"/>
  <c r="N138" i="48"/>
  <c r="M138" i="48"/>
  <c r="L138" i="48"/>
  <c r="K138" i="48"/>
  <c r="J138" i="48"/>
  <c r="I138" i="48"/>
  <c r="H138" i="48"/>
  <c r="G138" i="48"/>
  <c r="Z136" i="48"/>
  <c r="Z146" i="48" s="1"/>
  <c r="Y136" i="48"/>
  <c r="Y146" i="48" s="1"/>
  <c r="X136" i="48"/>
  <c r="X143" i="48" s="1"/>
  <c r="W136" i="48"/>
  <c r="W146" i="48" s="1"/>
  <c r="V136" i="48"/>
  <c r="V146" i="48" s="1"/>
  <c r="U136" i="48"/>
  <c r="U146" i="48" s="1"/>
  <c r="T136" i="48"/>
  <c r="T143" i="48" s="1"/>
  <c r="S136" i="48"/>
  <c r="S146" i="48" s="1"/>
  <c r="R136" i="48"/>
  <c r="R146" i="48" s="1"/>
  <c r="Q136" i="48"/>
  <c r="Q146" i="48" s="1"/>
  <c r="P136" i="48"/>
  <c r="P143" i="48" s="1"/>
  <c r="N136" i="48"/>
  <c r="M136" i="48"/>
  <c r="L136" i="48"/>
  <c r="K136" i="48"/>
  <c r="K143" i="48" s="1"/>
  <c r="J136" i="48"/>
  <c r="I136" i="48"/>
  <c r="H136" i="48"/>
  <c r="G136" i="48"/>
  <c r="G143" i="48" s="1"/>
  <c r="Z133" i="48"/>
  <c r="Y133" i="48"/>
  <c r="V133" i="48"/>
  <c r="U133" i="48"/>
  <c r="R133" i="48"/>
  <c r="Q133" i="48"/>
  <c r="M133" i="48"/>
  <c r="Y132" i="48"/>
  <c r="X132" i="48"/>
  <c r="U132" i="48"/>
  <c r="T132" i="48"/>
  <c r="Q132" i="48"/>
  <c r="P132" i="48"/>
  <c r="Z131" i="48"/>
  <c r="Y131" i="48"/>
  <c r="X131" i="48"/>
  <c r="V131" i="48"/>
  <c r="U131" i="48"/>
  <c r="T131" i="48"/>
  <c r="R131" i="48"/>
  <c r="Q131" i="48"/>
  <c r="P131" i="48"/>
  <c r="M131" i="48"/>
  <c r="L131" i="48"/>
  <c r="K131" i="48"/>
  <c r="I131" i="48"/>
  <c r="H131" i="48"/>
  <c r="G131" i="48"/>
  <c r="Z130" i="48"/>
  <c r="Y130" i="48"/>
  <c r="X130" i="48"/>
  <c r="W130" i="48"/>
  <c r="V130" i="48"/>
  <c r="U130" i="48"/>
  <c r="T130" i="48"/>
  <c r="S130" i="48"/>
  <c r="R130" i="48"/>
  <c r="Q130" i="48"/>
  <c r="P130" i="48"/>
  <c r="N130" i="48"/>
  <c r="M130" i="48"/>
  <c r="L130" i="48"/>
  <c r="K130" i="48"/>
  <c r="Z129" i="48"/>
  <c r="Z134" i="48" s="1"/>
  <c r="Y129" i="48"/>
  <c r="Y134" i="48" s="1"/>
  <c r="X129" i="48"/>
  <c r="X134" i="48" s="1"/>
  <c r="V129" i="48"/>
  <c r="V134" i="48" s="1"/>
  <c r="U129" i="48"/>
  <c r="U134" i="48" s="1"/>
  <c r="T129" i="48"/>
  <c r="T134" i="48" s="1"/>
  <c r="R129" i="48"/>
  <c r="R134" i="48" s="1"/>
  <c r="Q129" i="48"/>
  <c r="Q134" i="48" s="1"/>
  <c r="P129" i="48"/>
  <c r="M129" i="48"/>
  <c r="L129" i="48"/>
  <c r="K129" i="48"/>
  <c r="I129" i="48"/>
  <c r="H129" i="48"/>
  <c r="G129" i="48"/>
  <c r="Z128" i="48"/>
  <c r="Y128" i="48"/>
  <c r="X128" i="48"/>
  <c r="W128" i="48"/>
  <c r="V128" i="48"/>
  <c r="U128" i="48"/>
  <c r="T128" i="48"/>
  <c r="S128" i="48"/>
  <c r="R128" i="48"/>
  <c r="Q128" i="48"/>
  <c r="P128" i="48"/>
  <c r="N128" i="48"/>
  <c r="M128" i="48"/>
  <c r="L128" i="48"/>
  <c r="K128" i="48"/>
  <c r="J128" i="48"/>
  <c r="I128" i="48"/>
  <c r="H128" i="48"/>
  <c r="H132" i="48" s="1"/>
  <c r="G128" i="48"/>
  <c r="Z127" i="48"/>
  <c r="Y127" i="48"/>
  <c r="X127" i="48"/>
  <c r="X133" i="48" s="1"/>
  <c r="W127" i="48"/>
  <c r="W133" i="48" s="1"/>
  <c r="V127" i="48"/>
  <c r="U127" i="48"/>
  <c r="T127" i="48"/>
  <c r="T133" i="48" s="1"/>
  <c r="S127" i="48"/>
  <c r="S133" i="48" s="1"/>
  <c r="R127" i="48"/>
  <c r="Q127" i="48"/>
  <c r="P127" i="48"/>
  <c r="P133" i="48" s="1"/>
  <c r="N127" i="48"/>
  <c r="M127" i="48"/>
  <c r="L127" i="48"/>
  <c r="K127" i="48"/>
  <c r="J127" i="48"/>
  <c r="I127" i="48"/>
  <c r="H127" i="48"/>
  <c r="G127" i="48"/>
  <c r="Z125" i="48"/>
  <c r="Z135" i="48" s="1"/>
  <c r="Y125" i="48"/>
  <c r="Y135" i="48" s="1"/>
  <c r="X125" i="48"/>
  <c r="X135" i="48" s="1"/>
  <c r="W125" i="48"/>
  <c r="W132" i="48" s="1"/>
  <c r="V125" i="48"/>
  <c r="V135" i="48" s="1"/>
  <c r="U125" i="48"/>
  <c r="U135" i="48" s="1"/>
  <c r="T125" i="48"/>
  <c r="T135" i="48" s="1"/>
  <c r="S125" i="48"/>
  <c r="S132" i="48" s="1"/>
  <c r="R125" i="48"/>
  <c r="R135" i="48" s="1"/>
  <c r="Q125" i="48"/>
  <c r="Q135" i="48" s="1"/>
  <c r="P125" i="48"/>
  <c r="P135" i="48" s="1"/>
  <c r="N125" i="48"/>
  <c r="M125" i="48"/>
  <c r="M132" i="48" s="1"/>
  <c r="L125" i="48"/>
  <c r="K125" i="48"/>
  <c r="J125" i="48"/>
  <c r="I125" i="48"/>
  <c r="H125" i="48"/>
  <c r="G125" i="48"/>
  <c r="Z124" i="48"/>
  <c r="R124" i="48"/>
  <c r="Z123" i="48"/>
  <c r="V123" i="48"/>
  <c r="R123" i="48"/>
  <c r="Y122" i="48"/>
  <c r="X122" i="48"/>
  <c r="U122" i="48"/>
  <c r="T122" i="48"/>
  <c r="Q122" i="48"/>
  <c r="P122" i="48"/>
  <c r="X121" i="48"/>
  <c r="W121" i="48"/>
  <c r="T121" i="48"/>
  <c r="S121" i="48"/>
  <c r="P121" i="48"/>
  <c r="K121" i="48"/>
  <c r="Z120" i="48"/>
  <c r="Y120" i="48"/>
  <c r="X120" i="48"/>
  <c r="V120" i="48"/>
  <c r="U120" i="48"/>
  <c r="T120" i="48"/>
  <c r="R120" i="48"/>
  <c r="Q120" i="48"/>
  <c r="P120" i="48"/>
  <c r="M120" i="48"/>
  <c r="L120" i="48"/>
  <c r="K120" i="48"/>
  <c r="I120" i="48"/>
  <c r="H120" i="48"/>
  <c r="G120" i="48"/>
  <c r="Z119" i="48"/>
  <c r="Y119" i="48"/>
  <c r="X119" i="48"/>
  <c r="W119" i="48"/>
  <c r="V119" i="48"/>
  <c r="U119" i="48"/>
  <c r="T119" i="48"/>
  <c r="S119" i="48"/>
  <c r="R119" i="48"/>
  <c r="Q119" i="48"/>
  <c r="P119" i="48"/>
  <c r="N119" i="48"/>
  <c r="M119" i="48"/>
  <c r="L119" i="48"/>
  <c r="K119" i="48"/>
  <c r="Z118" i="48"/>
  <c r="Y118" i="48"/>
  <c r="Y123" i="48" s="1"/>
  <c r="X118" i="48"/>
  <c r="X123" i="48" s="1"/>
  <c r="V118" i="48"/>
  <c r="U118" i="48"/>
  <c r="U123" i="48" s="1"/>
  <c r="T118" i="48"/>
  <c r="T123" i="48" s="1"/>
  <c r="R118" i="48"/>
  <c r="Q118" i="48"/>
  <c r="Q123" i="48" s="1"/>
  <c r="P118" i="48"/>
  <c r="M118" i="48"/>
  <c r="L118" i="48"/>
  <c r="K118" i="48"/>
  <c r="I118" i="48"/>
  <c r="H118" i="48"/>
  <c r="G118" i="48"/>
  <c r="Z117" i="48"/>
  <c r="Y117" i="48"/>
  <c r="X117" i="48"/>
  <c r="W117" i="48"/>
  <c r="V117" i="48"/>
  <c r="U117" i="48"/>
  <c r="T117" i="48"/>
  <c r="S117" i="48"/>
  <c r="R117" i="48"/>
  <c r="Q117" i="48"/>
  <c r="P117" i="48"/>
  <c r="N117" i="48"/>
  <c r="M117" i="48"/>
  <c r="L117" i="48"/>
  <c r="K117" i="48"/>
  <c r="J117" i="48"/>
  <c r="I117" i="48"/>
  <c r="H117" i="48"/>
  <c r="G117" i="48"/>
  <c r="Z116" i="48"/>
  <c r="Z122" i="48" s="1"/>
  <c r="Y116" i="48"/>
  <c r="X116" i="48"/>
  <c r="W116" i="48"/>
  <c r="W122" i="48" s="1"/>
  <c r="V116" i="48"/>
  <c r="V122" i="48" s="1"/>
  <c r="U116" i="48"/>
  <c r="T116" i="48"/>
  <c r="S116" i="48"/>
  <c r="S122" i="48" s="1"/>
  <c r="R116" i="48"/>
  <c r="R122" i="48" s="1"/>
  <c r="Q116" i="48"/>
  <c r="P116" i="48"/>
  <c r="N116" i="48"/>
  <c r="M116" i="48"/>
  <c r="M122" i="48" s="1"/>
  <c r="L116" i="48"/>
  <c r="K116" i="48"/>
  <c r="J116" i="48"/>
  <c r="I116" i="48"/>
  <c r="I122" i="48" s="1"/>
  <c r="I123" i="48" s="1"/>
  <c r="H116" i="48"/>
  <c r="G116" i="48"/>
  <c r="Z114" i="48"/>
  <c r="Z121" i="48" s="1"/>
  <c r="Y114" i="48"/>
  <c r="Y124" i="48" s="1"/>
  <c r="X114" i="48"/>
  <c r="X124" i="48" s="1"/>
  <c r="W114" i="48"/>
  <c r="W124" i="48" s="1"/>
  <c r="V114" i="48"/>
  <c r="V121" i="48" s="1"/>
  <c r="U114" i="48"/>
  <c r="U124" i="48" s="1"/>
  <c r="T114" i="48"/>
  <c r="T124" i="48" s="1"/>
  <c r="S114" i="48"/>
  <c r="S124" i="48" s="1"/>
  <c r="R114" i="48"/>
  <c r="R121" i="48" s="1"/>
  <c r="Q114" i="48"/>
  <c r="Q124" i="48" s="1"/>
  <c r="P114" i="48"/>
  <c r="P124" i="48" s="1"/>
  <c r="N114" i="48"/>
  <c r="M114" i="48"/>
  <c r="M121" i="48" s="1"/>
  <c r="L114" i="48"/>
  <c r="L121" i="48" s="1"/>
  <c r="K114" i="48"/>
  <c r="J114" i="48"/>
  <c r="I114" i="48"/>
  <c r="I121" i="48" s="1"/>
  <c r="H114" i="48"/>
  <c r="H121" i="48" s="1"/>
  <c r="H122" i="48" s="1"/>
  <c r="G114" i="48"/>
  <c r="Y113" i="48"/>
  <c r="Q113" i="48"/>
  <c r="Y112" i="48"/>
  <c r="U112" i="48"/>
  <c r="Q112" i="48"/>
  <c r="X111" i="48"/>
  <c r="W111" i="48"/>
  <c r="T111" i="48"/>
  <c r="S111" i="48"/>
  <c r="P111" i="48"/>
  <c r="Z110" i="48"/>
  <c r="W110" i="48"/>
  <c r="V110" i="48"/>
  <c r="S110" i="48"/>
  <c r="R110" i="48"/>
  <c r="Z109" i="48"/>
  <c r="Y109" i="48"/>
  <c r="X109" i="48"/>
  <c r="V109" i="48"/>
  <c r="U109" i="48"/>
  <c r="T109" i="48"/>
  <c r="R109" i="48"/>
  <c r="Q109" i="48"/>
  <c r="P109" i="48"/>
  <c r="M109" i="48"/>
  <c r="L109" i="48"/>
  <c r="K109" i="48"/>
  <c r="I109" i="48"/>
  <c r="H109" i="48"/>
  <c r="G109" i="48"/>
  <c r="Z108" i="48"/>
  <c r="Y108" i="48"/>
  <c r="X108" i="48"/>
  <c r="W108" i="48"/>
  <c r="V108" i="48"/>
  <c r="U108" i="48"/>
  <c r="T108" i="48"/>
  <c r="S108" i="48"/>
  <c r="R108" i="48"/>
  <c r="Q108" i="48"/>
  <c r="P108" i="48"/>
  <c r="N108" i="48"/>
  <c r="M108" i="48"/>
  <c r="L108" i="48"/>
  <c r="K108" i="48"/>
  <c r="Z107" i="48"/>
  <c r="Z112" i="48" s="1"/>
  <c r="Y107" i="48"/>
  <c r="X107" i="48"/>
  <c r="X112" i="48" s="1"/>
  <c r="V107" i="48"/>
  <c r="V112" i="48" s="1"/>
  <c r="U107" i="48"/>
  <c r="T107" i="48"/>
  <c r="T112" i="48" s="1"/>
  <c r="R107" i="48"/>
  <c r="R112" i="48" s="1"/>
  <c r="Q107" i="48"/>
  <c r="P107" i="48"/>
  <c r="M107" i="48"/>
  <c r="L107" i="48"/>
  <c r="K107" i="48"/>
  <c r="I107" i="48"/>
  <c r="H107" i="48"/>
  <c r="G107" i="48"/>
  <c r="Z106" i="48"/>
  <c r="Y106" i="48"/>
  <c r="X106" i="48"/>
  <c r="W106" i="48"/>
  <c r="V106" i="48"/>
  <c r="U106" i="48"/>
  <c r="T106" i="48"/>
  <c r="S106" i="48"/>
  <c r="R106" i="48"/>
  <c r="Q106" i="48"/>
  <c r="P106" i="48"/>
  <c r="N106" i="48"/>
  <c r="M106" i="48"/>
  <c r="L106" i="48"/>
  <c r="K106" i="48"/>
  <c r="J106" i="48"/>
  <c r="I106" i="48"/>
  <c r="H106" i="48"/>
  <c r="G106" i="48"/>
  <c r="Z105" i="48"/>
  <c r="Z111" i="48" s="1"/>
  <c r="Y105" i="48"/>
  <c r="Y111" i="48" s="1"/>
  <c r="X105" i="48"/>
  <c r="W105" i="48"/>
  <c r="V105" i="48"/>
  <c r="V111" i="48" s="1"/>
  <c r="U105" i="48"/>
  <c r="U111" i="48" s="1"/>
  <c r="T105" i="48"/>
  <c r="S105" i="48"/>
  <c r="R105" i="48"/>
  <c r="R111" i="48" s="1"/>
  <c r="Q105" i="48"/>
  <c r="Q111" i="48" s="1"/>
  <c r="P105" i="48"/>
  <c r="N105" i="48"/>
  <c r="M105" i="48"/>
  <c r="L105" i="48"/>
  <c r="L111" i="48" s="1"/>
  <c r="K105" i="48"/>
  <c r="J105" i="48"/>
  <c r="I105" i="48"/>
  <c r="H105" i="48"/>
  <c r="H111" i="48" s="1"/>
  <c r="H112" i="48" s="1"/>
  <c r="G105" i="48"/>
  <c r="Z103" i="48"/>
  <c r="Z113" i="48" s="1"/>
  <c r="Y103" i="48"/>
  <c r="Y110" i="48" s="1"/>
  <c r="X103" i="48"/>
  <c r="X113" i="48" s="1"/>
  <c r="W103" i="48"/>
  <c r="W113" i="48" s="1"/>
  <c r="V103" i="48"/>
  <c r="V113" i="48" s="1"/>
  <c r="U103" i="48"/>
  <c r="U110" i="48" s="1"/>
  <c r="T103" i="48"/>
  <c r="T113" i="48" s="1"/>
  <c r="S103" i="48"/>
  <c r="S113" i="48" s="1"/>
  <c r="R103" i="48"/>
  <c r="R113" i="48" s="1"/>
  <c r="Q103" i="48"/>
  <c r="Q110" i="48" s="1"/>
  <c r="P103" i="48"/>
  <c r="P113" i="48" s="1"/>
  <c r="N103" i="48"/>
  <c r="M103" i="48"/>
  <c r="L103" i="48"/>
  <c r="L110" i="48" s="1"/>
  <c r="K103" i="48"/>
  <c r="K110" i="48" s="1"/>
  <c r="J103" i="48"/>
  <c r="I103" i="48"/>
  <c r="H103" i="48"/>
  <c r="H110" i="48" s="1"/>
  <c r="G103" i="48"/>
  <c r="G110" i="48" s="1"/>
  <c r="X102" i="48"/>
  <c r="X101" i="48"/>
  <c r="T101" i="48"/>
  <c r="Z100" i="48"/>
  <c r="W100" i="48"/>
  <c r="V100" i="48"/>
  <c r="S100" i="48"/>
  <c r="R100" i="48"/>
  <c r="Z99" i="48"/>
  <c r="Y99" i="48"/>
  <c r="V99" i="48"/>
  <c r="U99" i="48"/>
  <c r="R99" i="48"/>
  <c r="Q99" i="48"/>
  <c r="M99" i="48"/>
  <c r="Z98" i="48"/>
  <c r="Y98" i="48"/>
  <c r="X98" i="48"/>
  <c r="V98" i="48"/>
  <c r="U98" i="48"/>
  <c r="T98" i="48"/>
  <c r="R98" i="48"/>
  <c r="Q98" i="48"/>
  <c r="P98" i="48"/>
  <c r="M98" i="48"/>
  <c r="L98" i="48"/>
  <c r="L175" i="48" s="1"/>
  <c r="P33" i="45" s="1"/>
  <c r="K98" i="48"/>
  <c r="I98" i="48"/>
  <c r="H98" i="48"/>
  <c r="G98" i="48"/>
  <c r="Z97" i="48"/>
  <c r="Y97" i="48"/>
  <c r="X97" i="48"/>
  <c r="W97" i="48"/>
  <c r="V97" i="48"/>
  <c r="U97" i="48"/>
  <c r="T97" i="48"/>
  <c r="S97" i="48"/>
  <c r="R97" i="48"/>
  <c r="Q97" i="48"/>
  <c r="P97" i="48"/>
  <c r="N97" i="48"/>
  <c r="M97" i="48"/>
  <c r="L97" i="48"/>
  <c r="K97" i="48"/>
  <c r="Z96" i="48"/>
  <c r="Z101" i="48" s="1"/>
  <c r="Y96" i="48"/>
  <c r="Y101" i="48" s="1"/>
  <c r="X96" i="48"/>
  <c r="V96" i="48"/>
  <c r="V101" i="48" s="1"/>
  <c r="U96" i="48"/>
  <c r="U101" i="48" s="1"/>
  <c r="T96" i="48"/>
  <c r="R96" i="48"/>
  <c r="R101" i="48" s="1"/>
  <c r="Q96" i="48"/>
  <c r="Q101" i="48" s="1"/>
  <c r="P96" i="48"/>
  <c r="M96" i="48"/>
  <c r="L96" i="48"/>
  <c r="K96" i="48"/>
  <c r="I96" i="48"/>
  <c r="H96" i="48"/>
  <c r="G96" i="48"/>
  <c r="Z95" i="48"/>
  <c r="Y95" i="48"/>
  <c r="X95" i="48"/>
  <c r="W95" i="48"/>
  <c r="V95" i="48"/>
  <c r="U95" i="48"/>
  <c r="T95" i="48"/>
  <c r="S95" i="48"/>
  <c r="R95" i="48"/>
  <c r="Q95" i="48"/>
  <c r="P95" i="48"/>
  <c r="N95" i="48"/>
  <c r="M95" i="48"/>
  <c r="L95" i="48"/>
  <c r="K95" i="48"/>
  <c r="J95" i="48"/>
  <c r="I95" i="48"/>
  <c r="H95" i="48"/>
  <c r="G95" i="48"/>
  <c r="Z94" i="48"/>
  <c r="Y94" i="48"/>
  <c r="Y100" i="48" s="1"/>
  <c r="X94" i="48"/>
  <c r="X100" i="48" s="1"/>
  <c r="W94" i="48"/>
  <c r="V94" i="48"/>
  <c r="U94" i="48"/>
  <c r="U100" i="48" s="1"/>
  <c r="T94" i="48"/>
  <c r="T100" i="48" s="1"/>
  <c r="S94" i="48"/>
  <c r="R94" i="48"/>
  <c r="Q94" i="48"/>
  <c r="Q100" i="48" s="1"/>
  <c r="P94" i="48"/>
  <c r="P100" i="48" s="1"/>
  <c r="P101" i="48" s="1"/>
  <c r="N94" i="48"/>
  <c r="M94" i="48"/>
  <c r="L94" i="48"/>
  <c r="K94" i="48"/>
  <c r="K100" i="48" s="1"/>
  <c r="J94" i="48"/>
  <c r="I94" i="48"/>
  <c r="H94" i="48"/>
  <c r="G94" i="48"/>
  <c r="G100" i="48" s="1"/>
  <c r="Z92" i="48"/>
  <c r="Z102" i="48" s="1"/>
  <c r="Y92" i="48"/>
  <c r="Y102" i="48" s="1"/>
  <c r="X92" i="48"/>
  <c r="X99" i="48" s="1"/>
  <c r="W92" i="48"/>
  <c r="W102" i="48" s="1"/>
  <c r="V92" i="48"/>
  <c r="V102" i="48" s="1"/>
  <c r="U92" i="48"/>
  <c r="U102" i="48" s="1"/>
  <c r="T92" i="48"/>
  <c r="T99" i="48" s="1"/>
  <c r="S92" i="48"/>
  <c r="S102" i="48" s="1"/>
  <c r="R92" i="48"/>
  <c r="R102" i="48" s="1"/>
  <c r="Q92" i="48"/>
  <c r="Q102" i="48" s="1"/>
  <c r="P92" i="48"/>
  <c r="P99" i="48" s="1"/>
  <c r="N92" i="48"/>
  <c r="M92" i="48"/>
  <c r="L92" i="48"/>
  <c r="K92" i="48"/>
  <c r="K99" i="48" s="1"/>
  <c r="J92" i="48"/>
  <c r="I92" i="48"/>
  <c r="H92" i="48"/>
  <c r="G92" i="48"/>
  <c r="G99" i="48" s="1"/>
  <c r="W91" i="48"/>
  <c r="Z89" i="48"/>
  <c r="Y89" i="48"/>
  <c r="V89" i="48"/>
  <c r="U89" i="48"/>
  <c r="R89" i="48"/>
  <c r="Q89" i="48"/>
  <c r="Y88" i="48"/>
  <c r="X88" i="48"/>
  <c r="U88" i="48"/>
  <c r="T88" i="48"/>
  <c r="Q88" i="48"/>
  <c r="P88" i="48"/>
  <c r="H88" i="48"/>
  <c r="Z87" i="48"/>
  <c r="Y87" i="48"/>
  <c r="X87" i="48"/>
  <c r="V87" i="48"/>
  <c r="U87" i="48"/>
  <c r="T87" i="48"/>
  <c r="R87" i="48"/>
  <c r="Q87" i="48"/>
  <c r="P87" i="48"/>
  <c r="M87" i="48"/>
  <c r="L87" i="48"/>
  <c r="K87" i="48"/>
  <c r="I87" i="48"/>
  <c r="H87" i="48"/>
  <c r="G87" i="48"/>
  <c r="Z86" i="48"/>
  <c r="Y86" i="48"/>
  <c r="X86" i="48"/>
  <c r="W86" i="48"/>
  <c r="V86" i="48"/>
  <c r="U86" i="48"/>
  <c r="T86" i="48"/>
  <c r="S86" i="48"/>
  <c r="R86" i="48"/>
  <c r="Q86" i="48"/>
  <c r="P86" i="48"/>
  <c r="N86" i="48"/>
  <c r="M86" i="48"/>
  <c r="L86" i="48"/>
  <c r="K86" i="48"/>
  <c r="Z85" i="48"/>
  <c r="Z90" i="48" s="1"/>
  <c r="Y85" i="48"/>
  <c r="Y90" i="48" s="1"/>
  <c r="X85" i="48"/>
  <c r="X90" i="48" s="1"/>
  <c r="V85" i="48"/>
  <c r="V90" i="48" s="1"/>
  <c r="U85" i="48"/>
  <c r="U90" i="48" s="1"/>
  <c r="T85" i="48"/>
  <c r="T90" i="48" s="1"/>
  <c r="R85" i="48"/>
  <c r="R90" i="48" s="1"/>
  <c r="Q85" i="48"/>
  <c r="Q90" i="48" s="1"/>
  <c r="P85" i="48"/>
  <c r="M85" i="48"/>
  <c r="M89" i="48" s="1"/>
  <c r="L85" i="48"/>
  <c r="K85" i="48"/>
  <c r="I85" i="48"/>
  <c r="H85" i="48"/>
  <c r="G85" i="48"/>
  <c r="Z84" i="48"/>
  <c r="Y84" i="48"/>
  <c r="X84" i="48"/>
  <c r="W84" i="48"/>
  <c r="V84" i="48"/>
  <c r="U84" i="48"/>
  <c r="T84" i="48"/>
  <c r="S84" i="48"/>
  <c r="R84" i="48"/>
  <c r="Q84" i="48"/>
  <c r="P84" i="48"/>
  <c r="N84" i="48"/>
  <c r="M84" i="48"/>
  <c r="L84" i="48"/>
  <c r="K84" i="48"/>
  <c r="J84" i="48"/>
  <c r="I84" i="48"/>
  <c r="H84" i="48"/>
  <c r="G84" i="48"/>
  <c r="Z83" i="48"/>
  <c r="Y83" i="48"/>
  <c r="X83" i="48"/>
  <c r="X89" i="48" s="1"/>
  <c r="W83" i="48"/>
  <c r="W89" i="48" s="1"/>
  <c r="V83" i="48"/>
  <c r="U83" i="48"/>
  <c r="T83" i="48"/>
  <c r="T89" i="48" s="1"/>
  <c r="S83" i="48"/>
  <c r="S89" i="48" s="1"/>
  <c r="R83" i="48"/>
  <c r="Q83" i="48"/>
  <c r="P83" i="48"/>
  <c r="P89" i="48" s="1"/>
  <c r="N83" i="48"/>
  <c r="M83" i="48"/>
  <c r="L83" i="48"/>
  <c r="K83" i="48"/>
  <c r="J83" i="48"/>
  <c r="I83" i="48"/>
  <c r="H83" i="48"/>
  <c r="G83" i="48"/>
  <c r="Z81" i="48"/>
  <c r="Z91" i="48" s="1"/>
  <c r="Y81" i="48"/>
  <c r="Y91" i="48" s="1"/>
  <c r="X81" i="48"/>
  <c r="X91" i="48" s="1"/>
  <c r="W81" i="48"/>
  <c r="W88" i="48" s="1"/>
  <c r="V81" i="48"/>
  <c r="V91" i="48" s="1"/>
  <c r="U81" i="48"/>
  <c r="U91" i="48" s="1"/>
  <c r="T81" i="48"/>
  <c r="T91" i="48" s="1"/>
  <c r="S81" i="48"/>
  <c r="S88" i="48" s="1"/>
  <c r="R81" i="48"/>
  <c r="R91" i="48" s="1"/>
  <c r="Q81" i="48"/>
  <c r="Q91" i="48" s="1"/>
  <c r="P81" i="48"/>
  <c r="P91" i="48" s="1"/>
  <c r="N81" i="48"/>
  <c r="M81" i="48"/>
  <c r="M88" i="48" s="1"/>
  <c r="L81" i="48"/>
  <c r="K81" i="48"/>
  <c r="J81" i="48"/>
  <c r="I81" i="48"/>
  <c r="I88" i="48" s="1"/>
  <c r="I89" i="48" s="1"/>
  <c r="H81" i="48"/>
  <c r="G81" i="48"/>
  <c r="Z79" i="48"/>
  <c r="V79" i="48"/>
  <c r="R79" i="48"/>
  <c r="Y78" i="48"/>
  <c r="X78" i="48"/>
  <c r="U78" i="48"/>
  <c r="T78" i="48"/>
  <c r="Q78" i="48"/>
  <c r="P78" i="48"/>
  <c r="L78" i="48"/>
  <c r="X77" i="48"/>
  <c r="W77" i="48"/>
  <c r="T77" i="48"/>
  <c r="S77" i="48"/>
  <c r="P77" i="48"/>
  <c r="Z76" i="48"/>
  <c r="Y76" i="48"/>
  <c r="X76" i="48"/>
  <c r="W76" i="48"/>
  <c r="V76" i="48"/>
  <c r="U76" i="48"/>
  <c r="T76" i="48"/>
  <c r="S76" i="48"/>
  <c r="R76" i="48"/>
  <c r="Q76" i="48"/>
  <c r="P76" i="48"/>
  <c r="N76" i="48"/>
  <c r="M76" i="48"/>
  <c r="L76" i="48"/>
  <c r="K76" i="48"/>
  <c r="J76" i="48"/>
  <c r="I76" i="48"/>
  <c r="H76" i="48"/>
  <c r="G76" i="48"/>
  <c r="Z75" i="48"/>
  <c r="Y75" i="48"/>
  <c r="X75" i="48"/>
  <c r="W75" i="48"/>
  <c r="V75" i="48"/>
  <c r="U75" i="48"/>
  <c r="T75" i="48"/>
  <c r="S75" i="48"/>
  <c r="R75" i="48"/>
  <c r="Q75" i="48"/>
  <c r="P75" i="48"/>
  <c r="N75" i="48"/>
  <c r="M75" i="48"/>
  <c r="L75" i="48"/>
  <c r="K75" i="48"/>
  <c r="Z74" i="48"/>
  <c r="Y74" i="48"/>
  <c r="Y79" i="48" s="1"/>
  <c r="X74" i="48"/>
  <c r="X79" i="48" s="1"/>
  <c r="V74" i="48"/>
  <c r="U74" i="48"/>
  <c r="U79" i="48" s="1"/>
  <c r="T74" i="48"/>
  <c r="T79" i="48" s="1"/>
  <c r="R74" i="48"/>
  <c r="Q74" i="48"/>
  <c r="Q79" i="48" s="1"/>
  <c r="P74" i="48"/>
  <c r="P79" i="48" s="1"/>
  <c r="M74" i="48"/>
  <c r="L74" i="48"/>
  <c r="K74" i="48"/>
  <c r="I74" i="48"/>
  <c r="H74" i="48"/>
  <c r="G74" i="48"/>
  <c r="Z73" i="48"/>
  <c r="Y73" i="48"/>
  <c r="X73" i="48"/>
  <c r="W73" i="48"/>
  <c r="V73" i="48"/>
  <c r="U73" i="48"/>
  <c r="T73" i="48"/>
  <c r="S73" i="48"/>
  <c r="R73" i="48"/>
  <c r="Q73" i="48"/>
  <c r="P73" i="48"/>
  <c r="N73" i="48"/>
  <c r="M73" i="48"/>
  <c r="L73" i="48"/>
  <c r="K73" i="48"/>
  <c r="J73" i="48"/>
  <c r="I73" i="48"/>
  <c r="H73" i="48"/>
  <c r="G73" i="48"/>
  <c r="G77" i="48" s="1"/>
  <c r="Z72" i="48"/>
  <c r="Z78" i="48" s="1"/>
  <c r="Y72" i="48"/>
  <c r="X72" i="48"/>
  <c r="W72" i="48"/>
  <c r="W78" i="48" s="1"/>
  <c r="V72" i="48"/>
  <c r="V78" i="48" s="1"/>
  <c r="U72" i="48"/>
  <c r="T72" i="48"/>
  <c r="S72" i="48"/>
  <c r="S78" i="48" s="1"/>
  <c r="R72" i="48"/>
  <c r="R78" i="48" s="1"/>
  <c r="Q72" i="48"/>
  <c r="P72" i="48"/>
  <c r="N72" i="48"/>
  <c r="M72" i="48"/>
  <c r="L72" i="48"/>
  <c r="K72" i="48"/>
  <c r="J72" i="48"/>
  <c r="I72" i="48"/>
  <c r="H72" i="48"/>
  <c r="G72" i="48"/>
  <c r="Z70" i="48"/>
  <c r="Z77" i="48" s="1"/>
  <c r="Y70" i="48"/>
  <c r="Y80" i="48" s="1"/>
  <c r="X70" i="48"/>
  <c r="X80" i="48" s="1"/>
  <c r="W70" i="48"/>
  <c r="W80" i="48" s="1"/>
  <c r="V70" i="48"/>
  <c r="V77" i="48" s="1"/>
  <c r="U70" i="48"/>
  <c r="U80" i="48" s="1"/>
  <c r="T70" i="48"/>
  <c r="T80" i="48" s="1"/>
  <c r="S70" i="48"/>
  <c r="S80" i="48" s="1"/>
  <c r="R70" i="48"/>
  <c r="R77" i="48" s="1"/>
  <c r="Q70" i="48"/>
  <c r="Q80" i="48" s="1"/>
  <c r="P70" i="48"/>
  <c r="P80" i="48" s="1"/>
  <c r="N70" i="48"/>
  <c r="M70" i="48"/>
  <c r="M77" i="48" s="1"/>
  <c r="L70" i="48"/>
  <c r="L77" i="48" s="1"/>
  <c r="K70" i="48"/>
  <c r="J70" i="48"/>
  <c r="I70" i="48"/>
  <c r="I77" i="48" s="1"/>
  <c r="H70" i="48"/>
  <c r="G70" i="48"/>
  <c r="Y68" i="48"/>
  <c r="U68" i="48"/>
  <c r="Q68" i="48"/>
  <c r="X67" i="48"/>
  <c r="W67" i="48"/>
  <c r="T67" i="48"/>
  <c r="S67" i="48"/>
  <c r="P67" i="48"/>
  <c r="K67" i="48"/>
  <c r="Z66" i="48"/>
  <c r="W66" i="48"/>
  <c r="V66" i="48"/>
  <c r="S66" i="48"/>
  <c r="R66" i="48"/>
  <c r="Z65" i="48"/>
  <c r="Y65" i="48"/>
  <c r="X65" i="48"/>
  <c r="V65" i="48"/>
  <c r="U65" i="48"/>
  <c r="T65" i="48"/>
  <c r="R65" i="48"/>
  <c r="Q65" i="48"/>
  <c r="P65" i="48"/>
  <c r="M65" i="48"/>
  <c r="L65" i="48"/>
  <c r="K65" i="48"/>
  <c r="I65" i="48"/>
  <c r="H65" i="48"/>
  <c r="G65" i="48"/>
  <c r="Z64" i="48"/>
  <c r="Y64" i="48"/>
  <c r="X64" i="48"/>
  <c r="W64" i="48"/>
  <c r="V64" i="48"/>
  <c r="U64" i="48"/>
  <c r="T64" i="48"/>
  <c r="S64" i="48"/>
  <c r="R64" i="48"/>
  <c r="Q64" i="48"/>
  <c r="P64" i="48"/>
  <c r="N64" i="48"/>
  <c r="M64" i="48"/>
  <c r="L64" i="48"/>
  <c r="K64" i="48"/>
  <c r="Z63" i="48"/>
  <c r="Z68" i="48" s="1"/>
  <c r="Y63" i="48"/>
  <c r="X63" i="48"/>
  <c r="X68" i="48" s="1"/>
  <c r="V63" i="48"/>
  <c r="V68" i="48" s="1"/>
  <c r="U63" i="48"/>
  <c r="T63" i="48"/>
  <c r="T68" i="48" s="1"/>
  <c r="R63" i="48"/>
  <c r="R68" i="48" s="1"/>
  <c r="Q63" i="48"/>
  <c r="P63" i="48"/>
  <c r="M63" i="48"/>
  <c r="L63" i="48"/>
  <c r="K63" i="48"/>
  <c r="I63" i="48"/>
  <c r="H63" i="48"/>
  <c r="G63" i="48"/>
  <c r="Z62" i="48"/>
  <c r="Y62" i="48"/>
  <c r="X62" i="48"/>
  <c r="W62" i="48"/>
  <c r="V62" i="48"/>
  <c r="U62" i="48"/>
  <c r="T62" i="48"/>
  <c r="S62" i="48"/>
  <c r="R62" i="48"/>
  <c r="Q62" i="48"/>
  <c r="P62" i="48"/>
  <c r="N62" i="48"/>
  <c r="M62" i="48"/>
  <c r="L62" i="48"/>
  <c r="K62" i="48"/>
  <c r="J62" i="48"/>
  <c r="I62" i="48"/>
  <c r="H62" i="48"/>
  <c r="G62" i="48"/>
  <c r="Z61" i="48"/>
  <c r="Z67" i="48" s="1"/>
  <c r="Y61" i="48"/>
  <c r="Y67" i="48" s="1"/>
  <c r="X61" i="48"/>
  <c r="W61" i="48"/>
  <c r="V61" i="48"/>
  <c r="V67" i="48" s="1"/>
  <c r="U61" i="48"/>
  <c r="U67" i="48" s="1"/>
  <c r="T61" i="48"/>
  <c r="S61" i="48"/>
  <c r="R61" i="48"/>
  <c r="R67" i="48" s="1"/>
  <c r="Q61" i="48"/>
  <c r="Q67" i="48" s="1"/>
  <c r="P61" i="48"/>
  <c r="N61" i="48"/>
  <c r="M61" i="48"/>
  <c r="L61" i="48"/>
  <c r="K61" i="48"/>
  <c r="J61" i="48"/>
  <c r="I61" i="48"/>
  <c r="H61" i="48"/>
  <c r="G61" i="48"/>
  <c r="Z59" i="48"/>
  <c r="Z69" i="48" s="1"/>
  <c r="Y59" i="48"/>
  <c r="Y66" i="48" s="1"/>
  <c r="X59" i="48"/>
  <c r="X69" i="48" s="1"/>
  <c r="W59" i="48"/>
  <c r="W69" i="48" s="1"/>
  <c r="V59" i="48"/>
  <c r="V69" i="48" s="1"/>
  <c r="U59" i="48"/>
  <c r="U66" i="48" s="1"/>
  <c r="T59" i="48"/>
  <c r="T69" i="48" s="1"/>
  <c r="S59" i="48"/>
  <c r="S69" i="48" s="1"/>
  <c r="R59" i="48"/>
  <c r="R69" i="48" s="1"/>
  <c r="Q59" i="48"/>
  <c r="Q66" i="48" s="1"/>
  <c r="P59" i="48"/>
  <c r="P69" i="48" s="1"/>
  <c r="N59" i="48"/>
  <c r="M59" i="48"/>
  <c r="L59" i="48"/>
  <c r="L66" i="48" s="1"/>
  <c r="K59" i="48"/>
  <c r="K66" i="48" s="1"/>
  <c r="J59" i="48"/>
  <c r="I59" i="48"/>
  <c r="H59" i="48"/>
  <c r="H66" i="48" s="1"/>
  <c r="G59" i="48"/>
  <c r="T58" i="48"/>
  <c r="P58" i="48"/>
  <c r="X57" i="48"/>
  <c r="T57" i="48"/>
  <c r="Z56" i="48"/>
  <c r="W56" i="48"/>
  <c r="V56" i="48"/>
  <c r="S56" i="48"/>
  <c r="R56" i="48"/>
  <c r="Z55" i="48"/>
  <c r="Y55" i="48"/>
  <c r="V55" i="48"/>
  <c r="U55" i="48"/>
  <c r="R55" i="48"/>
  <c r="Q55" i="48"/>
  <c r="I55" i="48"/>
  <c r="Z54" i="48"/>
  <c r="Y54" i="48"/>
  <c r="X54" i="48"/>
  <c r="V54" i="48"/>
  <c r="U54" i="48"/>
  <c r="T54" i="48"/>
  <c r="R54" i="48"/>
  <c r="Q54" i="48"/>
  <c r="P54" i="48"/>
  <c r="M54" i="48"/>
  <c r="L54" i="48"/>
  <c r="K54" i="48"/>
  <c r="I54" i="48"/>
  <c r="H54" i="48"/>
  <c r="H175" i="48" s="1"/>
  <c r="G54" i="48"/>
  <c r="Z53" i="48"/>
  <c r="Y53" i="48"/>
  <c r="X53" i="48"/>
  <c r="W53" i="48"/>
  <c r="V53" i="48"/>
  <c r="U53" i="48"/>
  <c r="T53" i="48"/>
  <c r="S53" i="48"/>
  <c r="R53" i="48"/>
  <c r="Q53" i="48"/>
  <c r="P53" i="48"/>
  <c r="N53" i="48"/>
  <c r="M53" i="48"/>
  <c r="L53" i="48"/>
  <c r="K53" i="48"/>
  <c r="K174" i="48" s="1"/>
  <c r="O32" i="45" s="1"/>
  <c r="Z52" i="48"/>
  <c r="Z57" i="48" s="1"/>
  <c r="Y52" i="48"/>
  <c r="Y57" i="48" s="1"/>
  <c r="X52" i="48"/>
  <c r="V52" i="48"/>
  <c r="V57" i="48" s="1"/>
  <c r="U52" i="48"/>
  <c r="U57" i="48" s="1"/>
  <c r="T52" i="48"/>
  <c r="R52" i="48"/>
  <c r="R57" i="48" s="1"/>
  <c r="Q52" i="48"/>
  <c r="Q57" i="48" s="1"/>
  <c r="P52" i="48"/>
  <c r="M52" i="48"/>
  <c r="L52" i="48"/>
  <c r="K52" i="48"/>
  <c r="I52" i="48"/>
  <c r="H52" i="48"/>
  <c r="G52" i="48"/>
  <c r="Z51" i="48"/>
  <c r="Y51" i="48"/>
  <c r="X51" i="48"/>
  <c r="W51" i="48"/>
  <c r="V51" i="48"/>
  <c r="U51" i="48"/>
  <c r="T51" i="48"/>
  <c r="S51" i="48"/>
  <c r="R51" i="48"/>
  <c r="Q51" i="48"/>
  <c r="P51" i="48"/>
  <c r="N51" i="48"/>
  <c r="M51" i="48"/>
  <c r="M55" i="48" s="1"/>
  <c r="L51" i="48"/>
  <c r="K51" i="48"/>
  <c r="J51" i="48"/>
  <c r="I51" i="48"/>
  <c r="I172" i="48" s="1"/>
  <c r="H51" i="48"/>
  <c r="G51" i="48"/>
  <c r="Z50" i="48"/>
  <c r="Y50" i="48"/>
  <c r="Y56" i="48" s="1"/>
  <c r="X50" i="48"/>
  <c r="X56" i="48" s="1"/>
  <c r="W50" i="48"/>
  <c r="V50" i="48"/>
  <c r="U50" i="48"/>
  <c r="U56" i="48" s="1"/>
  <c r="T50" i="48"/>
  <c r="T56" i="48" s="1"/>
  <c r="S50" i="48"/>
  <c r="R50" i="48"/>
  <c r="Q50" i="48"/>
  <c r="Q56" i="48" s="1"/>
  <c r="P50" i="48"/>
  <c r="P56" i="48" s="1"/>
  <c r="N50" i="48"/>
  <c r="M50" i="48"/>
  <c r="L50" i="48"/>
  <c r="L171" i="48" s="1"/>
  <c r="P29" i="45" s="1"/>
  <c r="K50" i="48"/>
  <c r="J50" i="48"/>
  <c r="I50" i="48"/>
  <c r="H50" i="48"/>
  <c r="H171" i="48" s="1"/>
  <c r="G50" i="48"/>
  <c r="Z48" i="48"/>
  <c r="Z58" i="48" s="1"/>
  <c r="Y48" i="48"/>
  <c r="Y58" i="48" s="1"/>
  <c r="X48" i="48"/>
  <c r="X55" i="48" s="1"/>
  <c r="W48" i="48"/>
  <c r="W58" i="48" s="1"/>
  <c r="V48" i="48"/>
  <c r="V58" i="48" s="1"/>
  <c r="U48" i="48"/>
  <c r="U58" i="48" s="1"/>
  <c r="T48" i="48"/>
  <c r="T55" i="48" s="1"/>
  <c r="S48" i="48"/>
  <c r="S58" i="48" s="1"/>
  <c r="R48" i="48"/>
  <c r="R58" i="48" s="1"/>
  <c r="Q48" i="48"/>
  <c r="Q58" i="48" s="1"/>
  <c r="P48" i="48"/>
  <c r="P55" i="48" s="1"/>
  <c r="N48" i="48"/>
  <c r="M48" i="48"/>
  <c r="L48" i="48"/>
  <c r="K48" i="48"/>
  <c r="K55" i="48" s="1"/>
  <c r="J48" i="48"/>
  <c r="I48" i="48"/>
  <c r="H48" i="48"/>
  <c r="G48" i="48"/>
  <c r="G55" i="48" s="1"/>
  <c r="Z45" i="48"/>
  <c r="Y45" i="48"/>
  <c r="V45" i="48"/>
  <c r="U45" i="48"/>
  <c r="R45" i="48"/>
  <c r="Q45" i="48"/>
  <c r="M45" i="48"/>
  <c r="Y44" i="48"/>
  <c r="X44" i="48"/>
  <c r="U44" i="48"/>
  <c r="T44" i="48"/>
  <c r="Q44" i="48"/>
  <c r="P44" i="48"/>
  <c r="Z43" i="48"/>
  <c r="Y43" i="48"/>
  <c r="X43" i="48"/>
  <c r="V43" i="48"/>
  <c r="U43" i="48"/>
  <c r="T43" i="48"/>
  <c r="R43" i="48"/>
  <c r="Q43" i="48"/>
  <c r="P43" i="48"/>
  <c r="M43" i="48"/>
  <c r="L43" i="48"/>
  <c r="K43" i="48"/>
  <c r="I43" i="48"/>
  <c r="H43" i="48"/>
  <c r="G43" i="48"/>
  <c r="Z42" i="48"/>
  <c r="Y42" i="48"/>
  <c r="X42" i="48"/>
  <c r="W42" i="48"/>
  <c r="V42" i="48"/>
  <c r="U42" i="48"/>
  <c r="T42" i="48"/>
  <c r="S42" i="48"/>
  <c r="R42" i="48"/>
  <c r="Q42" i="48"/>
  <c r="P42" i="48"/>
  <c r="N42" i="48"/>
  <c r="M42" i="48"/>
  <c r="L42" i="48"/>
  <c r="K42" i="48"/>
  <c r="Z41" i="48"/>
  <c r="Z46" i="48" s="1"/>
  <c r="Y41" i="48"/>
  <c r="Y46" i="48" s="1"/>
  <c r="X41" i="48"/>
  <c r="X46" i="48" s="1"/>
  <c r="V41" i="48"/>
  <c r="V46" i="48" s="1"/>
  <c r="U41" i="48"/>
  <c r="U46" i="48" s="1"/>
  <c r="T41" i="48"/>
  <c r="T46" i="48" s="1"/>
  <c r="R41" i="48"/>
  <c r="R46" i="48" s="1"/>
  <c r="Q41" i="48"/>
  <c r="Q46" i="48" s="1"/>
  <c r="P41" i="48"/>
  <c r="M41" i="48"/>
  <c r="L41" i="48"/>
  <c r="K41" i="48"/>
  <c r="I41" i="48"/>
  <c r="H41" i="48"/>
  <c r="G41" i="48"/>
  <c r="Z40" i="48"/>
  <c r="Y40" i="48"/>
  <c r="X40" i="48"/>
  <c r="W40" i="48"/>
  <c r="V40" i="48"/>
  <c r="U40" i="48"/>
  <c r="T40" i="48"/>
  <c r="S40" i="48"/>
  <c r="R40" i="48"/>
  <c r="Q40" i="48"/>
  <c r="P40" i="48"/>
  <c r="N40" i="48"/>
  <c r="M40" i="48"/>
  <c r="L40" i="48"/>
  <c r="K40" i="48"/>
  <c r="J40" i="48"/>
  <c r="I40" i="48"/>
  <c r="H40" i="48"/>
  <c r="H44" i="48" s="1"/>
  <c r="G40" i="48"/>
  <c r="Z39" i="48"/>
  <c r="Y39" i="48"/>
  <c r="X39" i="48"/>
  <c r="X45" i="48" s="1"/>
  <c r="W39" i="48"/>
  <c r="W45" i="48" s="1"/>
  <c r="V39" i="48"/>
  <c r="U39" i="48"/>
  <c r="T39" i="48"/>
  <c r="T45" i="48" s="1"/>
  <c r="S39" i="48"/>
  <c r="S45" i="48" s="1"/>
  <c r="R39" i="48"/>
  <c r="Q39" i="48"/>
  <c r="P39" i="48"/>
  <c r="P45" i="48" s="1"/>
  <c r="N39" i="48"/>
  <c r="M39" i="48"/>
  <c r="L39" i="48"/>
  <c r="K39" i="48"/>
  <c r="J39" i="48"/>
  <c r="I39" i="48"/>
  <c r="H39" i="48"/>
  <c r="G39" i="48"/>
  <c r="Z37" i="48"/>
  <c r="Z47" i="48" s="1"/>
  <c r="Y37" i="48"/>
  <c r="Y47" i="48" s="1"/>
  <c r="X37" i="48"/>
  <c r="X47" i="48" s="1"/>
  <c r="W37" i="48"/>
  <c r="W44" i="48" s="1"/>
  <c r="V37" i="48"/>
  <c r="V47" i="48" s="1"/>
  <c r="U37" i="48"/>
  <c r="U47" i="48" s="1"/>
  <c r="T37" i="48"/>
  <c r="T47" i="48" s="1"/>
  <c r="S37" i="48"/>
  <c r="S44" i="48" s="1"/>
  <c r="R37" i="48"/>
  <c r="R47" i="48" s="1"/>
  <c r="Q37" i="48"/>
  <c r="Q47" i="48" s="1"/>
  <c r="P37" i="48"/>
  <c r="P47" i="48" s="1"/>
  <c r="N37" i="48"/>
  <c r="M37" i="48"/>
  <c r="M44" i="48" s="1"/>
  <c r="L37" i="48"/>
  <c r="K37" i="48"/>
  <c r="J37" i="48"/>
  <c r="J169" i="48" s="1"/>
  <c r="I37" i="48"/>
  <c r="H37" i="48"/>
  <c r="G37" i="48"/>
  <c r="Z36" i="48"/>
  <c r="R36" i="48"/>
  <c r="Z35" i="48"/>
  <c r="V35" i="48"/>
  <c r="R35" i="48"/>
  <c r="Y34" i="48"/>
  <c r="X34" i="48"/>
  <c r="U34" i="48"/>
  <c r="T34" i="48"/>
  <c r="Q34" i="48"/>
  <c r="P34" i="48"/>
  <c r="X33" i="48"/>
  <c r="W33" i="48"/>
  <c r="T33" i="48"/>
  <c r="S33" i="48"/>
  <c r="P33" i="48"/>
  <c r="K33" i="48"/>
  <c r="Z32" i="48"/>
  <c r="Y32" i="48"/>
  <c r="X32" i="48"/>
  <c r="V32" i="48"/>
  <c r="U32" i="48"/>
  <c r="T32" i="48"/>
  <c r="R32" i="48"/>
  <c r="Q32" i="48"/>
  <c r="P32" i="48"/>
  <c r="M32" i="48"/>
  <c r="L32" i="48"/>
  <c r="K32" i="48"/>
  <c r="I32" i="48"/>
  <c r="H32" i="48"/>
  <c r="G32" i="48"/>
  <c r="Z31" i="48"/>
  <c r="Y31" i="48"/>
  <c r="X31" i="48"/>
  <c r="W31" i="48"/>
  <c r="V31" i="48"/>
  <c r="U31" i="48"/>
  <c r="T31" i="48"/>
  <c r="S31" i="48"/>
  <c r="R31" i="48"/>
  <c r="Q31" i="48"/>
  <c r="P31" i="48"/>
  <c r="N31" i="48"/>
  <c r="M31" i="48"/>
  <c r="L31" i="48"/>
  <c r="K31" i="48"/>
  <c r="Z30" i="48"/>
  <c r="Y30" i="48"/>
  <c r="Y35" i="48" s="1"/>
  <c r="X30" i="48"/>
  <c r="X35" i="48" s="1"/>
  <c r="V30" i="48"/>
  <c r="U30" i="48"/>
  <c r="U35" i="48" s="1"/>
  <c r="T30" i="48"/>
  <c r="T35" i="48" s="1"/>
  <c r="R30" i="48"/>
  <c r="Q30" i="48"/>
  <c r="Q35" i="48" s="1"/>
  <c r="P30" i="48"/>
  <c r="M30" i="48"/>
  <c r="L30" i="48"/>
  <c r="K30" i="48"/>
  <c r="I30" i="48"/>
  <c r="H30" i="48"/>
  <c r="G30" i="48"/>
  <c r="Z29" i="48"/>
  <c r="Y29" i="48"/>
  <c r="X29" i="48"/>
  <c r="W29" i="48"/>
  <c r="V29" i="48"/>
  <c r="U29" i="48"/>
  <c r="T29" i="48"/>
  <c r="S29" i="48"/>
  <c r="R29" i="48"/>
  <c r="Q29" i="48"/>
  <c r="P29" i="48"/>
  <c r="N29" i="48"/>
  <c r="M29" i="48"/>
  <c r="L29" i="48"/>
  <c r="K29" i="48"/>
  <c r="J29" i="48"/>
  <c r="I29" i="48"/>
  <c r="H29" i="48"/>
  <c r="G29" i="48"/>
  <c r="Z28" i="48"/>
  <c r="Z34" i="48" s="1"/>
  <c r="Y28" i="48"/>
  <c r="X28" i="48"/>
  <c r="W28" i="48"/>
  <c r="W34" i="48" s="1"/>
  <c r="V28" i="48"/>
  <c r="V34" i="48" s="1"/>
  <c r="U28" i="48"/>
  <c r="T28" i="48"/>
  <c r="S28" i="48"/>
  <c r="S34" i="48" s="1"/>
  <c r="R28" i="48"/>
  <c r="R34" i="48" s="1"/>
  <c r="Q28" i="48"/>
  <c r="P28" i="48"/>
  <c r="N28" i="48"/>
  <c r="M28" i="48"/>
  <c r="M34" i="48" s="1"/>
  <c r="L28" i="48"/>
  <c r="K28" i="48"/>
  <c r="J28" i="48"/>
  <c r="I28" i="48"/>
  <c r="I34" i="48" s="1"/>
  <c r="H28" i="48"/>
  <c r="G28" i="48"/>
  <c r="Z26" i="48"/>
  <c r="Z33" i="48" s="1"/>
  <c r="Y26" i="48"/>
  <c r="Y36" i="48" s="1"/>
  <c r="X26" i="48"/>
  <c r="X36" i="48" s="1"/>
  <c r="W26" i="48"/>
  <c r="W36" i="48" s="1"/>
  <c r="V26" i="48"/>
  <c r="V33" i="48" s="1"/>
  <c r="U26" i="48"/>
  <c r="U36" i="48" s="1"/>
  <c r="T26" i="48"/>
  <c r="T36" i="48" s="1"/>
  <c r="S26" i="48"/>
  <c r="S36" i="48" s="1"/>
  <c r="R26" i="48"/>
  <c r="R33" i="48" s="1"/>
  <c r="Q26" i="48"/>
  <c r="Q36" i="48" s="1"/>
  <c r="P26" i="48"/>
  <c r="P36" i="48" s="1"/>
  <c r="N26" i="48"/>
  <c r="M26" i="48"/>
  <c r="M33" i="48" s="1"/>
  <c r="L26" i="48"/>
  <c r="K26" i="48"/>
  <c r="J26" i="48"/>
  <c r="I26" i="48"/>
  <c r="I33" i="48" s="1"/>
  <c r="H26" i="48"/>
  <c r="G26" i="48"/>
  <c r="Y24" i="48"/>
  <c r="Y178" i="48" s="1"/>
  <c r="U24" i="48"/>
  <c r="U178" i="48" s="1"/>
  <c r="Q24" i="48"/>
  <c r="Q178" i="48" s="1"/>
  <c r="X23" i="48"/>
  <c r="X177" i="48" s="1"/>
  <c r="W23" i="48"/>
  <c r="T23" i="48"/>
  <c r="T177" i="48" s="1"/>
  <c r="S23" i="48"/>
  <c r="P23" i="48"/>
  <c r="P177" i="48" s="1"/>
  <c r="Z22" i="48"/>
  <c r="W22" i="48"/>
  <c r="W176" i="48" s="1"/>
  <c r="V22" i="48"/>
  <c r="S22" i="48"/>
  <c r="S176" i="48" s="1"/>
  <c r="R22" i="48"/>
  <c r="Z21" i="48"/>
  <c r="Z175" i="48" s="1"/>
  <c r="Y21" i="48"/>
  <c r="X21" i="48"/>
  <c r="X175" i="48" s="1"/>
  <c r="V21" i="48"/>
  <c r="V175" i="48" s="1"/>
  <c r="U21" i="48"/>
  <c r="T21" i="48"/>
  <c r="T175" i="48" s="1"/>
  <c r="R21" i="48"/>
  <c r="R175" i="48" s="1"/>
  <c r="Q21" i="48"/>
  <c r="P21" i="48"/>
  <c r="P175" i="48" s="1"/>
  <c r="M21" i="48"/>
  <c r="M175" i="48" s="1"/>
  <c r="L21" i="48"/>
  <c r="K21" i="48"/>
  <c r="I21" i="48"/>
  <c r="H21" i="48"/>
  <c r="G21" i="48"/>
  <c r="G175" i="48" s="1"/>
  <c r="Z20" i="48"/>
  <c r="Z174" i="48" s="1"/>
  <c r="Y20" i="48"/>
  <c r="Y174" i="48" s="1"/>
  <c r="X20" i="48"/>
  <c r="W20" i="48"/>
  <c r="W174" i="48" s="1"/>
  <c r="V20" i="48"/>
  <c r="V174" i="48" s="1"/>
  <c r="U20" i="48"/>
  <c r="U174" i="48" s="1"/>
  <c r="T20" i="48"/>
  <c r="S20" i="48"/>
  <c r="S174" i="48" s="1"/>
  <c r="R20" i="48"/>
  <c r="R174" i="48" s="1"/>
  <c r="Q20" i="48"/>
  <c r="Q174" i="48" s="1"/>
  <c r="P20" i="48"/>
  <c r="N20" i="48"/>
  <c r="N174" i="48" s="1"/>
  <c r="M20" i="48"/>
  <c r="L20" i="48"/>
  <c r="K20" i="48"/>
  <c r="Z19" i="48"/>
  <c r="Z173" i="48" s="1"/>
  <c r="Y19" i="48"/>
  <c r="Y173" i="48" s="1"/>
  <c r="X19" i="48"/>
  <c r="V19" i="48"/>
  <c r="V173" i="48" s="1"/>
  <c r="U19" i="48"/>
  <c r="U173" i="48" s="1"/>
  <c r="T19" i="48"/>
  <c r="R19" i="48"/>
  <c r="R173" i="48" s="1"/>
  <c r="Q19" i="48"/>
  <c r="Q173" i="48" s="1"/>
  <c r="P19" i="48"/>
  <c r="M19" i="48"/>
  <c r="L19" i="48"/>
  <c r="L173" i="48" s="1"/>
  <c r="K19" i="48"/>
  <c r="I19" i="48"/>
  <c r="I173" i="48" s="1"/>
  <c r="H19" i="48"/>
  <c r="G19" i="48"/>
  <c r="Z18" i="48"/>
  <c r="Y18" i="48"/>
  <c r="Y172" i="48" s="1"/>
  <c r="X18" i="48"/>
  <c r="X172" i="48" s="1"/>
  <c r="W18" i="48"/>
  <c r="W172" i="48" s="1"/>
  <c r="V18" i="48"/>
  <c r="U18" i="48"/>
  <c r="U172" i="48" s="1"/>
  <c r="T18" i="48"/>
  <c r="T172" i="48" s="1"/>
  <c r="S18" i="48"/>
  <c r="S172" i="48" s="1"/>
  <c r="R18" i="48"/>
  <c r="Q18" i="48"/>
  <c r="Q172" i="48" s="1"/>
  <c r="P18" i="48"/>
  <c r="P172" i="48" s="1"/>
  <c r="N18" i="48"/>
  <c r="M18" i="48"/>
  <c r="L18" i="48"/>
  <c r="L172" i="48" s="1"/>
  <c r="P30" i="45" s="1"/>
  <c r="K18" i="48"/>
  <c r="J18" i="48"/>
  <c r="I18" i="48"/>
  <c r="H18" i="48"/>
  <c r="H172" i="48" s="1"/>
  <c r="G18" i="48"/>
  <c r="Z17" i="48"/>
  <c r="Y17" i="48"/>
  <c r="Y23" i="48" s="1"/>
  <c r="Y177" i="48" s="1"/>
  <c r="X17" i="48"/>
  <c r="X171" i="48" s="1"/>
  <c r="W17" i="48"/>
  <c r="W171" i="48" s="1"/>
  <c r="V17" i="48"/>
  <c r="U17" i="48"/>
  <c r="U23" i="48" s="1"/>
  <c r="U177" i="48" s="1"/>
  <c r="T17" i="48"/>
  <c r="T171" i="48" s="1"/>
  <c r="S17" i="48"/>
  <c r="S171" i="48" s="1"/>
  <c r="R17" i="48"/>
  <c r="Q17" i="48"/>
  <c r="Q23" i="48" s="1"/>
  <c r="Q177" i="48" s="1"/>
  <c r="P17" i="48"/>
  <c r="P171" i="48" s="1"/>
  <c r="N17" i="48"/>
  <c r="M17" i="48"/>
  <c r="L17" i="48"/>
  <c r="K17" i="48"/>
  <c r="K171" i="48" s="1"/>
  <c r="O29" i="45" s="1"/>
  <c r="J17" i="48"/>
  <c r="I17" i="48"/>
  <c r="H17" i="48"/>
  <c r="G17" i="48"/>
  <c r="G171" i="48" s="1"/>
  <c r="Z15" i="48"/>
  <c r="Z169" i="48" s="1"/>
  <c r="Y15" i="48"/>
  <c r="X15" i="48"/>
  <c r="X25" i="48" s="1"/>
  <c r="X179" i="48" s="1"/>
  <c r="W15" i="48"/>
  <c r="W25" i="48" s="1"/>
  <c r="W179" i="48" s="1"/>
  <c r="V15" i="48"/>
  <c r="V169" i="48" s="1"/>
  <c r="U15" i="48"/>
  <c r="T15" i="48"/>
  <c r="T25" i="48" s="1"/>
  <c r="T179" i="48" s="1"/>
  <c r="S15" i="48"/>
  <c r="S25" i="48" s="1"/>
  <c r="S179" i="48" s="1"/>
  <c r="R15" i="48"/>
  <c r="R169" i="48" s="1"/>
  <c r="Q15" i="48"/>
  <c r="Q25" i="48" s="1"/>
  <c r="Q179" i="48" s="1"/>
  <c r="P15" i="48"/>
  <c r="P25" i="48" s="1"/>
  <c r="P179" i="48" s="1"/>
  <c r="N15" i="48"/>
  <c r="M15" i="48"/>
  <c r="L15" i="48"/>
  <c r="K15" i="48"/>
  <c r="J15" i="48"/>
  <c r="I15" i="48"/>
  <c r="H15" i="48"/>
  <c r="G15" i="48"/>
  <c r="Y175" i="51"/>
  <c r="J174" i="51"/>
  <c r="I174" i="51"/>
  <c r="H174" i="51"/>
  <c r="G174" i="51"/>
  <c r="Q171" i="51"/>
  <c r="T170" i="51"/>
  <c r="W169" i="51"/>
  <c r="Z168" i="51"/>
  <c r="V168" i="51"/>
  <c r="R168" i="51"/>
  <c r="Z167" i="51"/>
  <c r="V167" i="51"/>
  <c r="R167" i="51"/>
  <c r="U166" i="51"/>
  <c r="X165" i="51"/>
  <c r="W165" i="51"/>
  <c r="T165" i="51"/>
  <c r="S165" i="51"/>
  <c r="P165" i="51"/>
  <c r="Z164" i="51"/>
  <c r="Y164" i="51"/>
  <c r="X164" i="51"/>
  <c r="V164" i="51"/>
  <c r="U164" i="51"/>
  <c r="T164" i="51"/>
  <c r="R164" i="51"/>
  <c r="Q164" i="51"/>
  <c r="P164" i="51"/>
  <c r="M164" i="51"/>
  <c r="L164" i="51"/>
  <c r="K164" i="51"/>
  <c r="I164" i="51"/>
  <c r="H164" i="51"/>
  <c r="G164" i="51"/>
  <c r="Z163" i="51"/>
  <c r="Y163" i="51"/>
  <c r="X163" i="51"/>
  <c r="W163" i="51"/>
  <c r="V163" i="51"/>
  <c r="U163" i="51"/>
  <c r="T163" i="51"/>
  <c r="S163" i="51"/>
  <c r="R163" i="51"/>
  <c r="Q163" i="51"/>
  <c r="P163" i="51"/>
  <c r="N163" i="51"/>
  <c r="M163" i="51"/>
  <c r="L163" i="51"/>
  <c r="K163" i="51"/>
  <c r="Z162" i="51"/>
  <c r="Y162" i="51"/>
  <c r="X162" i="51"/>
  <c r="V162" i="51"/>
  <c r="U162" i="51"/>
  <c r="T162" i="51"/>
  <c r="R162" i="51"/>
  <c r="Q162" i="51"/>
  <c r="P162" i="51"/>
  <c r="M162" i="51"/>
  <c r="L162" i="51"/>
  <c r="K162" i="51"/>
  <c r="I162" i="51"/>
  <c r="H162" i="51"/>
  <c r="G162" i="51"/>
  <c r="Z161" i="51"/>
  <c r="Y161" i="51"/>
  <c r="X161" i="51"/>
  <c r="W161" i="51"/>
  <c r="V161" i="51"/>
  <c r="U161" i="51"/>
  <c r="T161" i="51"/>
  <c r="S161" i="51"/>
  <c r="R161" i="51"/>
  <c r="Q161" i="51"/>
  <c r="P161" i="51"/>
  <c r="N161" i="51"/>
  <c r="M161" i="51"/>
  <c r="L161" i="51"/>
  <c r="K161" i="51"/>
  <c r="K165" i="51" s="1"/>
  <c r="J161" i="51"/>
  <c r="I161" i="51"/>
  <c r="H161" i="51"/>
  <c r="G161" i="51"/>
  <c r="G165" i="51" s="1"/>
  <c r="Z160" i="51"/>
  <c r="Y160" i="51"/>
  <c r="X160" i="51"/>
  <c r="W160" i="51"/>
  <c r="V160" i="51"/>
  <c r="U160" i="51"/>
  <c r="T160" i="51"/>
  <c r="S160" i="51"/>
  <c r="R160" i="51"/>
  <c r="Q160" i="51"/>
  <c r="P160" i="51"/>
  <c r="N160" i="51"/>
  <c r="M160" i="51"/>
  <c r="L160" i="51"/>
  <c r="K160" i="51"/>
  <c r="J160" i="51"/>
  <c r="I160" i="51"/>
  <c r="H160" i="51"/>
  <c r="G160" i="51"/>
  <c r="Z159" i="51"/>
  <c r="Y159" i="51"/>
  <c r="X159" i="51"/>
  <c r="W159" i="51"/>
  <c r="V159" i="51"/>
  <c r="U159" i="51"/>
  <c r="T159" i="51"/>
  <c r="S159" i="51"/>
  <c r="R159" i="51"/>
  <c r="Q159" i="51"/>
  <c r="P159" i="51"/>
  <c r="N159" i="51"/>
  <c r="M159" i="51"/>
  <c r="L159" i="51"/>
  <c r="K159" i="51"/>
  <c r="J159" i="51"/>
  <c r="I159" i="51"/>
  <c r="H159" i="51"/>
  <c r="G159" i="51"/>
  <c r="Z158" i="51"/>
  <c r="Z165" i="51" s="1"/>
  <c r="Y158" i="51"/>
  <c r="Y166" i="51" s="1"/>
  <c r="X158" i="51"/>
  <c r="X166" i="51" s="1"/>
  <c r="W158" i="51"/>
  <c r="W166" i="51" s="1"/>
  <c r="V158" i="51"/>
  <c r="V165" i="51" s="1"/>
  <c r="U158" i="51"/>
  <c r="T158" i="51"/>
  <c r="T166" i="51" s="1"/>
  <c r="S158" i="51"/>
  <c r="S166" i="51" s="1"/>
  <c r="R158" i="51"/>
  <c r="R165" i="51" s="1"/>
  <c r="Q158" i="51"/>
  <c r="P158" i="51"/>
  <c r="P166" i="51" s="1"/>
  <c r="N158" i="51"/>
  <c r="M158" i="51"/>
  <c r="L158" i="51"/>
  <c r="K158" i="51"/>
  <c r="J158" i="51"/>
  <c r="I158" i="51"/>
  <c r="H158" i="51"/>
  <c r="G158" i="51"/>
  <c r="X157" i="51"/>
  <c r="T157" i="51"/>
  <c r="P157" i="51"/>
  <c r="X156" i="51"/>
  <c r="T156" i="51"/>
  <c r="P156" i="51"/>
  <c r="Z154" i="51"/>
  <c r="Y154" i="51"/>
  <c r="V154" i="51"/>
  <c r="U154" i="51"/>
  <c r="R154" i="51"/>
  <c r="Q154" i="51"/>
  <c r="Z153" i="51"/>
  <c r="Y153" i="51"/>
  <c r="X153" i="51"/>
  <c r="V153" i="51"/>
  <c r="U153" i="51"/>
  <c r="T153" i="51"/>
  <c r="R153" i="51"/>
  <c r="Q153" i="51"/>
  <c r="P153" i="51"/>
  <c r="M153" i="51"/>
  <c r="L153" i="51"/>
  <c r="K153" i="51"/>
  <c r="I153" i="51"/>
  <c r="H153" i="51"/>
  <c r="G153" i="51"/>
  <c r="Z152" i="51"/>
  <c r="Y152" i="51"/>
  <c r="X152" i="51"/>
  <c r="W152" i="51"/>
  <c r="V152" i="51"/>
  <c r="U152" i="51"/>
  <c r="T152" i="51"/>
  <c r="S152" i="51"/>
  <c r="R152" i="51"/>
  <c r="Q152" i="51"/>
  <c r="P152" i="51"/>
  <c r="N152" i="51"/>
  <c r="M152" i="51"/>
  <c r="L152" i="51"/>
  <c r="K152" i="51"/>
  <c r="Z151" i="51"/>
  <c r="Y151" i="51"/>
  <c r="X151" i="51"/>
  <c r="W151" i="51"/>
  <c r="V151" i="51"/>
  <c r="U151" i="51"/>
  <c r="T151" i="51"/>
  <c r="S151" i="51"/>
  <c r="R151" i="51"/>
  <c r="Q151" i="51"/>
  <c r="P151" i="51"/>
  <c r="N151" i="51"/>
  <c r="M151" i="51"/>
  <c r="L151" i="51"/>
  <c r="K151" i="51"/>
  <c r="J151" i="51"/>
  <c r="I151" i="51"/>
  <c r="H151" i="51"/>
  <c r="G151" i="51"/>
  <c r="Z150" i="51"/>
  <c r="Y150" i="51"/>
  <c r="X150" i="51"/>
  <c r="W150" i="51"/>
  <c r="V150" i="51"/>
  <c r="U150" i="51"/>
  <c r="T150" i="51"/>
  <c r="S150" i="51"/>
  <c r="R150" i="51"/>
  <c r="Q150" i="51"/>
  <c r="P150" i="51"/>
  <c r="N150" i="51"/>
  <c r="M150" i="51"/>
  <c r="M154" i="51" s="1"/>
  <c r="L150" i="51"/>
  <c r="K150" i="51"/>
  <c r="J150" i="51"/>
  <c r="I150" i="51"/>
  <c r="I154" i="51" s="1"/>
  <c r="H150" i="51"/>
  <c r="G150" i="51"/>
  <c r="Z149" i="51"/>
  <c r="Y149" i="51"/>
  <c r="X149" i="51"/>
  <c r="W149" i="51"/>
  <c r="V149" i="51"/>
  <c r="U149" i="51"/>
  <c r="T149" i="51"/>
  <c r="S149" i="51"/>
  <c r="R149" i="51"/>
  <c r="Q149" i="51"/>
  <c r="P149" i="51"/>
  <c r="N149" i="51"/>
  <c r="M149" i="51"/>
  <c r="L149" i="51"/>
  <c r="L154" i="51" s="1"/>
  <c r="K149" i="51"/>
  <c r="J149" i="51"/>
  <c r="I149" i="51"/>
  <c r="H149" i="51"/>
  <c r="H154" i="51" s="1"/>
  <c r="G149" i="51"/>
  <c r="Z148" i="51"/>
  <c r="Y148" i="51"/>
  <c r="X148" i="51"/>
  <c r="W148" i="51"/>
  <c r="V148" i="51"/>
  <c r="U148" i="51"/>
  <c r="T148" i="51"/>
  <c r="S148" i="51"/>
  <c r="R148" i="51"/>
  <c r="Q148" i="51"/>
  <c r="P148" i="51"/>
  <c r="N148" i="51"/>
  <c r="M148" i="51"/>
  <c r="L148" i="51"/>
  <c r="K148" i="51"/>
  <c r="J148" i="51"/>
  <c r="I148" i="51"/>
  <c r="H148" i="51"/>
  <c r="G148" i="51"/>
  <c r="Z147" i="51"/>
  <c r="Z155" i="51" s="1"/>
  <c r="Y147" i="51"/>
  <c r="Y155" i="51" s="1"/>
  <c r="X147" i="51"/>
  <c r="X154" i="51" s="1"/>
  <c r="W147" i="51"/>
  <c r="V147" i="51"/>
  <c r="V155" i="51" s="1"/>
  <c r="U147" i="51"/>
  <c r="U155" i="51" s="1"/>
  <c r="T147" i="51"/>
  <c r="T154" i="51" s="1"/>
  <c r="S147" i="51"/>
  <c r="S155" i="51" s="1"/>
  <c r="R147" i="51"/>
  <c r="R155" i="51" s="1"/>
  <c r="Q147" i="51"/>
  <c r="Q155" i="51" s="1"/>
  <c r="P147" i="51"/>
  <c r="P154" i="51" s="1"/>
  <c r="N147" i="51"/>
  <c r="M147" i="51"/>
  <c r="L147" i="51"/>
  <c r="K147" i="51"/>
  <c r="J147" i="51"/>
  <c r="I147" i="51"/>
  <c r="H147" i="51"/>
  <c r="G147" i="51"/>
  <c r="Z146" i="51"/>
  <c r="V146" i="51"/>
  <c r="R146" i="51"/>
  <c r="Z145" i="51"/>
  <c r="V145" i="51"/>
  <c r="R145" i="51"/>
  <c r="U144" i="51"/>
  <c r="X143" i="51"/>
  <c r="W143" i="51"/>
  <c r="T143" i="51"/>
  <c r="S143" i="51"/>
  <c r="P143" i="51"/>
  <c r="Z142" i="51"/>
  <c r="Y142" i="51"/>
  <c r="X142" i="51"/>
  <c r="V142" i="51"/>
  <c r="U142" i="51"/>
  <c r="T142" i="51"/>
  <c r="R142" i="51"/>
  <c r="Q142" i="51"/>
  <c r="P142" i="51"/>
  <c r="M142" i="51"/>
  <c r="L142" i="51"/>
  <c r="K142" i="51"/>
  <c r="I142" i="51"/>
  <c r="H142" i="51"/>
  <c r="G142" i="51"/>
  <c r="Z141" i="51"/>
  <c r="Y141" i="51"/>
  <c r="X141" i="51"/>
  <c r="W141" i="51"/>
  <c r="V141" i="51"/>
  <c r="U141" i="51"/>
  <c r="T141" i="51"/>
  <c r="S141" i="51"/>
  <c r="R141" i="51"/>
  <c r="Q141" i="51"/>
  <c r="P141" i="51"/>
  <c r="N141" i="51"/>
  <c r="M141" i="51"/>
  <c r="L141" i="51"/>
  <c r="K141" i="51"/>
  <c r="Z140" i="51"/>
  <c r="Y140" i="51"/>
  <c r="X140" i="51"/>
  <c r="V140" i="51"/>
  <c r="U140" i="51"/>
  <c r="T140" i="51"/>
  <c r="R140" i="51"/>
  <c r="Q140" i="51"/>
  <c r="P140" i="51"/>
  <c r="M140" i="51"/>
  <c r="L140" i="51"/>
  <c r="K140" i="51"/>
  <c r="I140" i="51"/>
  <c r="H140" i="51"/>
  <c r="G140" i="51"/>
  <c r="Z139" i="51"/>
  <c r="Y139" i="51"/>
  <c r="X139" i="51"/>
  <c r="W139" i="51"/>
  <c r="V139" i="51"/>
  <c r="U139" i="51"/>
  <c r="T139" i="51"/>
  <c r="S139" i="51"/>
  <c r="R139" i="51"/>
  <c r="Q139" i="51"/>
  <c r="P139" i="51"/>
  <c r="N139" i="51"/>
  <c r="M139" i="51"/>
  <c r="L139" i="51"/>
  <c r="K139" i="51"/>
  <c r="K143" i="51" s="1"/>
  <c r="J139" i="51"/>
  <c r="I139" i="51"/>
  <c r="H139" i="51"/>
  <c r="G139" i="51"/>
  <c r="G143" i="51" s="1"/>
  <c r="Z138" i="51"/>
  <c r="Y138" i="51"/>
  <c r="X138" i="51"/>
  <c r="W138" i="51"/>
  <c r="V138" i="51"/>
  <c r="U138" i="51"/>
  <c r="T138" i="51"/>
  <c r="S138" i="51"/>
  <c r="R138" i="51"/>
  <c r="Q138" i="51"/>
  <c r="P138" i="51"/>
  <c r="N138" i="51"/>
  <c r="M138" i="51"/>
  <c r="L138" i="51"/>
  <c r="K138" i="51"/>
  <c r="J138" i="51"/>
  <c r="I138" i="51"/>
  <c r="H138" i="51"/>
  <c r="G138" i="51"/>
  <c r="Z137" i="51"/>
  <c r="Y137" i="51"/>
  <c r="X137" i="51"/>
  <c r="W137" i="51"/>
  <c r="V137" i="51"/>
  <c r="U137" i="51"/>
  <c r="T137" i="51"/>
  <c r="S137" i="51"/>
  <c r="R137" i="51"/>
  <c r="Q137" i="51"/>
  <c r="P137" i="51"/>
  <c r="N137" i="51"/>
  <c r="M137" i="51"/>
  <c r="L137" i="51"/>
  <c r="K137" i="51"/>
  <c r="J137" i="51"/>
  <c r="I137" i="51"/>
  <c r="H137" i="51"/>
  <c r="G137" i="51"/>
  <c r="Z136" i="51"/>
  <c r="Z143" i="51" s="1"/>
  <c r="Y136" i="51"/>
  <c r="Y144" i="51" s="1"/>
  <c r="X136" i="51"/>
  <c r="X144" i="51" s="1"/>
  <c r="W136" i="51"/>
  <c r="W144" i="51" s="1"/>
  <c r="V136" i="51"/>
  <c r="V143" i="51" s="1"/>
  <c r="U136" i="51"/>
  <c r="T136" i="51"/>
  <c r="T144" i="51" s="1"/>
  <c r="S136" i="51"/>
  <c r="S144" i="51" s="1"/>
  <c r="R136" i="51"/>
  <c r="R143" i="51" s="1"/>
  <c r="Q136" i="51"/>
  <c r="P136" i="51"/>
  <c r="P144" i="51" s="1"/>
  <c r="N136" i="51"/>
  <c r="M136" i="51"/>
  <c r="L136" i="51"/>
  <c r="K136" i="51"/>
  <c r="J136" i="51"/>
  <c r="I136" i="51"/>
  <c r="H136" i="51"/>
  <c r="G136" i="51"/>
  <c r="X135" i="51"/>
  <c r="T135" i="51"/>
  <c r="P135" i="51"/>
  <c r="X134" i="51"/>
  <c r="T134" i="51"/>
  <c r="P134" i="51"/>
  <c r="Z132" i="51"/>
  <c r="Y132" i="51"/>
  <c r="V132" i="51"/>
  <c r="U132" i="51"/>
  <c r="R132" i="51"/>
  <c r="Q132" i="51"/>
  <c r="Z131" i="51"/>
  <c r="Y131" i="51"/>
  <c r="X131" i="51"/>
  <c r="V131" i="51"/>
  <c r="U131" i="51"/>
  <c r="T131" i="51"/>
  <c r="R131" i="51"/>
  <c r="Q131" i="51"/>
  <c r="P131" i="51"/>
  <c r="M131" i="51"/>
  <c r="L131" i="51"/>
  <c r="K131" i="51"/>
  <c r="I131" i="51"/>
  <c r="H131" i="51"/>
  <c r="G131" i="51"/>
  <c r="Z130" i="51"/>
  <c r="Y130" i="51"/>
  <c r="X130" i="51"/>
  <c r="W130" i="51"/>
  <c r="V130" i="51"/>
  <c r="U130" i="51"/>
  <c r="T130" i="51"/>
  <c r="S130" i="51"/>
  <c r="R130" i="51"/>
  <c r="Q130" i="51"/>
  <c r="P130" i="51"/>
  <c r="N130" i="51"/>
  <c r="M130" i="51"/>
  <c r="L130" i="51"/>
  <c r="K130" i="51"/>
  <c r="Z129" i="51"/>
  <c r="Y129" i="51"/>
  <c r="X129" i="51"/>
  <c r="W129" i="51"/>
  <c r="V129" i="51"/>
  <c r="U129" i="51"/>
  <c r="T129" i="51"/>
  <c r="S129" i="51"/>
  <c r="R129" i="51"/>
  <c r="Q129" i="51"/>
  <c r="P129" i="51"/>
  <c r="N129" i="51"/>
  <c r="M129" i="51"/>
  <c r="L129" i="51"/>
  <c r="K129" i="51"/>
  <c r="J129" i="51"/>
  <c r="I129" i="51"/>
  <c r="H129" i="51"/>
  <c r="G129" i="51"/>
  <c r="Z128" i="51"/>
  <c r="Y128" i="51"/>
  <c r="X128" i="51"/>
  <c r="W128" i="51"/>
  <c r="V128" i="51"/>
  <c r="U128" i="51"/>
  <c r="T128" i="51"/>
  <c r="S128" i="51"/>
  <c r="R128" i="51"/>
  <c r="Q128" i="51"/>
  <c r="P128" i="51"/>
  <c r="N128" i="51"/>
  <c r="M128" i="51"/>
  <c r="M132" i="51" s="1"/>
  <c r="L128" i="51"/>
  <c r="K128" i="51"/>
  <c r="J128" i="51"/>
  <c r="I128" i="51"/>
  <c r="I132" i="51" s="1"/>
  <c r="H128" i="51"/>
  <c r="G128" i="51"/>
  <c r="Z127" i="51"/>
  <c r="Y127" i="51"/>
  <c r="X127" i="51"/>
  <c r="W127" i="51"/>
  <c r="V127" i="51"/>
  <c r="U127" i="51"/>
  <c r="T127" i="51"/>
  <c r="S127" i="51"/>
  <c r="R127" i="51"/>
  <c r="Q127" i="51"/>
  <c r="P127" i="51"/>
  <c r="N127" i="51"/>
  <c r="M127" i="51"/>
  <c r="L127" i="51"/>
  <c r="L132" i="51" s="1"/>
  <c r="K127" i="51"/>
  <c r="J127" i="51"/>
  <c r="I127" i="51"/>
  <c r="H127" i="51"/>
  <c r="H132" i="51" s="1"/>
  <c r="G127" i="51"/>
  <c r="Z126" i="51"/>
  <c r="Y126" i="51"/>
  <c r="X126" i="51"/>
  <c r="W126" i="51"/>
  <c r="V126" i="51"/>
  <c r="U126" i="51"/>
  <c r="T126" i="51"/>
  <c r="S126" i="51"/>
  <c r="R126" i="51"/>
  <c r="Q126" i="51"/>
  <c r="P126" i="51"/>
  <c r="N126" i="51"/>
  <c r="M126" i="51"/>
  <c r="L126" i="51"/>
  <c r="K126" i="51"/>
  <c r="J126" i="51"/>
  <c r="I126" i="51"/>
  <c r="H126" i="51"/>
  <c r="G126" i="51"/>
  <c r="Z125" i="51"/>
  <c r="Z133" i="51" s="1"/>
  <c r="Y125" i="51"/>
  <c r="Y133" i="51" s="1"/>
  <c r="X125" i="51"/>
  <c r="X132" i="51" s="1"/>
  <c r="W125" i="51"/>
  <c r="V125" i="51"/>
  <c r="V133" i="51" s="1"/>
  <c r="U125" i="51"/>
  <c r="U133" i="51" s="1"/>
  <c r="T125" i="51"/>
  <c r="T132" i="51" s="1"/>
  <c r="S125" i="51"/>
  <c r="R125" i="51"/>
  <c r="R133" i="51" s="1"/>
  <c r="Q125" i="51"/>
  <c r="Q133" i="51" s="1"/>
  <c r="P125" i="51"/>
  <c r="P132" i="51" s="1"/>
  <c r="N125" i="51"/>
  <c r="M125" i="51"/>
  <c r="L125" i="51"/>
  <c r="K125" i="51"/>
  <c r="J125" i="51"/>
  <c r="I125" i="51"/>
  <c r="H125" i="51"/>
  <c r="G125" i="51"/>
  <c r="Z124" i="51"/>
  <c r="V124" i="51"/>
  <c r="R124" i="51"/>
  <c r="Z123" i="51"/>
  <c r="V123" i="51"/>
  <c r="R123" i="51"/>
  <c r="U122" i="51"/>
  <c r="X121" i="51"/>
  <c r="W121" i="51"/>
  <c r="T121" i="51"/>
  <c r="S121" i="51"/>
  <c r="P121" i="51"/>
  <c r="Z120" i="51"/>
  <c r="Y120" i="51"/>
  <c r="X120" i="51"/>
  <c r="V120" i="51"/>
  <c r="U120" i="51"/>
  <c r="T120" i="51"/>
  <c r="R120" i="51"/>
  <c r="Q120" i="51"/>
  <c r="P120" i="51"/>
  <c r="M120" i="51"/>
  <c r="L120" i="51"/>
  <c r="K120" i="51"/>
  <c r="I120" i="51"/>
  <c r="H120" i="51"/>
  <c r="G120" i="51"/>
  <c r="Z119" i="51"/>
  <c r="Y119" i="51"/>
  <c r="X119" i="51"/>
  <c r="W119" i="51"/>
  <c r="V119" i="51"/>
  <c r="U119" i="51"/>
  <c r="T119" i="51"/>
  <c r="S119" i="51"/>
  <c r="R119" i="51"/>
  <c r="Q119" i="51"/>
  <c r="P119" i="51"/>
  <c r="N119" i="51"/>
  <c r="M119" i="51"/>
  <c r="L119" i="51"/>
  <c r="K119" i="51"/>
  <c r="Z118" i="51"/>
  <c r="Y118" i="51"/>
  <c r="X118" i="51"/>
  <c r="V118" i="51"/>
  <c r="U118" i="51"/>
  <c r="T118" i="51"/>
  <c r="R118" i="51"/>
  <c r="Q118" i="51"/>
  <c r="P118" i="51"/>
  <c r="M118" i="51"/>
  <c r="L118" i="51"/>
  <c r="K118" i="51"/>
  <c r="I118" i="51"/>
  <c r="H118" i="51"/>
  <c r="G118" i="51"/>
  <c r="Z117" i="51"/>
  <c r="Y117" i="51"/>
  <c r="X117" i="51"/>
  <c r="W117" i="51"/>
  <c r="V117" i="51"/>
  <c r="U117" i="51"/>
  <c r="T117" i="51"/>
  <c r="S117" i="51"/>
  <c r="R117" i="51"/>
  <c r="Q117" i="51"/>
  <c r="P117" i="51"/>
  <c r="N117" i="51"/>
  <c r="M117" i="51"/>
  <c r="L117" i="51"/>
  <c r="K117" i="51"/>
  <c r="K121" i="51" s="1"/>
  <c r="J117" i="51"/>
  <c r="I117" i="51"/>
  <c r="H117" i="51"/>
  <c r="G117" i="51"/>
  <c r="G121" i="51" s="1"/>
  <c r="Z116" i="51"/>
  <c r="Y116" i="51"/>
  <c r="X116" i="51"/>
  <c r="W116" i="51"/>
  <c r="V116" i="51"/>
  <c r="U116" i="51"/>
  <c r="T116" i="51"/>
  <c r="S116" i="51"/>
  <c r="R116" i="51"/>
  <c r="Q116" i="51"/>
  <c r="P116" i="51"/>
  <c r="N116" i="51"/>
  <c r="M116" i="51"/>
  <c r="L116" i="51"/>
  <c r="K116" i="51"/>
  <c r="J116" i="51"/>
  <c r="I116" i="51"/>
  <c r="H116" i="51"/>
  <c r="G116" i="51"/>
  <c r="Z115" i="51"/>
  <c r="Y115" i="51"/>
  <c r="X115" i="51"/>
  <c r="W115" i="51"/>
  <c r="V115" i="51"/>
  <c r="U115" i="51"/>
  <c r="T115" i="51"/>
  <c r="S115" i="51"/>
  <c r="R115" i="51"/>
  <c r="Q115" i="51"/>
  <c r="P115" i="51"/>
  <c r="N115" i="51"/>
  <c r="M115" i="51"/>
  <c r="L115" i="51"/>
  <c r="K115" i="51"/>
  <c r="J115" i="51"/>
  <c r="I115" i="51"/>
  <c r="H115" i="51"/>
  <c r="G115" i="51"/>
  <c r="Z114" i="51"/>
  <c r="Z121" i="51" s="1"/>
  <c r="Y114" i="51"/>
  <c r="Y122" i="51" s="1"/>
  <c r="X114" i="51"/>
  <c r="X122" i="51" s="1"/>
  <c r="W114" i="51"/>
  <c r="W122" i="51" s="1"/>
  <c r="V114" i="51"/>
  <c r="V121" i="51" s="1"/>
  <c r="U114" i="51"/>
  <c r="T114" i="51"/>
  <c r="T122" i="51" s="1"/>
  <c r="S114" i="51"/>
  <c r="S122" i="51" s="1"/>
  <c r="R114" i="51"/>
  <c r="R121" i="51" s="1"/>
  <c r="Q114" i="51"/>
  <c r="P114" i="51"/>
  <c r="P122" i="51" s="1"/>
  <c r="N114" i="51"/>
  <c r="M114" i="51"/>
  <c r="L114" i="51"/>
  <c r="K114" i="51"/>
  <c r="J114" i="51"/>
  <c r="I114" i="51"/>
  <c r="H114" i="51"/>
  <c r="G114" i="51"/>
  <c r="X113" i="51"/>
  <c r="T113" i="51"/>
  <c r="P113" i="51"/>
  <c r="X112" i="51"/>
  <c r="T112" i="51"/>
  <c r="P112" i="51"/>
  <c r="Z110" i="51"/>
  <c r="Y110" i="51"/>
  <c r="V110" i="51"/>
  <c r="U110" i="51"/>
  <c r="R110" i="51"/>
  <c r="Q110" i="51"/>
  <c r="Z109" i="51"/>
  <c r="Y109" i="51"/>
  <c r="X109" i="51"/>
  <c r="V109" i="51"/>
  <c r="U109" i="51"/>
  <c r="T109" i="51"/>
  <c r="R109" i="51"/>
  <c r="Q109" i="51"/>
  <c r="P109" i="51"/>
  <c r="M109" i="51"/>
  <c r="L109" i="51"/>
  <c r="K109" i="51"/>
  <c r="I109" i="51"/>
  <c r="H109" i="51"/>
  <c r="G109" i="51"/>
  <c r="Z108" i="51"/>
  <c r="Y108" i="51"/>
  <c r="X108" i="51"/>
  <c r="W108" i="51"/>
  <c r="V108" i="51"/>
  <c r="U108" i="51"/>
  <c r="T108" i="51"/>
  <c r="S108" i="51"/>
  <c r="R108" i="51"/>
  <c r="Q108" i="51"/>
  <c r="P108" i="51"/>
  <c r="N108" i="51"/>
  <c r="M108" i="51"/>
  <c r="L108" i="51"/>
  <c r="K108" i="51"/>
  <c r="Z107" i="51"/>
  <c r="Y107" i="51"/>
  <c r="X107" i="51"/>
  <c r="W107" i="51"/>
  <c r="V107" i="51"/>
  <c r="U107" i="51"/>
  <c r="T107" i="51"/>
  <c r="S107" i="51"/>
  <c r="R107" i="51"/>
  <c r="Q107" i="51"/>
  <c r="P107" i="51"/>
  <c r="N107" i="51"/>
  <c r="M107" i="51"/>
  <c r="L107" i="51"/>
  <c r="K107" i="51"/>
  <c r="J107" i="51"/>
  <c r="I107" i="51"/>
  <c r="H107" i="51"/>
  <c r="G107" i="51"/>
  <c r="Z106" i="51"/>
  <c r="Y106" i="51"/>
  <c r="X106" i="51"/>
  <c r="W106" i="51"/>
  <c r="V106" i="51"/>
  <c r="U106" i="51"/>
  <c r="T106" i="51"/>
  <c r="S106" i="51"/>
  <c r="R106" i="51"/>
  <c r="Q106" i="51"/>
  <c r="P106" i="51"/>
  <c r="N106" i="51"/>
  <c r="M106" i="51"/>
  <c r="M110" i="51" s="1"/>
  <c r="L106" i="51"/>
  <c r="K106" i="51"/>
  <c r="J106" i="51"/>
  <c r="I106" i="51"/>
  <c r="I110" i="51" s="1"/>
  <c r="H106" i="51"/>
  <c r="G106" i="51"/>
  <c r="Z105" i="51"/>
  <c r="Y105" i="51"/>
  <c r="X105" i="51"/>
  <c r="W105" i="51"/>
  <c r="V105" i="51"/>
  <c r="U105" i="51"/>
  <c r="T105" i="51"/>
  <c r="S105" i="51"/>
  <c r="R105" i="51"/>
  <c r="Q105" i="51"/>
  <c r="P105" i="51"/>
  <c r="N105" i="51"/>
  <c r="M105" i="51"/>
  <c r="L105" i="51"/>
  <c r="L110" i="51" s="1"/>
  <c r="K105" i="51"/>
  <c r="J105" i="51"/>
  <c r="I105" i="51"/>
  <c r="H105" i="51"/>
  <c r="H110" i="51" s="1"/>
  <c r="G105" i="51"/>
  <c r="Z104" i="51"/>
  <c r="Y104" i="51"/>
  <c r="X104" i="51"/>
  <c r="W104" i="51"/>
  <c r="V104" i="51"/>
  <c r="U104" i="51"/>
  <c r="T104" i="51"/>
  <c r="S104" i="51"/>
  <c r="R104" i="51"/>
  <c r="Q104" i="51"/>
  <c r="P104" i="51"/>
  <c r="N104" i="51"/>
  <c r="M104" i="51"/>
  <c r="L104" i="51"/>
  <c r="K104" i="51"/>
  <c r="J104" i="51"/>
  <c r="I104" i="51"/>
  <c r="H104" i="51"/>
  <c r="G104" i="51"/>
  <c r="Z103" i="51"/>
  <c r="Z111" i="51" s="1"/>
  <c r="Y103" i="51"/>
  <c r="Y111" i="51" s="1"/>
  <c r="X103" i="51"/>
  <c r="X110" i="51" s="1"/>
  <c r="W103" i="51"/>
  <c r="W111" i="51" s="1"/>
  <c r="V103" i="51"/>
  <c r="V111" i="51" s="1"/>
  <c r="U103" i="51"/>
  <c r="U111" i="51" s="1"/>
  <c r="T103" i="51"/>
  <c r="T110" i="51" s="1"/>
  <c r="S103" i="51"/>
  <c r="R103" i="51"/>
  <c r="R111" i="51" s="1"/>
  <c r="Q103" i="51"/>
  <c r="Q111" i="51" s="1"/>
  <c r="P103" i="51"/>
  <c r="P110" i="51" s="1"/>
  <c r="N103" i="51"/>
  <c r="M103" i="51"/>
  <c r="L103" i="51"/>
  <c r="K103" i="51"/>
  <c r="J103" i="51"/>
  <c r="I103" i="51"/>
  <c r="H103" i="51"/>
  <c r="G103" i="51"/>
  <c r="Z102" i="51"/>
  <c r="V102" i="51"/>
  <c r="R102" i="51"/>
  <c r="Z101" i="51"/>
  <c r="V101" i="51"/>
  <c r="R101" i="51"/>
  <c r="U100" i="51"/>
  <c r="X99" i="51"/>
  <c r="W99" i="51"/>
  <c r="T99" i="51"/>
  <c r="S99" i="51"/>
  <c r="P99" i="51"/>
  <c r="Z98" i="51"/>
  <c r="Y98" i="51"/>
  <c r="X98" i="51"/>
  <c r="V98" i="51"/>
  <c r="U98" i="51"/>
  <c r="T98" i="51"/>
  <c r="R98" i="51"/>
  <c r="Q98" i="51"/>
  <c r="P98" i="51"/>
  <c r="M98" i="51"/>
  <c r="L98" i="51"/>
  <c r="K98" i="51"/>
  <c r="I98" i="51"/>
  <c r="H98" i="51"/>
  <c r="G98" i="51"/>
  <c r="Z97" i="51"/>
  <c r="Y97" i="51"/>
  <c r="X97" i="51"/>
  <c r="W97" i="51"/>
  <c r="V97" i="51"/>
  <c r="U97" i="51"/>
  <c r="T97" i="51"/>
  <c r="S97" i="51"/>
  <c r="R97" i="51"/>
  <c r="Q97" i="51"/>
  <c r="P97" i="51"/>
  <c r="N97" i="51"/>
  <c r="M97" i="51"/>
  <c r="L97" i="51"/>
  <c r="K97" i="51"/>
  <c r="Z96" i="51"/>
  <c r="Y96" i="51"/>
  <c r="X96" i="51"/>
  <c r="V96" i="51"/>
  <c r="U96" i="51"/>
  <c r="T96" i="51"/>
  <c r="R96" i="51"/>
  <c r="Q96" i="51"/>
  <c r="P96" i="51"/>
  <c r="M96" i="51"/>
  <c r="L96" i="51"/>
  <c r="K96" i="51"/>
  <c r="I96" i="51"/>
  <c r="H96" i="51"/>
  <c r="G96" i="51"/>
  <c r="Z95" i="51"/>
  <c r="Y95" i="51"/>
  <c r="X95" i="51"/>
  <c r="W95" i="51"/>
  <c r="V95" i="51"/>
  <c r="U95" i="51"/>
  <c r="T95" i="51"/>
  <c r="S95" i="51"/>
  <c r="R95" i="51"/>
  <c r="Q95" i="51"/>
  <c r="P95" i="51"/>
  <c r="N95" i="51"/>
  <c r="M95" i="51"/>
  <c r="L95" i="51"/>
  <c r="K95" i="51"/>
  <c r="K99" i="51" s="1"/>
  <c r="J95" i="51"/>
  <c r="I95" i="51"/>
  <c r="H95" i="51"/>
  <c r="G95" i="51"/>
  <c r="G99" i="51" s="1"/>
  <c r="Z94" i="51"/>
  <c r="Y94" i="51"/>
  <c r="X94" i="51"/>
  <c r="W94" i="51"/>
  <c r="V94" i="51"/>
  <c r="U94" i="51"/>
  <c r="T94" i="51"/>
  <c r="S94" i="51"/>
  <c r="R94" i="51"/>
  <c r="Q94" i="51"/>
  <c r="P94" i="51"/>
  <c r="N94" i="51"/>
  <c r="M94" i="51"/>
  <c r="L94" i="51"/>
  <c r="K94" i="51"/>
  <c r="J94" i="51"/>
  <c r="I94" i="51"/>
  <c r="H94" i="51"/>
  <c r="G94" i="51"/>
  <c r="Z93" i="51"/>
  <c r="Y93" i="51"/>
  <c r="X93" i="51"/>
  <c r="W93" i="51"/>
  <c r="V93" i="51"/>
  <c r="U93" i="51"/>
  <c r="T93" i="51"/>
  <c r="S93" i="51"/>
  <c r="R93" i="51"/>
  <c r="Q93" i="51"/>
  <c r="P93" i="51"/>
  <c r="N93" i="51"/>
  <c r="M93" i="51"/>
  <c r="L93" i="51"/>
  <c r="K93" i="51"/>
  <c r="J93" i="51"/>
  <c r="I93" i="51"/>
  <c r="H93" i="51"/>
  <c r="G93" i="51"/>
  <c r="Z92" i="51"/>
  <c r="Z99" i="51" s="1"/>
  <c r="Y92" i="51"/>
  <c r="Y100" i="51" s="1"/>
  <c r="X92" i="51"/>
  <c r="X100" i="51" s="1"/>
  <c r="W92" i="51"/>
  <c r="W100" i="51" s="1"/>
  <c r="V92" i="51"/>
  <c r="V99" i="51" s="1"/>
  <c r="U92" i="51"/>
  <c r="T92" i="51"/>
  <c r="T100" i="51" s="1"/>
  <c r="S92" i="51"/>
  <c r="S100" i="51" s="1"/>
  <c r="R92" i="51"/>
  <c r="R99" i="51" s="1"/>
  <c r="Q92" i="51"/>
  <c r="P92" i="51"/>
  <c r="P100" i="51" s="1"/>
  <c r="N92" i="51"/>
  <c r="M92" i="51"/>
  <c r="L92" i="51"/>
  <c r="K92" i="51"/>
  <c r="J92" i="51"/>
  <c r="I92" i="51"/>
  <c r="H92" i="51"/>
  <c r="G92" i="51"/>
  <c r="X91" i="51"/>
  <c r="T91" i="51"/>
  <c r="P91" i="51"/>
  <c r="X90" i="51"/>
  <c r="T90" i="51"/>
  <c r="P90" i="51"/>
  <c r="Z88" i="51"/>
  <c r="Y88" i="51"/>
  <c r="V88" i="51"/>
  <c r="U88" i="51"/>
  <c r="R88" i="51"/>
  <c r="Q88" i="51"/>
  <c r="Z87" i="51"/>
  <c r="Y87" i="51"/>
  <c r="X87" i="51"/>
  <c r="V87" i="51"/>
  <c r="U87" i="51"/>
  <c r="T87" i="51"/>
  <c r="R87" i="51"/>
  <c r="Q87" i="51"/>
  <c r="P87" i="51"/>
  <c r="M87" i="51"/>
  <c r="L87" i="51"/>
  <c r="K87" i="51"/>
  <c r="I87" i="51"/>
  <c r="H87" i="51"/>
  <c r="G87" i="51"/>
  <c r="Z86" i="51"/>
  <c r="Y86" i="51"/>
  <c r="X86" i="51"/>
  <c r="W86" i="51"/>
  <c r="V86" i="51"/>
  <c r="U86" i="51"/>
  <c r="T86" i="51"/>
  <c r="S86" i="51"/>
  <c r="R86" i="51"/>
  <c r="Q86" i="51"/>
  <c r="P86" i="51"/>
  <c r="N86" i="51"/>
  <c r="M86" i="51"/>
  <c r="L86" i="51"/>
  <c r="K86" i="51"/>
  <c r="Z85" i="51"/>
  <c r="Y85" i="51"/>
  <c r="X85" i="51"/>
  <c r="W85" i="51"/>
  <c r="V85" i="51"/>
  <c r="U85" i="51"/>
  <c r="T85" i="51"/>
  <c r="S85" i="51"/>
  <c r="R85" i="51"/>
  <c r="Q85" i="51"/>
  <c r="P85" i="51"/>
  <c r="N85" i="51"/>
  <c r="M85" i="51"/>
  <c r="L85" i="51"/>
  <c r="K85" i="51"/>
  <c r="J85" i="51"/>
  <c r="I85" i="51"/>
  <c r="H85" i="51"/>
  <c r="G85" i="51"/>
  <c r="Z84" i="51"/>
  <c r="Y84" i="51"/>
  <c r="X84" i="51"/>
  <c r="W84" i="51"/>
  <c r="V84" i="51"/>
  <c r="U84" i="51"/>
  <c r="T84" i="51"/>
  <c r="S84" i="51"/>
  <c r="R84" i="51"/>
  <c r="Q84" i="51"/>
  <c r="P84" i="51"/>
  <c r="N84" i="51"/>
  <c r="M84" i="51"/>
  <c r="M88" i="51" s="1"/>
  <c r="L84" i="51"/>
  <c r="K84" i="51"/>
  <c r="J84" i="51"/>
  <c r="I84" i="51"/>
  <c r="I88" i="51" s="1"/>
  <c r="H84" i="51"/>
  <c r="G84" i="51"/>
  <c r="Z83" i="51"/>
  <c r="Y83" i="51"/>
  <c r="X83" i="51"/>
  <c r="W83" i="51"/>
  <c r="V83" i="51"/>
  <c r="U83" i="51"/>
  <c r="T83" i="51"/>
  <c r="S83" i="51"/>
  <c r="R83" i="51"/>
  <c r="Q83" i="51"/>
  <c r="P83" i="51"/>
  <c r="N83" i="51"/>
  <c r="M83" i="51"/>
  <c r="L83" i="51"/>
  <c r="L88" i="51" s="1"/>
  <c r="K83" i="51"/>
  <c r="J83" i="51"/>
  <c r="I83" i="51"/>
  <c r="H83" i="51"/>
  <c r="H88" i="51" s="1"/>
  <c r="G83" i="51"/>
  <c r="Z82" i="51"/>
  <c r="Y82" i="51"/>
  <c r="X82" i="51"/>
  <c r="W82" i="51"/>
  <c r="V82" i="51"/>
  <c r="U82" i="51"/>
  <c r="T82" i="51"/>
  <c r="S82" i="51"/>
  <c r="R82" i="51"/>
  <c r="Q82" i="51"/>
  <c r="P82" i="51"/>
  <c r="N82" i="51"/>
  <c r="M82" i="51"/>
  <c r="L82" i="51"/>
  <c r="K82" i="51"/>
  <c r="J82" i="51"/>
  <c r="I82" i="51"/>
  <c r="H82" i="51"/>
  <c r="G82" i="51"/>
  <c r="Z81" i="51"/>
  <c r="Z89" i="51" s="1"/>
  <c r="Y81" i="51"/>
  <c r="Y89" i="51" s="1"/>
  <c r="X81" i="51"/>
  <c r="X88" i="51" s="1"/>
  <c r="W81" i="51"/>
  <c r="W89" i="51" s="1"/>
  <c r="V81" i="51"/>
  <c r="V89" i="51" s="1"/>
  <c r="U81" i="51"/>
  <c r="U89" i="51" s="1"/>
  <c r="T81" i="51"/>
  <c r="T88" i="51" s="1"/>
  <c r="S81" i="51"/>
  <c r="R81" i="51"/>
  <c r="R89" i="51" s="1"/>
  <c r="Q81" i="51"/>
  <c r="Q89" i="51" s="1"/>
  <c r="P81" i="51"/>
  <c r="P88" i="51" s="1"/>
  <c r="N81" i="51"/>
  <c r="M81" i="51"/>
  <c r="L81" i="51"/>
  <c r="K81" i="51"/>
  <c r="J81" i="51"/>
  <c r="I81" i="51"/>
  <c r="H81" i="51"/>
  <c r="G81" i="51"/>
  <c r="Z80" i="51"/>
  <c r="V80" i="51"/>
  <c r="R80" i="51"/>
  <c r="Z79" i="51"/>
  <c r="V79" i="51"/>
  <c r="R79" i="51"/>
  <c r="U78" i="51"/>
  <c r="X77" i="51"/>
  <c r="W77" i="51"/>
  <c r="T77" i="51"/>
  <c r="S77" i="51"/>
  <c r="P77" i="51"/>
  <c r="Z76" i="51"/>
  <c r="Y76" i="51"/>
  <c r="X76" i="51"/>
  <c r="V76" i="51"/>
  <c r="U76" i="51"/>
  <c r="T76" i="51"/>
  <c r="R76" i="51"/>
  <c r="Q76" i="51"/>
  <c r="P76" i="51"/>
  <c r="M76" i="51"/>
  <c r="L76" i="51"/>
  <c r="K76" i="51"/>
  <c r="I76" i="51"/>
  <c r="H76" i="51"/>
  <c r="G76" i="51"/>
  <c r="Z75" i="51"/>
  <c r="Y75" i="51"/>
  <c r="X75" i="51"/>
  <c r="W75" i="51"/>
  <c r="V75" i="51"/>
  <c r="U75" i="51"/>
  <c r="T75" i="51"/>
  <c r="S75" i="51"/>
  <c r="R75" i="51"/>
  <c r="Q75" i="51"/>
  <c r="P75" i="51"/>
  <c r="N75" i="51"/>
  <c r="M75" i="51"/>
  <c r="L75" i="51"/>
  <c r="K75" i="51"/>
  <c r="Z74" i="51"/>
  <c r="Y74" i="51"/>
  <c r="X74" i="51"/>
  <c r="V74" i="51"/>
  <c r="U74" i="51"/>
  <c r="T74" i="51"/>
  <c r="R74" i="51"/>
  <c r="Q74" i="51"/>
  <c r="P74" i="51"/>
  <c r="M74" i="51"/>
  <c r="L74" i="51"/>
  <c r="K74" i="51"/>
  <c r="I74" i="51"/>
  <c r="H74" i="51"/>
  <c r="G74" i="51"/>
  <c r="Z73" i="51"/>
  <c r="Y73" i="51"/>
  <c r="X73" i="51"/>
  <c r="W73" i="51"/>
  <c r="V73" i="51"/>
  <c r="U73" i="51"/>
  <c r="T73" i="51"/>
  <c r="S73" i="51"/>
  <c r="R73" i="51"/>
  <c r="Q73" i="51"/>
  <c r="P73" i="51"/>
  <c r="N73" i="51"/>
  <c r="M73" i="51"/>
  <c r="L73" i="51"/>
  <c r="K73" i="51"/>
  <c r="K77" i="51" s="1"/>
  <c r="J73" i="51"/>
  <c r="I73" i="51"/>
  <c r="H73" i="51"/>
  <c r="G73" i="51"/>
  <c r="G77" i="51" s="1"/>
  <c r="Z72" i="51"/>
  <c r="Y72" i="51"/>
  <c r="X72" i="51"/>
  <c r="W72" i="51"/>
  <c r="V72" i="51"/>
  <c r="U72" i="51"/>
  <c r="T72" i="51"/>
  <c r="S72" i="51"/>
  <c r="R72" i="51"/>
  <c r="Q72" i="51"/>
  <c r="P72" i="51"/>
  <c r="N72" i="51"/>
  <c r="M72" i="51"/>
  <c r="L72" i="51"/>
  <c r="K72" i="51"/>
  <c r="J72" i="51"/>
  <c r="I72" i="51"/>
  <c r="H72" i="51"/>
  <c r="G72" i="51"/>
  <c r="Z71" i="51"/>
  <c r="Y71" i="51"/>
  <c r="X71" i="51"/>
  <c r="W71" i="51"/>
  <c r="V71" i="51"/>
  <c r="U71" i="51"/>
  <c r="T71" i="51"/>
  <c r="S71" i="51"/>
  <c r="R71" i="51"/>
  <c r="Q71" i="51"/>
  <c r="P71" i="51"/>
  <c r="N71" i="51"/>
  <c r="M71" i="51"/>
  <c r="L71" i="51"/>
  <c r="K71" i="51"/>
  <c r="J71" i="51"/>
  <c r="I71" i="51"/>
  <c r="H71" i="51"/>
  <c r="G71" i="51"/>
  <c r="Z70" i="51"/>
  <c r="Z77" i="51" s="1"/>
  <c r="Y70" i="51"/>
  <c r="Y78" i="51" s="1"/>
  <c r="X70" i="51"/>
  <c r="X78" i="51" s="1"/>
  <c r="W70" i="51"/>
  <c r="W78" i="51" s="1"/>
  <c r="V70" i="51"/>
  <c r="V77" i="51" s="1"/>
  <c r="U70" i="51"/>
  <c r="T70" i="51"/>
  <c r="T78" i="51" s="1"/>
  <c r="S70" i="51"/>
  <c r="S78" i="51" s="1"/>
  <c r="R70" i="51"/>
  <c r="R77" i="51" s="1"/>
  <c r="Q70" i="51"/>
  <c r="P70" i="51"/>
  <c r="P78" i="51" s="1"/>
  <c r="N70" i="51"/>
  <c r="M70" i="51"/>
  <c r="L70" i="51"/>
  <c r="K70" i="51"/>
  <c r="J70" i="51"/>
  <c r="I70" i="51"/>
  <c r="H70" i="51"/>
  <c r="G70" i="51"/>
  <c r="X69" i="51"/>
  <c r="T69" i="51"/>
  <c r="P69" i="51"/>
  <c r="X68" i="51"/>
  <c r="T68" i="51"/>
  <c r="P68" i="51"/>
  <c r="Z66" i="51"/>
  <c r="Y66" i="51"/>
  <c r="V66" i="51"/>
  <c r="U66" i="51"/>
  <c r="R66" i="51"/>
  <c r="Q66" i="51"/>
  <c r="Z65" i="51"/>
  <c r="Y65" i="51"/>
  <c r="X65" i="51"/>
  <c r="V65" i="51"/>
  <c r="U65" i="51"/>
  <c r="T65" i="51"/>
  <c r="R65" i="51"/>
  <c r="Q65" i="51"/>
  <c r="P65" i="51"/>
  <c r="M65" i="51"/>
  <c r="L65" i="51"/>
  <c r="K65" i="51"/>
  <c r="I65" i="51"/>
  <c r="H65" i="51"/>
  <c r="H175" i="51" s="1"/>
  <c r="G65" i="51"/>
  <c r="Z64" i="51"/>
  <c r="Y64" i="51"/>
  <c r="X64" i="51"/>
  <c r="W64" i="51"/>
  <c r="V64" i="51"/>
  <c r="U64" i="51"/>
  <c r="T64" i="51"/>
  <c r="S64" i="51"/>
  <c r="R64" i="51"/>
  <c r="Q64" i="51"/>
  <c r="P64" i="51"/>
  <c r="N64" i="51"/>
  <c r="M64" i="51"/>
  <c r="L64" i="51"/>
  <c r="K64" i="51"/>
  <c r="K174" i="51" s="1"/>
  <c r="C64" i="45" s="1"/>
  <c r="U64" i="45" s="1"/>
  <c r="Z63" i="51"/>
  <c r="Y63" i="51"/>
  <c r="X63" i="51"/>
  <c r="W63" i="51"/>
  <c r="V63" i="51"/>
  <c r="U63" i="51"/>
  <c r="T63" i="51"/>
  <c r="S63" i="51"/>
  <c r="R63" i="51"/>
  <c r="Q63" i="51"/>
  <c r="P63" i="51"/>
  <c r="N63" i="51"/>
  <c r="M63" i="51"/>
  <c r="L63" i="51"/>
  <c r="K63" i="51"/>
  <c r="J63" i="51"/>
  <c r="I63" i="51"/>
  <c r="H63" i="51"/>
  <c r="G63" i="51"/>
  <c r="Z62" i="51"/>
  <c r="Y62" i="51"/>
  <c r="X62" i="51"/>
  <c r="W62" i="51"/>
  <c r="V62" i="51"/>
  <c r="U62" i="51"/>
  <c r="T62" i="51"/>
  <c r="S62" i="51"/>
  <c r="R62" i="51"/>
  <c r="Q62" i="51"/>
  <c r="P62" i="51"/>
  <c r="N62" i="51"/>
  <c r="M62" i="51"/>
  <c r="M66" i="51" s="1"/>
  <c r="L62" i="51"/>
  <c r="K62" i="51"/>
  <c r="J62" i="51"/>
  <c r="I62" i="51"/>
  <c r="I66" i="51" s="1"/>
  <c r="H62" i="51"/>
  <c r="G62" i="51"/>
  <c r="Z61" i="51"/>
  <c r="Y61" i="51"/>
  <c r="X61" i="51"/>
  <c r="W61" i="51"/>
  <c r="V61" i="51"/>
  <c r="U61" i="51"/>
  <c r="T61" i="51"/>
  <c r="S61" i="51"/>
  <c r="R61" i="51"/>
  <c r="Q61" i="51"/>
  <c r="P61" i="51"/>
  <c r="N61" i="51"/>
  <c r="M61" i="51"/>
  <c r="L61" i="51"/>
  <c r="L66" i="51" s="1"/>
  <c r="K61" i="51"/>
  <c r="J61" i="51"/>
  <c r="I61" i="51"/>
  <c r="H61" i="51"/>
  <c r="H66" i="51" s="1"/>
  <c r="G61" i="51"/>
  <c r="Z60" i="51"/>
  <c r="Y60" i="51"/>
  <c r="X60" i="51"/>
  <c r="W60" i="51"/>
  <c r="V60" i="51"/>
  <c r="U60" i="51"/>
  <c r="T60" i="51"/>
  <c r="S60" i="51"/>
  <c r="R60" i="51"/>
  <c r="Q60" i="51"/>
  <c r="P60" i="51"/>
  <c r="N60" i="51"/>
  <c r="M60" i="51"/>
  <c r="L60" i="51"/>
  <c r="K60" i="51"/>
  <c r="J60" i="51"/>
  <c r="I60" i="51"/>
  <c r="H60" i="51"/>
  <c r="G60" i="51"/>
  <c r="Z59" i="51"/>
  <c r="Z67" i="51" s="1"/>
  <c r="Y59" i="51"/>
  <c r="Y67" i="51" s="1"/>
  <c r="X59" i="51"/>
  <c r="X66" i="51" s="1"/>
  <c r="W59" i="51"/>
  <c r="V59" i="51"/>
  <c r="V67" i="51" s="1"/>
  <c r="U59" i="51"/>
  <c r="U67" i="51" s="1"/>
  <c r="T59" i="51"/>
  <c r="T66" i="51" s="1"/>
  <c r="S59" i="51"/>
  <c r="R59" i="51"/>
  <c r="R67" i="51" s="1"/>
  <c r="Q59" i="51"/>
  <c r="Q67" i="51" s="1"/>
  <c r="P59" i="51"/>
  <c r="P66" i="51" s="1"/>
  <c r="N59" i="51"/>
  <c r="M59" i="51"/>
  <c r="L59" i="51"/>
  <c r="K59" i="51"/>
  <c r="J59" i="51"/>
  <c r="I59" i="51"/>
  <c r="H59" i="51"/>
  <c r="G59" i="51"/>
  <c r="Z58" i="51"/>
  <c r="V58" i="51"/>
  <c r="R58" i="51"/>
  <c r="Z57" i="51"/>
  <c r="V57" i="51"/>
  <c r="R57" i="51"/>
  <c r="U56" i="51"/>
  <c r="X55" i="51"/>
  <c r="W55" i="51"/>
  <c r="T55" i="51"/>
  <c r="S55" i="51"/>
  <c r="P55" i="51"/>
  <c r="Z54" i="51"/>
  <c r="Y54" i="51"/>
  <c r="X54" i="51"/>
  <c r="V54" i="51"/>
  <c r="U54" i="51"/>
  <c r="T54" i="51"/>
  <c r="R54" i="51"/>
  <c r="Q54" i="51"/>
  <c r="P54" i="51"/>
  <c r="M54" i="51"/>
  <c r="L54" i="51"/>
  <c r="K54" i="51"/>
  <c r="I54" i="51"/>
  <c r="H54" i="51"/>
  <c r="G54" i="51"/>
  <c r="Z53" i="51"/>
  <c r="Y53" i="51"/>
  <c r="X53" i="51"/>
  <c r="W53" i="51"/>
  <c r="V53" i="51"/>
  <c r="U53" i="51"/>
  <c r="T53" i="51"/>
  <c r="S53" i="51"/>
  <c r="R53" i="51"/>
  <c r="Q53" i="51"/>
  <c r="P53" i="51"/>
  <c r="N53" i="51"/>
  <c r="M53" i="51"/>
  <c r="L53" i="51"/>
  <c r="K53" i="51"/>
  <c r="Z52" i="51"/>
  <c r="Y52" i="51"/>
  <c r="X52" i="51"/>
  <c r="V52" i="51"/>
  <c r="U52" i="51"/>
  <c r="T52" i="51"/>
  <c r="R52" i="51"/>
  <c r="Q52" i="51"/>
  <c r="P52" i="51"/>
  <c r="M52" i="51"/>
  <c r="L52" i="51"/>
  <c r="K52" i="51"/>
  <c r="I52" i="51"/>
  <c r="H52" i="51"/>
  <c r="G52" i="51"/>
  <c r="Z51" i="51"/>
  <c r="Y51" i="51"/>
  <c r="X51" i="51"/>
  <c r="W51" i="51"/>
  <c r="V51" i="51"/>
  <c r="U51" i="51"/>
  <c r="T51" i="51"/>
  <c r="S51" i="51"/>
  <c r="R51" i="51"/>
  <c r="Q51" i="51"/>
  <c r="P51" i="51"/>
  <c r="N51" i="51"/>
  <c r="M51" i="51"/>
  <c r="L51" i="51"/>
  <c r="K51" i="51"/>
  <c r="J51" i="51"/>
  <c r="I51" i="51"/>
  <c r="H51" i="51"/>
  <c r="G51" i="51"/>
  <c r="G55" i="51" s="1"/>
  <c r="Z50" i="51"/>
  <c r="Y50" i="51"/>
  <c r="X50" i="51"/>
  <c r="W50" i="51"/>
  <c r="V50" i="51"/>
  <c r="U50" i="51"/>
  <c r="T50" i="51"/>
  <c r="S50" i="51"/>
  <c r="R50" i="51"/>
  <c r="Q50" i="51"/>
  <c r="P50" i="51"/>
  <c r="N50" i="51"/>
  <c r="M50" i="51"/>
  <c r="L50" i="51"/>
  <c r="K50" i="51"/>
  <c r="J50" i="51"/>
  <c r="I50" i="51"/>
  <c r="H50" i="51"/>
  <c r="G50" i="51"/>
  <c r="Z49" i="51"/>
  <c r="Y49" i="51"/>
  <c r="X49" i="51"/>
  <c r="W49" i="51"/>
  <c r="V49" i="51"/>
  <c r="U49" i="51"/>
  <c r="T49" i="51"/>
  <c r="S49" i="51"/>
  <c r="R49" i="51"/>
  <c r="Q49" i="51"/>
  <c r="P49" i="51"/>
  <c r="N49" i="51"/>
  <c r="M49" i="51"/>
  <c r="L49" i="51"/>
  <c r="K49" i="51"/>
  <c r="J49" i="51"/>
  <c r="I49" i="51"/>
  <c r="H49" i="51"/>
  <c r="G49" i="51"/>
  <c r="Z48" i="51"/>
  <c r="Z55" i="51" s="1"/>
  <c r="Y48" i="51"/>
  <c r="Y56" i="51" s="1"/>
  <c r="X48" i="51"/>
  <c r="W48" i="51"/>
  <c r="W56" i="51" s="1"/>
  <c r="V48" i="51"/>
  <c r="V55" i="51" s="1"/>
  <c r="U48" i="51"/>
  <c r="T48" i="51"/>
  <c r="S48" i="51"/>
  <c r="S56" i="51" s="1"/>
  <c r="R48" i="51"/>
  <c r="R55" i="51" s="1"/>
  <c r="Q48" i="51"/>
  <c r="P48" i="51"/>
  <c r="N48" i="51"/>
  <c r="M48" i="51"/>
  <c r="L48" i="51"/>
  <c r="K48" i="51"/>
  <c r="J48" i="51"/>
  <c r="I48" i="51"/>
  <c r="H48" i="51"/>
  <c r="G48" i="51"/>
  <c r="X47" i="51"/>
  <c r="T47" i="51"/>
  <c r="P47" i="51"/>
  <c r="X46" i="51"/>
  <c r="T46" i="51"/>
  <c r="P46" i="51"/>
  <c r="W45" i="51"/>
  <c r="S45" i="51"/>
  <c r="Y44" i="51"/>
  <c r="U44" i="51"/>
  <c r="Q44" i="51"/>
  <c r="Z43" i="51"/>
  <c r="Y43" i="51"/>
  <c r="X43" i="51"/>
  <c r="V43" i="51"/>
  <c r="U43" i="51"/>
  <c r="T43" i="51"/>
  <c r="R43" i="51"/>
  <c r="Q43" i="51"/>
  <c r="P43" i="51"/>
  <c r="M43" i="51"/>
  <c r="L43" i="51"/>
  <c r="K43" i="51"/>
  <c r="I43" i="51"/>
  <c r="H43" i="51"/>
  <c r="G43" i="51"/>
  <c r="Z42" i="51"/>
  <c r="Y42" i="51"/>
  <c r="X42" i="51"/>
  <c r="W42" i="51"/>
  <c r="V42" i="51"/>
  <c r="U42" i="51"/>
  <c r="T42" i="51"/>
  <c r="S42" i="51"/>
  <c r="R42" i="51"/>
  <c r="Q42" i="51"/>
  <c r="P42" i="51"/>
  <c r="N42" i="51"/>
  <c r="M42" i="51"/>
  <c r="L42" i="51"/>
  <c r="K42" i="51"/>
  <c r="Z41" i="51"/>
  <c r="Y41" i="51"/>
  <c r="X41" i="51"/>
  <c r="V41" i="51"/>
  <c r="U41" i="51"/>
  <c r="T41" i="51"/>
  <c r="R41" i="51"/>
  <c r="Q41" i="51"/>
  <c r="P41" i="51"/>
  <c r="M41" i="51"/>
  <c r="L41" i="51"/>
  <c r="K41" i="51"/>
  <c r="I41" i="51"/>
  <c r="H41" i="51"/>
  <c r="G41" i="51"/>
  <c r="Z40" i="51"/>
  <c r="Y40" i="51"/>
  <c r="X40" i="51"/>
  <c r="W40" i="51"/>
  <c r="V40" i="51"/>
  <c r="U40" i="51"/>
  <c r="T40" i="51"/>
  <c r="S40" i="51"/>
  <c r="R40" i="51"/>
  <c r="Q40" i="51"/>
  <c r="P40" i="51"/>
  <c r="N40" i="51"/>
  <c r="M40" i="51"/>
  <c r="L40" i="51"/>
  <c r="K40" i="51"/>
  <c r="J40" i="51"/>
  <c r="I40" i="51"/>
  <c r="H40" i="51"/>
  <c r="G40" i="51"/>
  <c r="Z39" i="51"/>
  <c r="Y39" i="51"/>
  <c r="X39" i="51"/>
  <c r="W39" i="51"/>
  <c r="V39" i="51"/>
  <c r="U39" i="51"/>
  <c r="T39" i="51"/>
  <c r="S39" i="51"/>
  <c r="R39" i="51"/>
  <c r="Q39" i="51"/>
  <c r="P39" i="51"/>
  <c r="N39" i="51"/>
  <c r="M39" i="51"/>
  <c r="L39" i="51"/>
  <c r="L44" i="51" s="1"/>
  <c r="K39" i="51"/>
  <c r="J39" i="51"/>
  <c r="I39" i="51"/>
  <c r="H39" i="51"/>
  <c r="H44" i="51" s="1"/>
  <c r="G39" i="51"/>
  <c r="Z38" i="51"/>
  <c r="Y38" i="51"/>
  <c r="X38" i="51"/>
  <c r="W38" i="51"/>
  <c r="V38" i="51"/>
  <c r="U38" i="51"/>
  <c r="T38" i="51"/>
  <c r="S38" i="51"/>
  <c r="R38" i="51"/>
  <c r="Q38" i="51"/>
  <c r="P38" i="51"/>
  <c r="N38" i="51"/>
  <c r="M38" i="51"/>
  <c r="L38" i="51"/>
  <c r="K38" i="51"/>
  <c r="J38" i="51"/>
  <c r="I38" i="51"/>
  <c r="H38" i="51"/>
  <c r="G38" i="51"/>
  <c r="Z37" i="51"/>
  <c r="Y37" i="51"/>
  <c r="Y45" i="51" s="1"/>
  <c r="X37" i="51"/>
  <c r="X44" i="51" s="1"/>
  <c r="W37" i="51"/>
  <c r="W44" i="51" s="1"/>
  <c r="V37" i="51"/>
  <c r="V44" i="51" s="1"/>
  <c r="U37" i="51"/>
  <c r="U45" i="51" s="1"/>
  <c r="T37" i="51"/>
  <c r="T44" i="51" s="1"/>
  <c r="S37" i="51"/>
  <c r="S44" i="51" s="1"/>
  <c r="R37" i="51"/>
  <c r="R45" i="51" s="1"/>
  <c r="Q37" i="51"/>
  <c r="Q45" i="51" s="1"/>
  <c r="P37" i="51"/>
  <c r="P44" i="51" s="1"/>
  <c r="N37" i="51"/>
  <c r="M37" i="51"/>
  <c r="M44" i="51" s="1"/>
  <c r="L37" i="51"/>
  <c r="K37" i="51"/>
  <c r="J37" i="51"/>
  <c r="I37" i="51"/>
  <c r="H37" i="51"/>
  <c r="G37" i="51"/>
  <c r="Y36" i="51"/>
  <c r="U36" i="51"/>
  <c r="Q36" i="51"/>
  <c r="W35" i="51"/>
  <c r="U35" i="51"/>
  <c r="U34" i="51"/>
  <c r="P34" i="51"/>
  <c r="X33" i="51"/>
  <c r="U33" i="51"/>
  <c r="S33" i="51"/>
  <c r="Z32" i="51"/>
  <c r="Y32" i="51"/>
  <c r="X32" i="51"/>
  <c r="V32" i="51"/>
  <c r="U32" i="51"/>
  <c r="T32" i="51"/>
  <c r="R32" i="51"/>
  <c r="Q32" i="51"/>
  <c r="P32" i="51"/>
  <c r="M32" i="51"/>
  <c r="L32" i="51"/>
  <c r="K32" i="51"/>
  <c r="I32" i="51"/>
  <c r="H32" i="51"/>
  <c r="G32" i="51"/>
  <c r="Z31" i="51"/>
  <c r="Y31" i="51"/>
  <c r="X31" i="51"/>
  <c r="W31" i="51"/>
  <c r="V31" i="51"/>
  <c r="U31" i="51"/>
  <c r="T31" i="51"/>
  <c r="S31" i="51"/>
  <c r="R31" i="51"/>
  <c r="Q31" i="51"/>
  <c r="P31" i="51"/>
  <c r="N31" i="51"/>
  <c r="M31" i="51"/>
  <c r="L31" i="51"/>
  <c r="K31" i="51"/>
  <c r="Z30" i="51"/>
  <c r="Y30" i="51"/>
  <c r="X30" i="51"/>
  <c r="V30" i="51"/>
  <c r="U30" i="51"/>
  <c r="T30" i="51"/>
  <c r="R30" i="51"/>
  <c r="Q30" i="51"/>
  <c r="P30" i="51"/>
  <c r="M30" i="51"/>
  <c r="L30" i="51"/>
  <c r="K30" i="51"/>
  <c r="I30" i="51"/>
  <c r="H30" i="51"/>
  <c r="G30" i="51"/>
  <c r="Z29" i="51"/>
  <c r="Y29" i="51"/>
  <c r="X29" i="51"/>
  <c r="W29" i="51"/>
  <c r="V29" i="51"/>
  <c r="U29" i="51"/>
  <c r="T29" i="51"/>
  <c r="S29" i="51"/>
  <c r="R29" i="51"/>
  <c r="Q29" i="51"/>
  <c r="P29" i="51"/>
  <c r="N29" i="51"/>
  <c r="M29" i="51"/>
  <c r="L29" i="51"/>
  <c r="L33" i="51" s="1"/>
  <c r="K29" i="51"/>
  <c r="J29" i="51"/>
  <c r="I29" i="51"/>
  <c r="H29" i="51"/>
  <c r="G29" i="51"/>
  <c r="Z28" i="51"/>
  <c r="Y28" i="51"/>
  <c r="X28" i="51"/>
  <c r="W28" i="51"/>
  <c r="V28" i="51"/>
  <c r="U28" i="51"/>
  <c r="T28" i="51"/>
  <c r="S28" i="51"/>
  <c r="R28" i="51"/>
  <c r="Q28" i="51"/>
  <c r="P28" i="51"/>
  <c r="N28" i="51"/>
  <c r="M28" i="51"/>
  <c r="L28" i="51"/>
  <c r="K28" i="51"/>
  <c r="J28" i="51"/>
  <c r="I28" i="51"/>
  <c r="H28" i="51"/>
  <c r="G28" i="51"/>
  <c r="Z27" i="51"/>
  <c r="Y27" i="51"/>
  <c r="X27" i="51"/>
  <c r="W27" i="51"/>
  <c r="V27" i="51"/>
  <c r="U27" i="51"/>
  <c r="T27" i="51"/>
  <c r="S27" i="51"/>
  <c r="R27" i="51"/>
  <c r="Q27" i="51"/>
  <c r="P27" i="51"/>
  <c r="N27" i="51"/>
  <c r="M27" i="51"/>
  <c r="L27" i="51"/>
  <c r="K27" i="51"/>
  <c r="J27" i="51"/>
  <c r="I27" i="51"/>
  <c r="H27" i="51"/>
  <c r="G27" i="51"/>
  <c r="Z26" i="51"/>
  <c r="Z33" i="51" s="1"/>
  <c r="Y26" i="51"/>
  <c r="Y34" i="51" s="1"/>
  <c r="X26" i="51"/>
  <c r="W26" i="51"/>
  <c r="V26" i="51"/>
  <c r="V33" i="51" s="1"/>
  <c r="U26" i="51"/>
  <c r="T26" i="51"/>
  <c r="T33" i="51" s="1"/>
  <c r="S26" i="51"/>
  <c r="R26" i="51"/>
  <c r="R33" i="51" s="1"/>
  <c r="Q26" i="51"/>
  <c r="Q35" i="51" s="1"/>
  <c r="P26" i="51"/>
  <c r="N26" i="51"/>
  <c r="M26" i="51"/>
  <c r="M33" i="51" s="1"/>
  <c r="L26" i="51"/>
  <c r="K26" i="51"/>
  <c r="J26" i="51"/>
  <c r="I26" i="51"/>
  <c r="H26" i="51"/>
  <c r="G26" i="51"/>
  <c r="Y25" i="51"/>
  <c r="Y179" i="51" s="1"/>
  <c r="W25" i="51"/>
  <c r="W179" i="51" s="1"/>
  <c r="U25" i="51"/>
  <c r="U179" i="51" s="1"/>
  <c r="S25" i="51"/>
  <c r="S179" i="51" s="1"/>
  <c r="Q25" i="51"/>
  <c r="Q179" i="51" s="1"/>
  <c r="Y24" i="51"/>
  <c r="Y178" i="51" s="1"/>
  <c r="W24" i="51"/>
  <c r="W178" i="51" s="1"/>
  <c r="U24" i="51"/>
  <c r="U178" i="51" s="1"/>
  <c r="S24" i="51"/>
  <c r="S178" i="51" s="1"/>
  <c r="Q24" i="51"/>
  <c r="Q178" i="51" s="1"/>
  <c r="Y22" i="51"/>
  <c r="Y176" i="51" s="1"/>
  <c r="W22" i="51"/>
  <c r="W176" i="51" s="1"/>
  <c r="U22" i="51"/>
  <c r="U176" i="51" s="1"/>
  <c r="S22" i="51"/>
  <c r="S176" i="51" s="1"/>
  <c r="Q22" i="51"/>
  <c r="Q176" i="51" s="1"/>
  <c r="Z21" i="51"/>
  <c r="Z175" i="51" s="1"/>
  <c r="Y21" i="51"/>
  <c r="X21" i="51"/>
  <c r="X175" i="51" s="1"/>
  <c r="V21" i="51"/>
  <c r="V175" i="51" s="1"/>
  <c r="U21" i="51"/>
  <c r="U175" i="51" s="1"/>
  <c r="T21" i="51"/>
  <c r="T175" i="51" s="1"/>
  <c r="R21" i="51"/>
  <c r="R175" i="51" s="1"/>
  <c r="Q21" i="51"/>
  <c r="Q175" i="51" s="1"/>
  <c r="P21" i="51"/>
  <c r="M21" i="51"/>
  <c r="M175" i="51" s="1"/>
  <c r="E65" i="45" s="1"/>
  <c r="W65" i="45" s="1"/>
  <c r="L21" i="51"/>
  <c r="L175" i="51" s="1"/>
  <c r="D65" i="45" s="1"/>
  <c r="V65" i="45" s="1"/>
  <c r="K21" i="51"/>
  <c r="I21" i="51"/>
  <c r="I175" i="51" s="1"/>
  <c r="H21" i="51"/>
  <c r="G21" i="51"/>
  <c r="Z20" i="51"/>
  <c r="Z174" i="51" s="1"/>
  <c r="Y20" i="51"/>
  <c r="Y174" i="51" s="1"/>
  <c r="X20" i="51"/>
  <c r="X174" i="51" s="1"/>
  <c r="W20" i="51"/>
  <c r="W174" i="51" s="1"/>
  <c r="V20" i="51"/>
  <c r="V174" i="51" s="1"/>
  <c r="U20" i="51"/>
  <c r="U174" i="51" s="1"/>
  <c r="T20" i="51"/>
  <c r="T174" i="51" s="1"/>
  <c r="S20" i="51"/>
  <c r="S174" i="51" s="1"/>
  <c r="R20" i="51"/>
  <c r="R174" i="51" s="1"/>
  <c r="Q20" i="51"/>
  <c r="Q174" i="51" s="1"/>
  <c r="P20" i="51"/>
  <c r="P174" i="51" s="1"/>
  <c r="N20" i="51"/>
  <c r="M20" i="51"/>
  <c r="L20" i="51"/>
  <c r="L174" i="51" s="1"/>
  <c r="D64" i="45" s="1"/>
  <c r="V64" i="45" s="1"/>
  <c r="K20" i="51"/>
  <c r="Z19" i="51"/>
  <c r="Z173" i="51" s="1"/>
  <c r="Y19" i="51"/>
  <c r="Y173" i="51" s="1"/>
  <c r="X19" i="51"/>
  <c r="X173" i="51" s="1"/>
  <c r="V19" i="51"/>
  <c r="V173" i="51" s="1"/>
  <c r="U19" i="51"/>
  <c r="U173" i="51" s="1"/>
  <c r="T19" i="51"/>
  <c r="T173" i="51" s="1"/>
  <c r="R19" i="51"/>
  <c r="R173" i="51" s="1"/>
  <c r="Q19" i="51"/>
  <c r="Q173" i="51" s="1"/>
  <c r="P19" i="51"/>
  <c r="P173" i="51" s="1"/>
  <c r="M19" i="51"/>
  <c r="L19" i="51"/>
  <c r="L173" i="51" s="1"/>
  <c r="K19" i="51"/>
  <c r="K173" i="51" s="1"/>
  <c r="C63" i="45" s="1"/>
  <c r="I19" i="51"/>
  <c r="H19" i="51"/>
  <c r="G19" i="51"/>
  <c r="G173" i="51" s="1"/>
  <c r="Z18" i="51"/>
  <c r="Z172" i="51" s="1"/>
  <c r="Y18" i="51"/>
  <c r="Y172" i="51" s="1"/>
  <c r="X18" i="51"/>
  <c r="X172" i="51" s="1"/>
  <c r="W18" i="51"/>
  <c r="W172" i="51" s="1"/>
  <c r="V18" i="51"/>
  <c r="V172" i="51" s="1"/>
  <c r="U18" i="51"/>
  <c r="U172" i="51" s="1"/>
  <c r="T18" i="51"/>
  <c r="T172" i="51" s="1"/>
  <c r="S18" i="51"/>
  <c r="S172" i="51" s="1"/>
  <c r="R18" i="51"/>
  <c r="R172" i="51" s="1"/>
  <c r="Q18" i="51"/>
  <c r="Q172" i="51" s="1"/>
  <c r="P18" i="51"/>
  <c r="P172" i="51" s="1"/>
  <c r="N18" i="51"/>
  <c r="N172" i="51" s="1"/>
  <c r="M18" i="51"/>
  <c r="L18" i="51"/>
  <c r="K18" i="51"/>
  <c r="J18" i="51"/>
  <c r="J172" i="51" s="1"/>
  <c r="I18" i="51"/>
  <c r="I172" i="51" s="1"/>
  <c r="H18" i="51"/>
  <c r="G18" i="51"/>
  <c r="Z17" i="51"/>
  <c r="Z171" i="51" s="1"/>
  <c r="Y17" i="51"/>
  <c r="Y171" i="51" s="1"/>
  <c r="X17" i="51"/>
  <c r="X171" i="51" s="1"/>
  <c r="W17" i="51"/>
  <c r="W171" i="51" s="1"/>
  <c r="V17" i="51"/>
  <c r="V171" i="51" s="1"/>
  <c r="U17" i="51"/>
  <c r="U171" i="51" s="1"/>
  <c r="T17" i="51"/>
  <c r="T171" i="51" s="1"/>
  <c r="S17" i="51"/>
  <c r="S171" i="51" s="1"/>
  <c r="R17" i="51"/>
  <c r="R171" i="51" s="1"/>
  <c r="Q17" i="51"/>
  <c r="P17" i="51"/>
  <c r="P171" i="51" s="1"/>
  <c r="N17" i="51"/>
  <c r="N171" i="51" s="1"/>
  <c r="M17" i="51"/>
  <c r="M171" i="51" s="1"/>
  <c r="E61" i="45" s="1"/>
  <c r="L17" i="51"/>
  <c r="L171" i="51" s="1"/>
  <c r="D61" i="45" s="1"/>
  <c r="V61" i="45" s="1"/>
  <c r="K17" i="51"/>
  <c r="J17" i="51"/>
  <c r="J171" i="51" s="1"/>
  <c r="I17" i="51"/>
  <c r="I171" i="51" s="1"/>
  <c r="H17" i="51"/>
  <c r="H171" i="51" s="1"/>
  <c r="G17" i="51"/>
  <c r="Z16" i="51"/>
  <c r="Z170" i="51" s="1"/>
  <c r="Y16" i="51"/>
  <c r="Y170" i="51" s="1"/>
  <c r="X16" i="51"/>
  <c r="X170" i="51" s="1"/>
  <c r="W16" i="51"/>
  <c r="W170" i="51" s="1"/>
  <c r="V16" i="51"/>
  <c r="V170" i="51" s="1"/>
  <c r="U16" i="51"/>
  <c r="U170" i="51" s="1"/>
  <c r="T16" i="51"/>
  <c r="S16" i="51"/>
  <c r="S170" i="51" s="1"/>
  <c r="R16" i="51"/>
  <c r="R170" i="51" s="1"/>
  <c r="Q16" i="51"/>
  <c r="Q170" i="51" s="1"/>
  <c r="P16" i="51"/>
  <c r="P170" i="51" s="1"/>
  <c r="N16" i="51"/>
  <c r="M16" i="51"/>
  <c r="M170" i="51" s="1"/>
  <c r="L16" i="51"/>
  <c r="L170" i="51" s="1"/>
  <c r="D60" i="45" s="1"/>
  <c r="V60" i="45" s="1"/>
  <c r="K16" i="51"/>
  <c r="K170" i="51" s="1"/>
  <c r="C60" i="45" s="1"/>
  <c r="U60" i="45" s="1"/>
  <c r="J16" i="51"/>
  <c r="I16" i="51"/>
  <c r="I170" i="51" s="1"/>
  <c r="H16" i="51"/>
  <c r="H170" i="51" s="1"/>
  <c r="G16" i="51"/>
  <c r="G170" i="51" s="1"/>
  <c r="Z15" i="51"/>
  <c r="Z169" i="51" s="1"/>
  <c r="Y15" i="51"/>
  <c r="Y169" i="51" s="1"/>
  <c r="X15" i="51"/>
  <c r="X169" i="51" s="1"/>
  <c r="W15" i="51"/>
  <c r="W23" i="51" s="1"/>
  <c r="W177" i="51" s="1"/>
  <c r="V15" i="51"/>
  <c r="V169" i="51" s="1"/>
  <c r="U15" i="51"/>
  <c r="U169" i="51" s="1"/>
  <c r="T15" i="51"/>
  <c r="T169" i="51" s="1"/>
  <c r="S15" i="51"/>
  <c r="S169" i="51" s="1"/>
  <c r="R15" i="51"/>
  <c r="R169" i="51" s="1"/>
  <c r="Q15" i="51"/>
  <c r="Q169" i="51" s="1"/>
  <c r="P15" i="51"/>
  <c r="P169" i="51" s="1"/>
  <c r="N15" i="51"/>
  <c r="M15" i="51"/>
  <c r="L15" i="51"/>
  <c r="L169" i="51" s="1"/>
  <c r="K15" i="51"/>
  <c r="K169" i="51" s="1"/>
  <c r="C59" i="45" s="1"/>
  <c r="J15" i="51"/>
  <c r="I15" i="51"/>
  <c r="H15" i="51"/>
  <c r="H169" i="51" s="1"/>
  <c r="G15" i="51"/>
  <c r="G169" i="51" s="1"/>
  <c r="C179" i="39"/>
  <c r="J174" i="39"/>
  <c r="I174" i="39"/>
  <c r="H174" i="39"/>
  <c r="G174" i="39"/>
  <c r="Y168" i="39"/>
  <c r="W168" i="39"/>
  <c r="U168" i="39"/>
  <c r="S168" i="39"/>
  <c r="Q168" i="39"/>
  <c r="C168" i="39"/>
  <c r="Y167" i="39"/>
  <c r="W167" i="39"/>
  <c r="U167" i="39"/>
  <c r="S167" i="39"/>
  <c r="Q167" i="39"/>
  <c r="Y165" i="39"/>
  <c r="W165" i="39"/>
  <c r="U165" i="39"/>
  <c r="S165" i="39"/>
  <c r="Q165" i="39"/>
  <c r="Z164" i="39"/>
  <c r="Y164" i="39"/>
  <c r="X164" i="39"/>
  <c r="V164" i="39"/>
  <c r="U164" i="39"/>
  <c r="T164" i="39"/>
  <c r="R164" i="39"/>
  <c r="Q164" i="39"/>
  <c r="P164" i="39"/>
  <c r="M164" i="39"/>
  <c r="L164" i="39"/>
  <c r="K164" i="39"/>
  <c r="I164" i="39"/>
  <c r="H164" i="39"/>
  <c r="G164" i="39"/>
  <c r="Z163" i="39"/>
  <c r="Y163" i="39"/>
  <c r="X163" i="39"/>
  <c r="W163" i="39"/>
  <c r="V163" i="39"/>
  <c r="U163" i="39"/>
  <c r="T163" i="39"/>
  <c r="S163" i="39"/>
  <c r="R163" i="39"/>
  <c r="Q163" i="39"/>
  <c r="P163" i="39"/>
  <c r="N163" i="39"/>
  <c r="M163" i="39"/>
  <c r="L163" i="39"/>
  <c r="K163" i="39"/>
  <c r="Z162" i="39"/>
  <c r="Y162" i="39"/>
  <c r="X162" i="39"/>
  <c r="V162" i="39"/>
  <c r="U162" i="39"/>
  <c r="T162" i="39"/>
  <c r="R162" i="39"/>
  <c r="Q162" i="39"/>
  <c r="P162" i="39"/>
  <c r="M162" i="39"/>
  <c r="L162" i="39"/>
  <c r="K162" i="39"/>
  <c r="I162" i="39"/>
  <c r="H162" i="39"/>
  <c r="G162" i="39"/>
  <c r="Z161" i="39"/>
  <c r="Y161" i="39"/>
  <c r="X161" i="39"/>
  <c r="W161" i="39"/>
  <c r="V161" i="39"/>
  <c r="U161" i="39"/>
  <c r="T161" i="39"/>
  <c r="S161" i="39"/>
  <c r="R161" i="39"/>
  <c r="Q161" i="39"/>
  <c r="P161" i="39"/>
  <c r="N161" i="39"/>
  <c r="M161" i="39"/>
  <c r="L161" i="39"/>
  <c r="K161" i="39"/>
  <c r="J161" i="39"/>
  <c r="I161" i="39"/>
  <c r="H161" i="39"/>
  <c r="G161" i="39"/>
  <c r="Z160" i="39"/>
  <c r="Y160" i="39"/>
  <c r="X160" i="39"/>
  <c r="W160" i="39"/>
  <c r="V160" i="39"/>
  <c r="U160" i="39"/>
  <c r="T160" i="39"/>
  <c r="S160" i="39"/>
  <c r="R160" i="39"/>
  <c r="Q160" i="39"/>
  <c r="P160" i="39"/>
  <c r="N160" i="39"/>
  <c r="M160" i="39"/>
  <c r="L160" i="39"/>
  <c r="K160" i="39"/>
  <c r="J160" i="39"/>
  <c r="I160" i="39"/>
  <c r="H160" i="39"/>
  <c r="G160" i="39"/>
  <c r="Z159" i="39"/>
  <c r="Y159" i="39"/>
  <c r="X159" i="39"/>
  <c r="W159" i="39"/>
  <c r="V159" i="39"/>
  <c r="U159" i="39"/>
  <c r="T159" i="39"/>
  <c r="S159" i="39"/>
  <c r="R159" i="39"/>
  <c r="Q159" i="39"/>
  <c r="P159" i="39"/>
  <c r="N159" i="39"/>
  <c r="M159" i="39"/>
  <c r="L159" i="39"/>
  <c r="L165" i="39" s="1"/>
  <c r="K159" i="39"/>
  <c r="J159" i="39"/>
  <c r="I159" i="39"/>
  <c r="H159" i="39"/>
  <c r="G159" i="39"/>
  <c r="Z158" i="39"/>
  <c r="Z165" i="39" s="1"/>
  <c r="Y158" i="39"/>
  <c r="Y166" i="39" s="1"/>
  <c r="X158" i="39"/>
  <c r="X168" i="39" s="1"/>
  <c r="W158" i="39"/>
  <c r="W166" i="39" s="1"/>
  <c r="V158" i="39"/>
  <c r="V165" i="39" s="1"/>
  <c r="U158" i="39"/>
  <c r="U166" i="39" s="1"/>
  <c r="T158" i="39"/>
  <c r="T168" i="39" s="1"/>
  <c r="S158" i="39"/>
  <c r="S166" i="39" s="1"/>
  <c r="R158" i="39"/>
  <c r="R165" i="39" s="1"/>
  <c r="Q158" i="39"/>
  <c r="Q166" i="39" s="1"/>
  <c r="P158" i="39"/>
  <c r="P168" i="39" s="1"/>
  <c r="N158" i="39"/>
  <c r="M158" i="39"/>
  <c r="M165" i="39" s="1"/>
  <c r="L158" i="39"/>
  <c r="L166" i="39" s="1"/>
  <c r="K158" i="39"/>
  <c r="J158" i="39"/>
  <c r="I158" i="39"/>
  <c r="I165" i="39" s="1"/>
  <c r="H158" i="39"/>
  <c r="G158" i="39"/>
  <c r="Y157" i="39"/>
  <c r="W157" i="39"/>
  <c r="U157" i="39"/>
  <c r="S157" i="39"/>
  <c r="Q157" i="39"/>
  <c r="C157" i="39"/>
  <c r="Y156" i="39"/>
  <c r="W156" i="39"/>
  <c r="U156" i="39"/>
  <c r="S156" i="39"/>
  <c r="Q156" i="39"/>
  <c r="Y154" i="39"/>
  <c r="W154" i="39"/>
  <c r="U154" i="39"/>
  <c r="S154" i="39"/>
  <c r="Q154" i="39"/>
  <c r="Z153" i="39"/>
  <c r="Y153" i="39"/>
  <c r="X153" i="39"/>
  <c r="V153" i="39"/>
  <c r="U153" i="39"/>
  <c r="T153" i="39"/>
  <c r="R153" i="39"/>
  <c r="Q153" i="39"/>
  <c r="P153" i="39"/>
  <c r="M153" i="39"/>
  <c r="L153" i="39"/>
  <c r="K153" i="39"/>
  <c r="I153" i="39"/>
  <c r="H153" i="39"/>
  <c r="G153" i="39"/>
  <c r="Z152" i="39"/>
  <c r="Y152" i="39"/>
  <c r="X152" i="39"/>
  <c r="W152" i="39"/>
  <c r="V152" i="39"/>
  <c r="U152" i="39"/>
  <c r="T152" i="39"/>
  <c r="S152" i="39"/>
  <c r="R152" i="39"/>
  <c r="Q152" i="39"/>
  <c r="P152" i="39"/>
  <c r="N152" i="39"/>
  <c r="M152" i="39"/>
  <c r="L152" i="39"/>
  <c r="K152" i="39"/>
  <c r="Z151" i="39"/>
  <c r="Y151" i="39"/>
  <c r="X151" i="39"/>
  <c r="V151" i="39"/>
  <c r="U151" i="39"/>
  <c r="T151" i="39"/>
  <c r="R151" i="39"/>
  <c r="Q151" i="39"/>
  <c r="P151" i="39"/>
  <c r="M151" i="39"/>
  <c r="L151" i="39"/>
  <c r="K151" i="39"/>
  <c r="I151" i="39"/>
  <c r="H151" i="39"/>
  <c r="G151" i="39"/>
  <c r="Z150" i="39"/>
  <c r="Y150" i="39"/>
  <c r="X150" i="39"/>
  <c r="W150" i="39"/>
  <c r="V150" i="39"/>
  <c r="U150" i="39"/>
  <c r="T150" i="39"/>
  <c r="S150" i="39"/>
  <c r="R150" i="39"/>
  <c r="Q150" i="39"/>
  <c r="P150" i="39"/>
  <c r="N150" i="39"/>
  <c r="M150" i="39"/>
  <c r="L150" i="39"/>
  <c r="L154" i="39" s="1"/>
  <c r="K150" i="39"/>
  <c r="J150" i="39"/>
  <c r="I150" i="39"/>
  <c r="H150" i="39"/>
  <c r="H154" i="39" s="1"/>
  <c r="G150" i="39"/>
  <c r="Z149" i="39"/>
  <c r="Y149" i="39"/>
  <c r="X149" i="39"/>
  <c r="W149" i="39"/>
  <c r="V149" i="39"/>
  <c r="U149" i="39"/>
  <c r="T149" i="39"/>
  <c r="S149" i="39"/>
  <c r="R149" i="39"/>
  <c r="Q149" i="39"/>
  <c r="P149" i="39"/>
  <c r="N149" i="39"/>
  <c r="M149" i="39"/>
  <c r="L149" i="39"/>
  <c r="K149" i="39"/>
  <c r="J149" i="39"/>
  <c r="I149" i="39"/>
  <c r="H149" i="39"/>
  <c r="G149" i="39"/>
  <c r="Z148" i="39"/>
  <c r="Y148" i="39"/>
  <c r="X148" i="39"/>
  <c r="W148" i="39"/>
  <c r="V148" i="39"/>
  <c r="U148" i="39"/>
  <c r="T148" i="39"/>
  <c r="S148" i="39"/>
  <c r="R148" i="39"/>
  <c r="Q148" i="39"/>
  <c r="P148" i="39"/>
  <c r="N148" i="39"/>
  <c r="M148" i="39"/>
  <c r="L148" i="39"/>
  <c r="K148" i="39"/>
  <c r="J148" i="39"/>
  <c r="I148" i="39"/>
  <c r="H148" i="39"/>
  <c r="G148" i="39"/>
  <c r="Z147" i="39"/>
  <c r="Z157" i="39" s="1"/>
  <c r="Y147" i="39"/>
  <c r="Y155" i="39" s="1"/>
  <c r="X147" i="39"/>
  <c r="X154" i="39" s="1"/>
  <c r="W147" i="39"/>
  <c r="W155" i="39" s="1"/>
  <c r="V147" i="39"/>
  <c r="V157" i="39" s="1"/>
  <c r="U147" i="39"/>
  <c r="U155" i="39" s="1"/>
  <c r="T147" i="39"/>
  <c r="T154" i="39" s="1"/>
  <c r="S147" i="39"/>
  <c r="S155" i="39" s="1"/>
  <c r="R147" i="39"/>
  <c r="R157" i="39" s="1"/>
  <c r="Q147" i="39"/>
  <c r="Q155" i="39" s="1"/>
  <c r="P147" i="39"/>
  <c r="P154" i="39" s="1"/>
  <c r="N147" i="39"/>
  <c r="M147" i="39"/>
  <c r="L147" i="39"/>
  <c r="K147" i="39"/>
  <c r="K154" i="39" s="1"/>
  <c r="J147" i="39"/>
  <c r="I147" i="39"/>
  <c r="H147" i="39"/>
  <c r="G147" i="39"/>
  <c r="G154" i="39" s="1"/>
  <c r="Y146" i="39"/>
  <c r="W146" i="39"/>
  <c r="U146" i="39"/>
  <c r="S146" i="39"/>
  <c r="Q146" i="39"/>
  <c r="C146" i="39"/>
  <c r="Y145" i="39"/>
  <c r="W145" i="39"/>
  <c r="U145" i="39"/>
  <c r="S145" i="39"/>
  <c r="Q145" i="39"/>
  <c r="Y143" i="39"/>
  <c r="W143" i="39"/>
  <c r="U143" i="39"/>
  <c r="S143" i="39"/>
  <c r="Q143" i="39"/>
  <c r="Z142" i="39"/>
  <c r="Y142" i="39"/>
  <c r="X142" i="39"/>
  <c r="V142" i="39"/>
  <c r="U142" i="39"/>
  <c r="T142" i="39"/>
  <c r="R142" i="39"/>
  <c r="Q142" i="39"/>
  <c r="P142" i="39"/>
  <c r="M142" i="39"/>
  <c r="L142" i="39"/>
  <c r="K142" i="39"/>
  <c r="I142" i="39"/>
  <c r="H142" i="39"/>
  <c r="G142" i="39"/>
  <c r="Z141" i="39"/>
  <c r="Y141" i="39"/>
  <c r="X141" i="39"/>
  <c r="W141" i="39"/>
  <c r="V141" i="39"/>
  <c r="U141" i="39"/>
  <c r="T141" i="39"/>
  <c r="S141" i="39"/>
  <c r="R141" i="39"/>
  <c r="Q141" i="39"/>
  <c r="P141" i="39"/>
  <c r="N141" i="39"/>
  <c r="M141" i="39"/>
  <c r="L141" i="39"/>
  <c r="K141" i="39"/>
  <c r="Z140" i="39"/>
  <c r="Y140" i="39"/>
  <c r="X140" i="39"/>
  <c r="V140" i="39"/>
  <c r="U140" i="39"/>
  <c r="T140" i="39"/>
  <c r="R140" i="39"/>
  <c r="Q140" i="39"/>
  <c r="P140" i="39"/>
  <c r="M140" i="39"/>
  <c r="L140" i="39"/>
  <c r="K140" i="39"/>
  <c r="I140" i="39"/>
  <c r="H140" i="39"/>
  <c r="G140" i="39"/>
  <c r="Z139" i="39"/>
  <c r="Y139" i="39"/>
  <c r="X139" i="39"/>
  <c r="W139" i="39"/>
  <c r="V139" i="39"/>
  <c r="U139" i="39"/>
  <c r="T139" i="39"/>
  <c r="S139" i="39"/>
  <c r="R139" i="39"/>
  <c r="Q139" i="39"/>
  <c r="P139" i="39"/>
  <c r="N139" i="39"/>
  <c r="M139" i="39"/>
  <c r="L139" i="39"/>
  <c r="K139" i="39"/>
  <c r="J139" i="39"/>
  <c r="I139" i="39"/>
  <c r="H139" i="39"/>
  <c r="G139" i="39"/>
  <c r="Z138" i="39"/>
  <c r="Y138" i="39"/>
  <c r="X138" i="39"/>
  <c r="W138" i="39"/>
  <c r="V138" i="39"/>
  <c r="U138" i="39"/>
  <c r="T138" i="39"/>
  <c r="S138" i="39"/>
  <c r="R138" i="39"/>
  <c r="Q138" i="39"/>
  <c r="P138" i="39"/>
  <c r="N138" i="39"/>
  <c r="M138" i="39"/>
  <c r="L138" i="39"/>
  <c r="K138" i="39"/>
  <c r="J138" i="39"/>
  <c r="I138" i="39"/>
  <c r="H138" i="39"/>
  <c r="G138" i="39"/>
  <c r="Z137" i="39"/>
  <c r="Y137" i="39"/>
  <c r="X137" i="39"/>
  <c r="W137" i="39"/>
  <c r="V137" i="39"/>
  <c r="U137" i="39"/>
  <c r="T137" i="39"/>
  <c r="S137" i="39"/>
  <c r="R137" i="39"/>
  <c r="Q137" i="39"/>
  <c r="P137" i="39"/>
  <c r="N137" i="39"/>
  <c r="M137" i="39"/>
  <c r="L137" i="39"/>
  <c r="K137" i="39"/>
  <c r="J137" i="39"/>
  <c r="I137" i="39"/>
  <c r="H137" i="39"/>
  <c r="H143" i="39" s="1"/>
  <c r="G137" i="39"/>
  <c r="Z136" i="39"/>
  <c r="Z143" i="39" s="1"/>
  <c r="Y136" i="39"/>
  <c r="Y144" i="39" s="1"/>
  <c r="X136" i="39"/>
  <c r="X146" i="39" s="1"/>
  <c r="W136" i="39"/>
  <c r="W144" i="39" s="1"/>
  <c r="V136" i="39"/>
  <c r="V143" i="39" s="1"/>
  <c r="U136" i="39"/>
  <c r="U144" i="39" s="1"/>
  <c r="T136" i="39"/>
  <c r="T146" i="39" s="1"/>
  <c r="S136" i="39"/>
  <c r="S144" i="39" s="1"/>
  <c r="R136" i="39"/>
  <c r="R143" i="39" s="1"/>
  <c r="Q136" i="39"/>
  <c r="Q144" i="39" s="1"/>
  <c r="P136" i="39"/>
  <c r="P146" i="39" s="1"/>
  <c r="N136" i="39"/>
  <c r="M136" i="39"/>
  <c r="M143" i="39" s="1"/>
  <c r="L136" i="39"/>
  <c r="K136" i="39"/>
  <c r="J136" i="39"/>
  <c r="I136" i="39"/>
  <c r="I143" i="39" s="1"/>
  <c r="H136" i="39"/>
  <c r="H144" i="39" s="1"/>
  <c r="G136" i="39"/>
  <c r="Y135" i="39"/>
  <c r="W135" i="39"/>
  <c r="U135" i="39"/>
  <c r="S135" i="39"/>
  <c r="Q135" i="39"/>
  <c r="C135" i="39"/>
  <c r="Y134" i="39"/>
  <c r="W134" i="39"/>
  <c r="U134" i="39"/>
  <c r="S134" i="39"/>
  <c r="Q134" i="39"/>
  <c r="Y132" i="39"/>
  <c r="W132" i="39"/>
  <c r="U132" i="39"/>
  <c r="S132" i="39"/>
  <c r="Q132" i="39"/>
  <c r="Z131" i="39"/>
  <c r="Y131" i="39"/>
  <c r="X131" i="39"/>
  <c r="V131" i="39"/>
  <c r="U131" i="39"/>
  <c r="T131" i="39"/>
  <c r="R131" i="39"/>
  <c r="Q131" i="39"/>
  <c r="P131" i="39"/>
  <c r="M131" i="39"/>
  <c r="L131" i="39"/>
  <c r="K131" i="39"/>
  <c r="I131" i="39"/>
  <c r="H131" i="39"/>
  <c r="G131" i="39"/>
  <c r="Z130" i="39"/>
  <c r="Y130" i="39"/>
  <c r="X130" i="39"/>
  <c r="W130" i="39"/>
  <c r="V130" i="39"/>
  <c r="U130" i="39"/>
  <c r="T130" i="39"/>
  <c r="S130" i="39"/>
  <c r="R130" i="39"/>
  <c r="Q130" i="39"/>
  <c r="P130" i="39"/>
  <c r="N130" i="39"/>
  <c r="M130" i="39"/>
  <c r="L130" i="39"/>
  <c r="K130" i="39"/>
  <c r="Z129" i="39"/>
  <c r="Y129" i="39"/>
  <c r="X129" i="39"/>
  <c r="V129" i="39"/>
  <c r="U129" i="39"/>
  <c r="T129" i="39"/>
  <c r="R129" i="39"/>
  <c r="Q129" i="39"/>
  <c r="P129" i="39"/>
  <c r="M129" i="39"/>
  <c r="L129" i="39"/>
  <c r="K129" i="39"/>
  <c r="I129" i="39"/>
  <c r="H129" i="39"/>
  <c r="G129" i="39"/>
  <c r="Z128" i="39"/>
  <c r="Y128" i="39"/>
  <c r="X128" i="39"/>
  <c r="W128" i="39"/>
  <c r="V128" i="39"/>
  <c r="U128" i="39"/>
  <c r="T128" i="39"/>
  <c r="S128" i="39"/>
  <c r="R128" i="39"/>
  <c r="Q128" i="39"/>
  <c r="P128" i="39"/>
  <c r="N128" i="39"/>
  <c r="M128" i="39"/>
  <c r="L128" i="39"/>
  <c r="L132" i="39" s="1"/>
  <c r="K128" i="39"/>
  <c r="J128" i="39"/>
  <c r="I128" i="39"/>
  <c r="H128" i="39"/>
  <c r="H132" i="39" s="1"/>
  <c r="G128" i="39"/>
  <c r="Z127" i="39"/>
  <c r="Y127" i="39"/>
  <c r="X127" i="39"/>
  <c r="W127" i="39"/>
  <c r="V127" i="39"/>
  <c r="U127" i="39"/>
  <c r="T127" i="39"/>
  <c r="S127" i="39"/>
  <c r="R127" i="39"/>
  <c r="Q127" i="39"/>
  <c r="P127" i="39"/>
  <c r="N127" i="39"/>
  <c r="M127" i="39"/>
  <c r="L127" i="39"/>
  <c r="K127" i="39"/>
  <c r="J127" i="39"/>
  <c r="I127" i="39"/>
  <c r="H127" i="39"/>
  <c r="G127" i="39"/>
  <c r="Z126" i="39"/>
  <c r="Y126" i="39"/>
  <c r="X126" i="39"/>
  <c r="W126" i="39"/>
  <c r="V126" i="39"/>
  <c r="U126" i="39"/>
  <c r="T126" i="39"/>
  <c r="S126" i="39"/>
  <c r="R126" i="39"/>
  <c r="Q126" i="39"/>
  <c r="P126" i="39"/>
  <c r="N126" i="39"/>
  <c r="M126" i="39"/>
  <c r="L126" i="39"/>
  <c r="K126" i="39"/>
  <c r="J126" i="39"/>
  <c r="I126" i="39"/>
  <c r="H126" i="39"/>
  <c r="G126" i="39"/>
  <c r="Z125" i="39"/>
  <c r="Z135" i="39" s="1"/>
  <c r="Y125" i="39"/>
  <c r="Y133" i="39" s="1"/>
  <c r="X125" i="39"/>
  <c r="X132" i="39" s="1"/>
  <c r="W125" i="39"/>
  <c r="W133" i="39" s="1"/>
  <c r="V125" i="39"/>
  <c r="V135" i="39" s="1"/>
  <c r="U125" i="39"/>
  <c r="U133" i="39" s="1"/>
  <c r="T125" i="39"/>
  <c r="T132" i="39" s="1"/>
  <c r="S125" i="39"/>
  <c r="S133" i="39" s="1"/>
  <c r="R125" i="39"/>
  <c r="R135" i="39" s="1"/>
  <c r="Q125" i="39"/>
  <c r="Q133" i="39" s="1"/>
  <c r="P125" i="39"/>
  <c r="P132" i="39" s="1"/>
  <c r="N125" i="39"/>
  <c r="M125" i="39"/>
  <c r="L125" i="39"/>
  <c r="K125" i="39"/>
  <c r="K132" i="39" s="1"/>
  <c r="J125" i="39"/>
  <c r="I125" i="39"/>
  <c r="H125" i="39"/>
  <c r="G125" i="39"/>
  <c r="G132" i="39" s="1"/>
  <c r="Y124" i="39"/>
  <c r="W124" i="39"/>
  <c r="U124" i="39"/>
  <c r="S124" i="39"/>
  <c r="Q124" i="39"/>
  <c r="C124" i="39"/>
  <c r="Y123" i="39"/>
  <c r="W123" i="39"/>
  <c r="U123" i="39"/>
  <c r="S123" i="39"/>
  <c r="Q123" i="39"/>
  <c r="Y121" i="39"/>
  <c r="W121" i="39"/>
  <c r="U121" i="39"/>
  <c r="S121" i="39"/>
  <c r="Q121" i="39"/>
  <c r="Z120" i="39"/>
  <c r="Y120" i="39"/>
  <c r="X120" i="39"/>
  <c r="V120" i="39"/>
  <c r="U120" i="39"/>
  <c r="T120" i="39"/>
  <c r="R120" i="39"/>
  <c r="Q120" i="39"/>
  <c r="P120" i="39"/>
  <c r="M120" i="39"/>
  <c r="L120" i="39"/>
  <c r="K120" i="39"/>
  <c r="I120" i="39"/>
  <c r="H120" i="39"/>
  <c r="G120" i="39"/>
  <c r="Z119" i="39"/>
  <c r="Y119" i="39"/>
  <c r="X119" i="39"/>
  <c r="W119" i="39"/>
  <c r="V119" i="39"/>
  <c r="U119" i="39"/>
  <c r="T119" i="39"/>
  <c r="S119" i="39"/>
  <c r="R119" i="39"/>
  <c r="Q119" i="39"/>
  <c r="P119" i="39"/>
  <c r="N119" i="39"/>
  <c r="M119" i="39"/>
  <c r="L119" i="39"/>
  <c r="K119" i="39"/>
  <c r="Z118" i="39"/>
  <c r="Y118" i="39"/>
  <c r="X118" i="39"/>
  <c r="V118" i="39"/>
  <c r="U118" i="39"/>
  <c r="T118" i="39"/>
  <c r="R118" i="39"/>
  <c r="Q118" i="39"/>
  <c r="P118" i="39"/>
  <c r="M118" i="39"/>
  <c r="L118" i="39"/>
  <c r="K118" i="39"/>
  <c r="I118" i="39"/>
  <c r="H118" i="39"/>
  <c r="G118" i="39"/>
  <c r="Z117" i="39"/>
  <c r="Y117" i="39"/>
  <c r="X117" i="39"/>
  <c r="W117" i="39"/>
  <c r="V117" i="39"/>
  <c r="U117" i="39"/>
  <c r="T117" i="39"/>
  <c r="S117" i="39"/>
  <c r="R117" i="39"/>
  <c r="Q117" i="39"/>
  <c r="P117" i="39"/>
  <c r="N117" i="39"/>
  <c r="M117" i="39"/>
  <c r="L117" i="39"/>
  <c r="K117" i="39"/>
  <c r="J117" i="39"/>
  <c r="I117" i="39"/>
  <c r="H117" i="39"/>
  <c r="G117" i="39"/>
  <c r="Z116" i="39"/>
  <c r="Y116" i="39"/>
  <c r="X116" i="39"/>
  <c r="W116" i="39"/>
  <c r="V116" i="39"/>
  <c r="U116" i="39"/>
  <c r="T116" i="39"/>
  <c r="S116" i="39"/>
  <c r="R116" i="39"/>
  <c r="Q116" i="39"/>
  <c r="P116" i="39"/>
  <c r="N116" i="39"/>
  <c r="M116" i="39"/>
  <c r="L116" i="39"/>
  <c r="K116" i="39"/>
  <c r="J116" i="39"/>
  <c r="I116" i="39"/>
  <c r="H116" i="39"/>
  <c r="G116" i="39"/>
  <c r="Z115" i="39"/>
  <c r="Y115" i="39"/>
  <c r="X115" i="39"/>
  <c r="W115" i="39"/>
  <c r="V115" i="39"/>
  <c r="U115" i="39"/>
  <c r="T115" i="39"/>
  <c r="S115" i="39"/>
  <c r="R115" i="39"/>
  <c r="Q115" i="39"/>
  <c r="P115" i="39"/>
  <c r="N115" i="39"/>
  <c r="M115" i="39"/>
  <c r="L115" i="39"/>
  <c r="L121" i="39" s="1"/>
  <c r="K115" i="39"/>
  <c r="J115" i="39"/>
  <c r="I115" i="39"/>
  <c r="H115" i="39"/>
  <c r="H121" i="39" s="1"/>
  <c r="G115" i="39"/>
  <c r="Z114" i="39"/>
  <c r="Z121" i="39" s="1"/>
  <c r="Y114" i="39"/>
  <c r="Y122" i="39" s="1"/>
  <c r="X114" i="39"/>
  <c r="X124" i="39" s="1"/>
  <c r="W114" i="39"/>
  <c r="W122" i="39" s="1"/>
  <c r="V114" i="39"/>
  <c r="V121" i="39" s="1"/>
  <c r="U114" i="39"/>
  <c r="U122" i="39" s="1"/>
  <c r="T114" i="39"/>
  <c r="T124" i="39" s="1"/>
  <c r="S114" i="39"/>
  <c r="S122" i="39" s="1"/>
  <c r="R114" i="39"/>
  <c r="R121" i="39" s="1"/>
  <c r="Q114" i="39"/>
  <c r="Q122" i="39" s="1"/>
  <c r="P114" i="39"/>
  <c r="P124" i="39" s="1"/>
  <c r="N114" i="39"/>
  <c r="M114" i="39"/>
  <c r="M121" i="39" s="1"/>
  <c r="L114" i="39"/>
  <c r="L122" i="39" s="1"/>
  <c r="K114" i="39"/>
  <c r="J114" i="39"/>
  <c r="I114" i="39"/>
  <c r="I121" i="39" s="1"/>
  <c r="H114" i="39"/>
  <c r="H122" i="39" s="1"/>
  <c r="G114" i="39"/>
  <c r="Y113" i="39"/>
  <c r="W113" i="39"/>
  <c r="U113" i="39"/>
  <c r="S113" i="39"/>
  <c r="Q113" i="39"/>
  <c r="C113" i="39"/>
  <c r="Y112" i="39"/>
  <c r="W112" i="39"/>
  <c r="U112" i="39"/>
  <c r="S112" i="39"/>
  <c r="Q112" i="39"/>
  <c r="Y110" i="39"/>
  <c r="W110" i="39"/>
  <c r="U110" i="39"/>
  <c r="S110" i="39"/>
  <c r="Q110" i="39"/>
  <c r="Z109" i="39"/>
  <c r="Y109" i="39"/>
  <c r="X109" i="39"/>
  <c r="V109" i="39"/>
  <c r="U109" i="39"/>
  <c r="T109" i="39"/>
  <c r="R109" i="39"/>
  <c r="Q109" i="39"/>
  <c r="P109" i="39"/>
  <c r="M109" i="39"/>
  <c r="L109" i="39"/>
  <c r="K109" i="39"/>
  <c r="I109" i="39"/>
  <c r="H109" i="39"/>
  <c r="G109" i="39"/>
  <c r="Z108" i="39"/>
  <c r="Y108" i="39"/>
  <c r="X108" i="39"/>
  <c r="W108" i="39"/>
  <c r="V108" i="39"/>
  <c r="U108" i="39"/>
  <c r="T108" i="39"/>
  <c r="S108" i="39"/>
  <c r="R108" i="39"/>
  <c r="Q108" i="39"/>
  <c r="P108" i="39"/>
  <c r="N108" i="39"/>
  <c r="M108" i="39"/>
  <c r="L108" i="39"/>
  <c r="K108" i="39"/>
  <c r="Z107" i="39"/>
  <c r="Y107" i="39"/>
  <c r="X107" i="39"/>
  <c r="V107" i="39"/>
  <c r="U107" i="39"/>
  <c r="T107" i="39"/>
  <c r="R107" i="39"/>
  <c r="Q107" i="39"/>
  <c r="P107" i="39"/>
  <c r="M107" i="39"/>
  <c r="L107" i="39"/>
  <c r="K107" i="39"/>
  <c r="I107" i="39"/>
  <c r="H107" i="39"/>
  <c r="G107" i="39"/>
  <c r="Z106" i="39"/>
  <c r="Y106" i="39"/>
  <c r="X106" i="39"/>
  <c r="W106" i="39"/>
  <c r="V106" i="39"/>
  <c r="U106" i="39"/>
  <c r="T106" i="39"/>
  <c r="S106" i="39"/>
  <c r="R106" i="39"/>
  <c r="Q106" i="39"/>
  <c r="P106" i="39"/>
  <c r="N106" i="39"/>
  <c r="M106" i="39"/>
  <c r="L106" i="39"/>
  <c r="L110" i="39" s="1"/>
  <c r="K106" i="39"/>
  <c r="J106" i="39"/>
  <c r="I106" i="39"/>
  <c r="H106" i="39"/>
  <c r="H110" i="39" s="1"/>
  <c r="G106" i="39"/>
  <c r="Z105" i="39"/>
  <c r="Y105" i="39"/>
  <c r="X105" i="39"/>
  <c r="W105" i="39"/>
  <c r="V105" i="39"/>
  <c r="U105" i="39"/>
  <c r="T105" i="39"/>
  <c r="S105" i="39"/>
  <c r="R105" i="39"/>
  <c r="Q105" i="39"/>
  <c r="P105" i="39"/>
  <c r="N105" i="39"/>
  <c r="M105" i="39"/>
  <c r="L105" i="39"/>
  <c r="K105" i="39"/>
  <c r="J105" i="39"/>
  <c r="I105" i="39"/>
  <c r="H105" i="39"/>
  <c r="G105" i="39"/>
  <c r="Z104" i="39"/>
  <c r="Y104" i="39"/>
  <c r="X104" i="39"/>
  <c r="W104" i="39"/>
  <c r="V104" i="39"/>
  <c r="U104" i="39"/>
  <c r="T104" i="39"/>
  <c r="S104" i="39"/>
  <c r="R104" i="39"/>
  <c r="Q104" i="39"/>
  <c r="P104" i="39"/>
  <c r="N104" i="39"/>
  <c r="M104" i="39"/>
  <c r="L104" i="39"/>
  <c r="K104" i="39"/>
  <c r="J104" i="39"/>
  <c r="I104" i="39"/>
  <c r="H104" i="39"/>
  <c r="G104" i="39"/>
  <c r="Z103" i="39"/>
  <c r="Z113" i="39" s="1"/>
  <c r="Y103" i="39"/>
  <c r="Y111" i="39" s="1"/>
  <c r="X103" i="39"/>
  <c r="X110" i="39" s="1"/>
  <c r="W103" i="39"/>
  <c r="W111" i="39" s="1"/>
  <c r="V103" i="39"/>
  <c r="V113" i="39" s="1"/>
  <c r="U103" i="39"/>
  <c r="U111" i="39" s="1"/>
  <c r="T103" i="39"/>
  <c r="T110" i="39" s="1"/>
  <c r="S103" i="39"/>
  <c r="S111" i="39" s="1"/>
  <c r="R103" i="39"/>
  <c r="R113" i="39" s="1"/>
  <c r="Q103" i="39"/>
  <c r="Q111" i="39" s="1"/>
  <c r="P103" i="39"/>
  <c r="P110" i="39" s="1"/>
  <c r="N103" i="39"/>
  <c r="M103" i="39"/>
  <c r="L103" i="39"/>
  <c r="K103" i="39"/>
  <c r="K110" i="39" s="1"/>
  <c r="J103" i="39"/>
  <c r="I103" i="39"/>
  <c r="H103" i="39"/>
  <c r="G103" i="39"/>
  <c r="G110" i="39" s="1"/>
  <c r="Y102" i="39"/>
  <c r="W102" i="39"/>
  <c r="U102" i="39"/>
  <c r="S102" i="39"/>
  <c r="Q102" i="39"/>
  <c r="C102" i="39"/>
  <c r="Y101" i="39"/>
  <c r="W101" i="39"/>
  <c r="U101" i="39"/>
  <c r="S101" i="39"/>
  <c r="Q101" i="39"/>
  <c r="Y99" i="39"/>
  <c r="W99" i="39"/>
  <c r="U99" i="39"/>
  <c r="S99" i="39"/>
  <c r="Q99" i="39"/>
  <c r="Z98" i="39"/>
  <c r="Y98" i="39"/>
  <c r="X98" i="39"/>
  <c r="V98" i="39"/>
  <c r="U98" i="39"/>
  <c r="T98" i="39"/>
  <c r="R98" i="39"/>
  <c r="Q98" i="39"/>
  <c r="P98" i="39"/>
  <c r="M98" i="39"/>
  <c r="L98" i="39"/>
  <c r="K98" i="39"/>
  <c r="I98" i="39"/>
  <c r="H98" i="39"/>
  <c r="G98" i="39"/>
  <c r="Z97" i="39"/>
  <c r="Y97" i="39"/>
  <c r="X97" i="39"/>
  <c r="W97" i="39"/>
  <c r="V97" i="39"/>
  <c r="U97" i="39"/>
  <c r="T97" i="39"/>
  <c r="S97" i="39"/>
  <c r="R97" i="39"/>
  <c r="Q97" i="39"/>
  <c r="P97" i="39"/>
  <c r="N97" i="39"/>
  <c r="M97" i="39"/>
  <c r="L97" i="39"/>
  <c r="K97" i="39"/>
  <c r="Z96" i="39"/>
  <c r="Y96" i="39"/>
  <c r="X96" i="39"/>
  <c r="V96" i="39"/>
  <c r="U96" i="39"/>
  <c r="T96" i="39"/>
  <c r="R96" i="39"/>
  <c r="Q96" i="39"/>
  <c r="P96" i="39"/>
  <c r="M96" i="39"/>
  <c r="L96" i="39"/>
  <c r="K96" i="39"/>
  <c r="I96" i="39"/>
  <c r="H96" i="39"/>
  <c r="G96" i="39"/>
  <c r="Z95" i="39"/>
  <c r="Y95" i="39"/>
  <c r="X95" i="39"/>
  <c r="W95" i="39"/>
  <c r="V95" i="39"/>
  <c r="U95" i="39"/>
  <c r="T95" i="39"/>
  <c r="S95" i="39"/>
  <c r="R95" i="39"/>
  <c r="Q95" i="39"/>
  <c r="P95" i="39"/>
  <c r="N95" i="39"/>
  <c r="M95" i="39"/>
  <c r="L95" i="39"/>
  <c r="K95" i="39"/>
  <c r="J95" i="39"/>
  <c r="I95" i="39"/>
  <c r="H95" i="39"/>
  <c r="G95" i="39"/>
  <c r="Z94" i="39"/>
  <c r="Y94" i="39"/>
  <c r="X94" i="39"/>
  <c r="W94" i="39"/>
  <c r="V94" i="39"/>
  <c r="U94" i="39"/>
  <c r="T94" i="39"/>
  <c r="S94" i="39"/>
  <c r="R94" i="39"/>
  <c r="Q94" i="39"/>
  <c r="P94" i="39"/>
  <c r="N94" i="39"/>
  <c r="M94" i="39"/>
  <c r="L94" i="39"/>
  <c r="K94" i="39"/>
  <c r="J94" i="39"/>
  <c r="I94" i="39"/>
  <c r="H94" i="39"/>
  <c r="G94" i="39"/>
  <c r="Z93" i="39"/>
  <c r="Y93" i="39"/>
  <c r="X93" i="39"/>
  <c r="W93" i="39"/>
  <c r="V93" i="39"/>
  <c r="U93" i="39"/>
  <c r="T93" i="39"/>
  <c r="S93" i="39"/>
  <c r="R93" i="39"/>
  <c r="Q93" i="39"/>
  <c r="P93" i="39"/>
  <c r="N93" i="39"/>
  <c r="M93" i="39"/>
  <c r="L93" i="39"/>
  <c r="L99" i="39" s="1"/>
  <c r="K93" i="39"/>
  <c r="J93" i="39"/>
  <c r="I93" i="39"/>
  <c r="H93" i="39"/>
  <c r="H99" i="39" s="1"/>
  <c r="G93" i="39"/>
  <c r="Z92" i="39"/>
  <c r="Z99" i="39" s="1"/>
  <c r="Y92" i="39"/>
  <c r="Y100" i="39" s="1"/>
  <c r="X92" i="39"/>
  <c r="X102" i="39" s="1"/>
  <c r="W92" i="39"/>
  <c r="W100" i="39" s="1"/>
  <c r="V92" i="39"/>
  <c r="V99" i="39" s="1"/>
  <c r="U92" i="39"/>
  <c r="U100" i="39" s="1"/>
  <c r="T92" i="39"/>
  <c r="T102" i="39" s="1"/>
  <c r="S92" i="39"/>
  <c r="S100" i="39" s="1"/>
  <c r="R92" i="39"/>
  <c r="R99" i="39" s="1"/>
  <c r="Q92" i="39"/>
  <c r="Q100" i="39" s="1"/>
  <c r="P92" i="39"/>
  <c r="P102" i="39" s="1"/>
  <c r="N92" i="39"/>
  <c r="M92" i="39"/>
  <c r="M99" i="39" s="1"/>
  <c r="L92" i="39"/>
  <c r="L100" i="39" s="1"/>
  <c r="K92" i="39"/>
  <c r="J92" i="39"/>
  <c r="I92" i="39"/>
  <c r="I99" i="39" s="1"/>
  <c r="H92" i="39"/>
  <c r="H100" i="39" s="1"/>
  <c r="G92" i="39"/>
  <c r="Y91" i="39"/>
  <c r="W91" i="39"/>
  <c r="U91" i="39"/>
  <c r="S91" i="39"/>
  <c r="Q91" i="39"/>
  <c r="C91" i="39"/>
  <c r="Y90" i="39"/>
  <c r="W90" i="39"/>
  <c r="U90" i="39"/>
  <c r="S90" i="39"/>
  <c r="Q90" i="39"/>
  <c r="Y88" i="39"/>
  <c r="W88" i="39"/>
  <c r="U88" i="39"/>
  <c r="S88" i="39"/>
  <c r="Q88" i="39"/>
  <c r="Z87" i="39"/>
  <c r="Y87" i="39"/>
  <c r="X87" i="39"/>
  <c r="V87" i="39"/>
  <c r="U87" i="39"/>
  <c r="T87" i="39"/>
  <c r="R87" i="39"/>
  <c r="Q87" i="39"/>
  <c r="P87" i="39"/>
  <c r="M87" i="39"/>
  <c r="L87" i="39"/>
  <c r="K87" i="39"/>
  <c r="I87" i="39"/>
  <c r="H87" i="39"/>
  <c r="G87" i="39"/>
  <c r="Z86" i="39"/>
  <c r="Y86" i="39"/>
  <c r="X86" i="39"/>
  <c r="W86" i="39"/>
  <c r="V86" i="39"/>
  <c r="U86" i="39"/>
  <c r="T86" i="39"/>
  <c r="S86" i="39"/>
  <c r="R86" i="39"/>
  <c r="Q86" i="39"/>
  <c r="P86" i="39"/>
  <c r="N86" i="39"/>
  <c r="M86" i="39"/>
  <c r="L86" i="39"/>
  <c r="K86" i="39"/>
  <c r="Z85" i="39"/>
  <c r="Y85" i="39"/>
  <c r="X85" i="39"/>
  <c r="V85" i="39"/>
  <c r="U85" i="39"/>
  <c r="T85" i="39"/>
  <c r="R85" i="39"/>
  <c r="Q85" i="39"/>
  <c r="P85" i="39"/>
  <c r="M85" i="39"/>
  <c r="L85" i="39"/>
  <c r="K85" i="39"/>
  <c r="I85" i="39"/>
  <c r="H85" i="39"/>
  <c r="G85" i="39"/>
  <c r="Z84" i="39"/>
  <c r="Y84" i="39"/>
  <c r="X84" i="39"/>
  <c r="W84" i="39"/>
  <c r="V84" i="39"/>
  <c r="U84" i="39"/>
  <c r="T84" i="39"/>
  <c r="S84" i="39"/>
  <c r="R84" i="39"/>
  <c r="Q84" i="39"/>
  <c r="P84" i="39"/>
  <c r="N84" i="39"/>
  <c r="M84" i="39"/>
  <c r="L84" i="39"/>
  <c r="L88" i="39" s="1"/>
  <c r="K84" i="39"/>
  <c r="J84" i="39"/>
  <c r="I84" i="39"/>
  <c r="H84" i="39"/>
  <c r="H88" i="39" s="1"/>
  <c r="G84" i="39"/>
  <c r="Z83" i="39"/>
  <c r="Y83" i="39"/>
  <c r="X83" i="39"/>
  <c r="W83" i="39"/>
  <c r="V83" i="39"/>
  <c r="U83" i="39"/>
  <c r="T83" i="39"/>
  <c r="S83" i="39"/>
  <c r="R83" i="39"/>
  <c r="Q83" i="39"/>
  <c r="P83" i="39"/>
  <c r="N83" i="39"/>
  <c r="M83" i="39"/>
  <c r="L83" i="39"/>
  <c r="K83" i="39"/>
  <c r="J83" i="39"/>
  <c r="I83" i="39"/>
  <c r="H83" i="39"/>
  <c r="G83" i="39"/>
  <c r="Z82" i="39"/>
  <c r="Y82" i="39"/>
  <c r="X82" i="39"/>
  <c r="W82" i="39"/>
  <c r="V82" i="39"/>
  <c r="U82" i="39"/>
  <c r="T82" i="39"/>
  <c r="S82" i="39"/>
  <c r="R82" i="39"/>
  <c r="Q82" i="39"/>
  <c r="P82" i="39"/>
  <c r="N82" i="39"/>
  <c r="M82" i="39"/>
  <c r="L82" i="39"/>
  <c r="K82" i="39"/>
  <c r="J82" i="39"/>
  <c r="I82" i="39"/>
  <c r="H82" i="39"/>
  <c r="G82" i="39"/>
  <c r="Z81" i="39"/>
  <c r="Z91" i="39" s="1"/>
  <c r="Y81" i="39"/>
  <c r="Y89" i="39" s="1"/>
  <c r="X81" i="39"/>
  <c r="X88" i="39" s="1"/>
  <c r="W81" i="39"/>
  <c r="W89" i="39" s="1"/>
  <c r="V81" i="39"/>
  <c r="V91" i="39" s="1"/>
  <c r="U81" i="39"/>
  <c r="U89" i="39" s="1"/>
  <c r="T81" i="39"/>
  <c r="T88" i="39" s="1"/>
  <c r="S81" i="39"/>
  <c r="S89" i="39" s="1"/>
  <c r="R81" i="39"/>
  <c r="R91" i="39" s="1"/>
  <c r="Q81" i="39"/>
  <c r="Q89" i="39" s="1"/>
  <c r="P81" i="39"/>
  <c r="P88" i="39" s="1"/>
  <c r="N81" i="39"/>
  <c r="M81" i="39"/>
  <c r="L81" i="39"/>
  <c r="K81" i="39"/>
  <c r="K88" i="39" s="1"/>
  <c r="J81" i="39"/>
  <c r="I81" i="39"/>
  <c r="H81" i="39"/>
  <c r="G81" i="39"/>
  <c r="G88" i="39" s="1"/>
  <c r="Y80" i="39"/>
  <c r="W80" i="39"/>
  <c r="U80" i="39"/>
  <c r="S80" i="39"/>
  <c r="Q80" i="39"/>
  <c r="C80" i="39"/>
  <c r="Y79" i="39"/>
  <c r="W79" i="39"/>
  <c r="U79" i="39"/>
  <c r="S79" i="39"/>
  <c r="Q79" i="39"/>
  <c r="Y77" i="39"/>
  <c r="W77" i="39"/>
  <c r="U77" i="39"/>
  <c r="S77" i="39"/>
  <c r="Q77" i="39"/>
  <c r="Z76" i="39"/>
  <c r="Y76" i="39"/>
  <c r="X76" i="39"/>
  <c r="V76" i="39"/>
  <c r="U76" i="39"/>
  <c r="T76" i="39"/>
  <c r="R76" i="39"/>
  <c r="Q76" i="39"/>
  <c r="P76" i="39"/>
  <c r="M76" i="39"/>
  <c r="L76" i="39"/>
  <c r="K76" i="39"/>
  <c r="I76" i="39"/>
  <c r="H76" i="39"/>
  <c r="G76" i="39"/>
  <c r="Z75" i="39"/>
  <c r="Y75" i="39"/>
  <c r="X75" i="39"/>
  <c r="W75" i="39"/>
  <c r="V75" i="39"/>
  <c r="U75" i="39"/>
  <c r="T75" i="39"/>
  <c r="S75" i="39"/>
  <c r="R75" i="39"/>
  <c r="Q75" i="39"/>
  <c r="P75" i="39"/>
  <c r="N75" i="39"/>
  <c r="M75" i="39"/>
  <c r="L75" i="39"/>
  <c r="K75" i="39"/>
  <c r="Z74" i="39"/>
  <c r="Y74" i="39"/>
  <c r="X74" i="39"/>
  <c r="V74" i="39"/>
  <c r="U74" i="39"/>
  <c r="T74" i="39"/>
  <c r="R74" i="39"/>
  <c r="Q74" i="39"/>
  <c r="P74" i="39"/>
  <c r="M74" i="39"/>
  <c r="L74" i="39"/>
  <c r="K74" i="39"/>
  <c r="I74" i="39"/>
  <c r="H74" i="39"/>
  <c r="G74" i="39"/>
  <c r="Z73" i="39"/>
  <c r="Y73" i="39"/>
  <c r="X73" i="39"/>
  <c r="W73" i="39"/>
  <c r="V73" i="39"/>
  <c r="U73" i="39"/>
  <c r="T73" i="39"/>
  <c r="S73" i="39"/>
  <c r="R73" i="39"/>
  <c r="Q73" i="39"/>
  <c r="P73" i="39"/>
  <c r="N73" i="39"/>
  <c r="M73" i="39"/>
  <c r="L73" i="39"/>
  <c r="K73" i="39"/>
  <c r="J73" i="39"/>
  <c r="I73" i="39"/>
  <c r="H73" i="39"/>
  <c r="G73" i="39"/>
  <c r="Z72" i="39"/>
  <c r="Y72" i="39"/>
  <c r="X72" i="39"/>
  <c r="W72" i="39"/>
  <c r="V72" i="39"/>
  <c r="U72" i="39"/>
  <c r="T72" i="39"/>
  <c r="S72" i="39"/>
  <c r="R72" i="39"/>
  <c r="Q72" i="39"/>
  <c r="P72" i="39"/>
  <c r="N72" i="39"/>
  <c r="M72" i="39"/>
  <c r="L72" i="39"/>
  <c r="K72" i="39"/>
  <c r="J72" i="39"/>
  <c r="I72" i="39"/>
  <c r="H72" i="39"/>
  <c r="G72" i="39"/>
  <c r="Z71" i="39"/>
  <c r="Y71" i="39"/>
  <c r="X71" i="39"/>
  <c r="W71" i="39"/>
  <c r="V71" i="39"/>
  <c r="U71" i="39"/>
  <c r="T71" i="39"/>
  <c r="S71" i="39"/>
  <c r="R71" i="39"/>
  <c r="Q71" i="39"/>
  <c r="P71" i="39"/>
  <c r="N71" i="39"/>
  <c r="M71" i="39"/>
  <c r="L71" i="39"/>
  <c r="L77" i="39" s="1"/>
  <c r="K71" i="39"/>
  <c r="J71" i="39"/>
  <c r="I71" i="39"/>
  <c r="H71" i="39"/>
  <c r="H77" i="39" s="1"/>
  <c r="G71" i="39"/>
  <c r="Z70" i="39"/>
  <c r="Z77" i="39" s="1"/>
  <c r="Y70" i="39"/>
  <c r="Y78" i="39" s="1"/>
  <c r="X70" i="39"/>
  <c r="X80" i="39" s="1"/>
  <c r="W70" i="39"/>
  <c r="W78" i="39" s="1"/>
  <c r="V70" i="39"/>
  <c r="V77" i="39" s="1"/>
  <c r="U70" i="39"/>
  <c r="U78" i="39" s="1"/>
  <c r="T70" i="39"/>
  <c r="T80" i="39" s="1"/>
  <c r="S70" i="39"/>
  <c r="S78" i="39" s="1"/>
  <c r="R70" i="39"/>
  <c r="R77" i="39" s="1"/>
  <c r="Q70" i="39"/>
  <c r="Q78" i="39" s="1"/>
  <c r="P70" i="39"/>
  <c r="P80" i="39" s="1"/>
  <c r="N70" i="39"/>
  <c r="M70" i="39"/>
  <c r="M77" i="39" s="1"/>
  <c r="L70" i="39"/>
  <c r="L78" i="39" s="1"/>
  <c r="K70" i="39"/>
  <c r="J70" i="39"/>
  <c r="I70" i="39"/>
  <c r="I77" i="39" s="1"/>
  <c r="H70" i="39"/>
  <c r="H78" i="39" s="1"/>
  <c r="G70" i="39"/>
  <c r="Y69" i="39"/>
  <c r="W69" i="39"/>
  <c r="U69" i="39"/>
  <c r="S69" i="39"/>
  <c r="Q69" i="39"/>
  <c r="C69" i="39"/>
  <c r="Y68" i="39"/>
  <c r="W68" i="39"/>
  <c r="U68" i="39"/>
  <c r="S68" i="39"/>
  <c r="Q68" i="39"/>
  <c r="Y66" i="39"/>
  <c r="W66" i="39"/>
  <c r="U66" i="39"/>
  <c r="S66" i="39"/>
  <c r="Q66" i="39"/>
  <c r="Z65" i="39"/>
  <c r="Y65" i="39"/>
  <c r="X65" i="39"/>
  <c r="V65" i="39"/>
  <c r="U65" i="39"/>
  <c r="T65" i="39"/>
  <c r="R65" i="39"/>
  <c r="Q65" i="39"/>
  <c r="P65" i="39"/>
  <c r="M65" i="39"/>
  <c r="L65" i="39"/>
  <c r="K65" i="39"/>
  <c r="I65" i="39"/>
  <c r="H65" i="39"/>
  <c r="G65" i="39"/>
  <c r="Z64" i="39"/>
  <c r="Y64" i="39"/>
  <c r="X64" i="39"/>
  <c r="W64" i="39"/>
  <c r="V64" i="39"/>
  <c r="U64" i="39"/>
  <c r="T64" i="39"/>
  <c r="S64" i="39"/>
  <c r="R64" i="39"/>
  <c r="Q64" i="39"/>
  <c r="P64" i="39"/>
  <c r="N64" i="39"/>
  <c r="M64" i="39"/>
  <c r="L64" i="39"/>
  <c r="K64" i="39"/>
  <c r="Z63" i="39"/>
  <c r="Y63" i="39"/>
  <c r="X63" i="39"/>
  <c r="V63" i="39"/>
  <c r="U63" i="39"/>
  <c r="T63" i="39"/>
  <c r="R63" i="39"/>
  <c r="Q63" i="39"/>
  <c r="P63" i="39"/>
  <c r="M63" i="39"/>
  <c r="L63" i="39"/>
  <c r="K63" i="39"/>
  <c r="I63" i="39"/>
  <c r="H63" i="39"/>
  <c r="G63" i="39"/>
  <c r="Z62" i="39"/>
  <c r="Y62" i="39"/>
  <c r="X62" i="39"/>
  <c r="W62" i="39"/>
  <c r="V62" i="39"/>
  <c r="U62" i="39"/>
  <c r="T62" i="39"/>
  <c r="S62" i="39"/>
  <c r="R62" i="39"/>
  <c r="Q62" i="39"/>
  <c r="P62" i="39"/>
  <c r="N62" i="39"/>
  <c r="M62" i="39"/>
  <c r="L62" i="39"/>
  <c r="L66" i="39" s="1"/>
  <c r="K62" i="39"/>
  <c r="J62" i="39"/>
  <c r="I62" i="39"/>
  <c r="H62" i="39"/>
  <c r="H66" i="39" s="1"/>
  <c r="G62" i="39"/>
  <c r="Z61" i="39"/>
  <c r="Y61" i="39"/>
  <c r="X61" i="39"/>
  <c r="W61" i="39"/>
  <c r="V61" i="39"/>
  <c r="U61" i="39"/>
  <c r="T61" i="39"/>
  <c r="S61" i="39"/>
  <c r="R61" i="39"/>
  <c r="Q61" i="39"/>
  <c r="P61" i="39"/>
  <c r="N61" i="39"/>
  <c r="M61" i="39"/>
  <c r="L61" i="39"/>
  <c r="K61" i="39"/>
  <c r="J61" i="39"/>
  <c r="I61" i="39"/>
  <c r="H61" i="39"/>
  <c r="G61" i="39"/>
  <c r="Z60" i="39"/>
  <c r="Y60" i="39"/>
  <c r="X60" i="39"/>
  <c r="W60" i="39"/>
  <c r="V60" i="39"/>
  <c r="U60" i="39"/>
  <c r="T60" i="39"/>
  <c r="S60" i="39"/>
  <c r="R60" i="39"/>
  <c r="Q60" i="39"/>
  <c r="P60" i="39"/>
  <c r="N60" i="39"/>
  <c r="M60" i="39"/>
  <c r="L60" i="39"/>
  <c r="K60" i="39"/>
  <c r="J60" i="39"/>
  <c r="I60" i="39"/>
  <c r="H60" i="39"/>
  <c r="G60" i="39"/>
  <c r="Z59" i="39"/>
  <c r="Z69" i="39" s="1"/>
  <c r="Y59" i="39"/>
  <c r="Y67" i="39" s="1"/>
  <c r="X59" i="39"/>
  <c r="X66" i="39" s="1"/>
  <c r="W59" i="39"/>
  <c r="W67" i="39" s="1"/>
  <c r="V59" i="39"/>
  <c r="V69" i="39" s="1"/>
  <c r="U59" i="39"/>
  <c r="U67" i="39" s="1"/>
  <c r="T59" i="39"/>
  <c r="T66" i="39" s="1"/>
  <c r="S59" i="39"/>
  <c r="S67" i="39" s="1"/>
  <c r="R59" i="39"/>
  <c r="R69" i="39" s="1"/>
  <c r="Q59" i="39"/>
  <c r="Q67" i="39" s="1"/>
  <c r="P59" i="39"/>
  <c r="P66" i="39" s="1"/>
  <c r="N59" i="39"/>
  <c r="M59" i="39"/>
  <c r="L59" i="39"/>
  <c r="K59" i="39"/>
  <c r="K66" i="39" s="1"/>
  <c r="J59" i="39"/>
  <c r="I59" i="39"/>
  <c r="H59" i="39"/>
  <c r="G59" i="39"/>
  <c r="G66" i="39" s="1"/>
  <c r="Y58" i="39"/>
  <c r="W58" i="39"/>
  <c r="U58" i="39"/>
  <c r="S58" i="39"/>
  <c r="Q58" i="39"/>
  <c r="C58" i="39"/>
  <c r="Y57" i="39"/>
  <c r="W57" i="39"/>
  <c r="U57" i="39"/>
  <c r="S57" i="39"/>
  <c r="Q57" i="39"/>
  <c r="Y55" i="39"/>
  <c r="W55" i="39"/>
  <c r="U55" i="39"/>
  <c r="S55" i="39"/>
  <c r="Q55" i="39"/>
  <c r="Z54" i="39"/>
  <c r="Y54" i="39"/>
  <c r="X54" i="39"/>
  <c r="V54" i="39"/>
  <c r="U54" i="39"/>
  <c r="T54" i="39"/>
  <c r="R54" i="39"/>
  <c r="Q54" i="39"/>
  <c r="P54" i="39"/>
  <c r="M54" i="39"/>
  <c r="L54" i="39"/>
  <c r="K54" i="39"/>
  <c r="I54" i="39"/>
  <c r="H54" i="39"/>
  <c r="G54" i="39"/>
  <c r="Z53" i="39"/>
  <c r="Y53" i="39"/>
  <c r="X53" i="39"/>
  <c r="W53" i="39"/>
  <c r="V53" i="39"/>
  <c r="U53" i="39"/>
  <c r="T53" i="39"/>
  <c r="S53" i="39"/>
  <c r="R53" i="39"/>
  <c r="Q53" i="39"/>
  <c r="P53" i="39"/>
  <c r="N53" i="39"/>
  <c r="M53" i="39"/>
  <c r="L53" i="39"/>
  <c r="K53" i="39"/>
  <c r="Z52" i="39"/>
  <c r="Y52" i="39"/>
  <c r="X52" i="39"/>
  <c r="V52" i="39"/>
  <c r="U52" i="39"/>
  <c r="T52" i="39"/>
  <c r="R52" i="39"/>
  <c r="Q52" i="39"/>
  <c r="P52" i="39"/>
  <c r="M52" i="39"/>
  <c r="L52" i="39"/>
  <c r="K52" i="39"/>
  <c r="I52" i="39"/>
  <c r="H52" i="39"/>
  <c r="G52" i="39"/>
  <c r="Z51" i="39"/>
  <c r="Y51" i="39"/>
  <c r="X51" i="39"/>
  <c r="W51" i="39"/>
  <c r="V51" i="39"/>
  <c r="U51" i="39"/>
  <c r="T51" i="39"/>
  <c r="S51" i="39"/>
  <c r="R51" i="39"/>
  <c r="Q51" i="39"/>
  <c r="P51" i="39"/>
  <c r="N51" i="39"/>
  <c r="M51" i="39"/>
  <c r="L51" i="39"/>
  <c r="K51" i="39"/>
  <c r="J51" i="39"/>
  <c r="I51" i="39"/>
  <c r="H51" i="39"/>
  <c r="G51" i="39"/>
  <c r="Z50" i="39"/>
  <c r="Y50" i="39"/>
  <c r="X50" i="39"/>
  <c r="W50" i="39"/>
  <c r="V50" i="39"/>
  <c r="U50" i="39"/>
  <c r="T50" i="39"/>
  <c r="S50" i="39"/>
  <c r="R50" i="39"/>
  <c r="Q50" i="39"/>
  <c r="P50" i="39"/>
  <c r="N50" i="39"/>
  <c r="M50" i="39"/>
  <c r="L50" i="39"/>
  <c r="K50" i="39"/>
  <c r="J50" i="39"/>
  <c r="I50" i="39"/>
  <c r="H50" i="39"/>
  <c r="G50" i="39"/>
  <c r="Z49" i="39"/>
  <c r="Y49" i="39"/>
  <c r="X49" i="39"/>
  <c r="W49" i="39"/>
  <c r="V49" i="39"/>
  <c r="U49" i="39"/>
  <c r="T49" i="39"/>
  <c r="S49" i="39"/>
  <c r="R49" i="39"/>
  <c r="Q49" i="39"/>
  <c r="P49" i="39"/>
  <c r="N49" i="39"/>
  <c r="M49" i="39"/>
  <c r="L49" i="39"/>
  <c r="L55" i="39" s="1"/>
  <c r="K49" i="39"/>
  <c r="J49" i="39"/>
  <c r="I49" i="39"/>
  <c r="H49" i="39"/>
  <c r="H55" i="39" s="1"/>
  <c r="G49" i="39"/>
  <c r="Z48" i="39"/>
  <c r="Z55" i="39" s="1"/>
  <c r="Y48" i="39"/>
  <c r="Y56" i="39" s="1"/>
  <c r="X48" i="39"/>
  <c r="X58" i="39" s="1"/>
  <c r="W48" i="39"/>
  <c r="W56" i="39" s="1"/>
  <c r="V48" i="39"/>
  <c r="V55" i="39" s="1"/>
  <c r="U48" i="39"/>
  <c r="U56" i="39" s="1"/>
  <c r="T48" i="39"/>
  <c r="T58" i="39" s="1"/>
  <c r="S48" i="39"/>
  <c r="S56" i="39" s="1"/>
  <c r="R48" i="39"/>
  <c r="R55" i="39" s="1"/>
  <c r="Q48" i="39"/>
  <c r="Q56" i="39" s="1"/>
  <c r="P48" i="39"/>
  <c r="P58" i="39" s="1"/>
  <c r="N48" i="39"/>
  <c r="M48" i="39"/>
  <c r="M55" i="39" s="1"/>
  <c r="L48" i="39"/>
  <c r="L56" i="39" s="1"/>
  <c r="K48" i="39"/>
  <c r="J48" i="39"/>
  <c r="I48" i="39"/>
  <c r="I55" i="39" s="1"/>
  <c r="H48" i="39"/>
  <c r="H56" i="39" s="1"/>
  <c r="G48" i="39"/>
  <c r="Y47" i="39"/>
  <c r="W47" i="39"/>
  <c r="U47" i="39"/>
  <c r="S47" i="39"/>
  <c r="Q47" i="39"/>
  <c r="C47" i="39"/>
  <c r="Y46" i="39"/>
  <c r="W46" i="39"/>
  <c r="U46" i="39"/>
  <c r="S46" i="39"/>
  <c r="Q46" i="39"/>
  <c r="Y44" i="39"/>
  <c r="W44" i="39"/>
  <c r="U44" i="39"/>
  <c r="S44" i="39"/>
  <c r="Q44" i="39"/>
  <c r="Z43" i="39"/>
  <c r="Y43" i="39"/>
  <c r="X43" i="39"/>
  <c r="V43" i="39"/>
  <c r="U43" i="39"/>
  <c r="T43" i="39"/>
  <c r="R43" i="39"/>
  <c r="Q43" i="39"/>
  <c r="P43" i="39"/>
  <c r="M43" i="39"/>
  <c r="L43" i="39"/>
  <c r="K43" i="39"/>
  <c r="I43" i="39"/>
  <c r="H43" i="39"/>
  <c r="G43" i="39"/>
  <c r="Z42" i="39"/>
  <c r="Y42" i="39"/>
  <c r="X42" i="39"/>
  <c r="W42" i="39"/>
  <c r="V42" i="39"/>
  <c r="U42" i="39"/>
  <c r="T42" i="39"/>
  <c r="S42" i="39"/>
  <c r="R42" i="39"/>
  <c r="Q42" i="39"/>
  <c r="P42" i="39"/>
  <c r="N42" i="39"/>
  <c r="M42" i="39"/>
  <c r="L42" i="39"/>
  <c r="K42" i="39"/>
  <c r="Z41" i="39"/>
  <c r="Y41" i="39"/>
  <c r="X41" i="39"/>
  <c r="V41" i="39"/>
  <c r="U41" i="39"/>
  <c r="T41" i="39"/>
  <c r="R41" i="39"/>
  <c r="Q41" i="39"/>
  <c r="P41" i="39"/>
  <c r="M41" i="39"/>
  <c r="L41" i="39"/>
  <c r="K41" i="39"/>
  <c r="I41" i="39"/>
  <c r="H41" i="39"/>
  <c r="G41" i="39"/>
  <c r="Z40" i="39"/>
  <c r="Y40" i="39"/>
  <c r="X40" i="39"/>
  <c r="W40" i="39"/>
  <c r="V40" i="39"/>
  <c r="U40" i="39"/>
  <c r="T40" i="39"/>
  <c r="S40" i="39"/>
  <c r="R40" i="39"/>
  <c r="Q40" i="39"/>
  <c r="P40" i="39"/>
  <c r="N40" i="39"/>
  <c r="M40" i="39"/>
  <c r="L40" i="39"/>
  <c r="L44" i="39" s="1"/>
  <c r="K40" i="39"/>
  <c r="J40" i="39"/>
  <c r="I40" i="39"/>
  <c r="H40" i="39"/>
  <c r="H44" i="39" s="1"/>
  <c r="G40" i="39"/>
  <c r="Z39" i="39"/>
  <c r="Y39" i="39"/>
  <c r="X39" i="39"/>
  <c r="W39" i="39"/>
  <c r="V39" i="39"/>
  <c r="U39" i="39"/>
  <c r="T39" i="39"/>
  <c r="S39" i="39"/>
  <c r="R39" i="39"/>
  <c r="Q39" i="39"/>
  <c r="P39" i="39"/>
  <c r="N39" i="39"/>
  <c r="M39" i="39"/>
  <c r="L39" i="39"/>
  <c r="K39" i="39"/>
  <c r="J39" i="39"/>
  <c r="I39" i="39"/>
  <c r="H39" i="39"/>
  <c r="G39" i="39"/>
  <c r="Z38" i="39"/>
  <c r="Y38" i="39"/>
  <c r="X38" i="39"/>
  <c r="W38" i="39"/>
  <c r="V38" i="39"/>
  <c r="U38" i="39"/>
  <c r="T38" i="39"/>
  <c r="S38" i="39"/>
  <c r="R38" i="39"/>
  <c r="Q38" i="39"/>
  <c r="P38" i="39"/>
  <c r="N38" i="39"/>
  <c r="M38" i="39"/>
  <c r="L38" i="39"/>
  <c r="K38" i="39"/>
  <c r="J38" i="39"/>
  <c r="I38" i="39"/>
  <c r="H38" i="39"/>
  <c r="G38" i="39"/>
  <c r="Z37" i="39"/>
  <c r="Z47" i="39" s="1"/>
  <c r="Y37" i="39"/>
  <c r="Y45" i="39" s="1"/>
  <c r="X37" i="39"/>
  <c r="X44" i="39" s="1"/>
  <c r="W37" i="39"/>
  <c r="W45" i="39" s="1"/>
  <c r="V37" i="39"/>
  <c r="V47" i="39" s="1"/>
  <c r="U37" i="39"/>
  <c r="U45" i="39" s="1"/>
  <c r="T37" i="39"/>
  <c r="T44" i="39" s="1"/>
  <c r="S37" i="39"/>
  <c r="S45" i="39" s="1"/>
  <c r="R37" i="39"/>
  <c r="R47" i="39" s="1"/>
  <c r="Q37" i="39"/>
  <c r="Q45" i="39" s="1"/>
  <c r="P37" i="39"/>
  <c r="P44" i="39" s="1"/>
  <c r="N37" i="39"/>
  <c r="M37" i="39"/>
  <c r="L37" i="39"/>
  <c r="K37" i="39"/>
  <c r="K44" i="39" s="1"/>
  <c r="J37" i="39"/>
  <c r="I37" i="39"/>
  <c r="H37" i="39"/>
  <c r="G37" i="39"/>
  <c r="G44" i="39" s="1"/>
  <c r="Y36" i="39"/>
  <c r="W36" i="39"/>
  <c r="U36" i="39"/>
  <c r="S36" i="39"/>
  <c r="Q36" i="39"/>
  <c r="C36" i="39"/>
  <c r="Y35" i="39"/>
  <c r="W35" i="39"/>
  <c r="U35" i="39"/>
  <c r="S35" i="39"/>
  <c r="Q35" i="39"/>
  <c r="Y33" i="39"/>
  <c r="W33" i="39"/>
  <c r="U33" i="39"/>
  <c r="S33" i="39"/>
  <c r="Q33" i="39"/>
  <c r="Z32" i="39"/>
  <c r="Y32" i="39"/>
  <c r="X32" i="39"/>
  <c r="V32" i="39"/>
  <c r="U32" i="39"/>
  <c r="T32" i="39"/>
  <c r="R32" i="39"/>
  <c r="Q32" i="39"/>
  <c r="P32" i="39"/>
  <c r="M32" i="39"/>
  <c r="L32" i="39"/>
  <c r="K32" i="39"/>
  <c r="I32" i="39"/>
  <c r="H32" i="39"/>
  <c r="G32" i="39"/>
  <c r="Z31" i="39"/>
  <c r="Y31" i="39"/>
  <c r="X31" i="39"/>
  <c r="W31" i="39"/>
  <c r="V31" i="39"/>
  <c r="U31" i="39"/>
  <c r="T31" i="39"/>
  <c r="S31" i="39"/>
  <c r="R31" i="39"/>
  <c r="Q31" i="39"/>
  <c r="P31" i="39"/>
  <c r="N31" i="39"/>
  <c r="M31" i="39"/>
  <c r="L31" i="39"/>
  <c r="K31" i="39"/>
  <c r="Z30" i="39"/>
  <c r="Y30" i="39"/>
  <c r="X30" i="39"/>
  <c r="V30" i="39"/>
  <c r="U30" i="39"/>
  <c r="T30" i="39"/>
  <c r="R30" i="39"/>
  <c r="Q30" i="39"/>
  <c r="P30" i="39"/>
  <c r="M30" i="39"/>
  <c r="L30" i="39"/>
  <c r="K30" i="39"/>
  <c r="I30" i="39"/>
  <c r="H30" i="39"/>
  <c r="G30" i="39"/>
  <c r="Z29" i="39"/>
  <c r="Y29" i="39"/>
  <c r="X29" i="39"/>
  <c r="W29" i="39"/>
  <c r="V29" i="39"/>
  <c r="U29" i="39"/>
  <c r="T29" i="39"/>
  <c r="S29" i="39"/>
  <c r="R29" i="39"/>
  <c r="Q29" i="39"/>
  <c r="P29" i="39"/>
  <c r="N29" i="39"/>
  <c r="M29" i="39"/>
  <c r="L29" i="39"/>
  <c r="K29" i="39"/>
  <c r="J29" i="39"/>
  <c r="I29" i="39"/>
  <c r="H29" i="39"/>
  <c r="G29" i="39"/>
  <c r="Z28" i="39"/>
  <c r="Y28" i="39"/>
  <c r="X28" i="39"/>
  <c r="W28" i="39"/>
  <c r="V28" i="39"/>
  <c r="U28" i="39"/>
  <c r="T28" i="39"/>
  <c r="S28" i="39"/>
  <c r="R28" i="39"/>
  <c r="Q28" i="39"/>
  <c r="P28" i="39"/>
  <c r="N28" i="39"/>
  <c r="M28" i="39"/>
  <c r="L28" i="39"/>
  <c r="K28" i="39"/>
  <c r="J28" i="39"/>
  <c r="I28" i="39"/>
  <c r="H28" i="39"/>
  <c r="G28" i="39"/>
  <c r="Z27" i="39"/>
  <c r="Y27" i="39"/>
  <c r="X27" i="39"/>
  <c r="W27" i="39"/>
  <c r="V27" i="39"/>
  <c r="U27" i="39"/>
  <c r="T27" i="39"/>
  <c r="S27" i="39"/>
  <c r="R27" i="39"/>
  <c r="Q27" i="39"/>
  <c r="P27" i="39"/>
  <c r="N27" i="39"/>
  <c r="M27" i="39"/>
  <c r="L27" i="39"/>
  <c r="L33" i="39" s="1"/>
  <c r="K27" i="39"/>
  <c r="J27" i="39"/>
  <c r="I27" i="39"/>
  <c r="H27" i="39"/>
  <c r="H33" i="39" s="1"/>
  <c r="G27" i="39"/>
  <c r="Z26" i="39"/>
  <c r="Z33" i="39" s="1"/>
  <c r="Y26" i="39"/>
  <c r="Y34" i="39" s="1"/>
  <c r="X26" i="39"/>
  <c r="X36" i="39" s="1"/>
  <c r="W26" i="39"/>
  <c r="W34" i="39" s="1"/>
  <c r="V26" i="39"/>
  <c r="V33" i="39" s="1"/>
  <c r="U26" i="39"/>
  <c r="U34" i="39" s="1"/>
  <c r="T26" i="39"/>
  <c r="T36" i="39" s="1"/>
  <c r="S26" i="39"/>
  <c r="S34" i="39" s="1"/>
  <c r="R26" i="39"/>
  <c r="R33" i="39" s="1"/>
  <c r="Q26" i="39"/>
  <c r="Q34" i="39" s="1"/>
  <c r="P26" i="39"/>
  <c r="P36" i="39" s="1"/>
  <c r="N26" i="39"/>
  <c r="M26" i="39"/>
  <c r="M33" i="39" s="1"/>
  <c r="L26" i="39"/>
  <c r="L34" i="39" s="1"/>
  <c r="K26" i="39"/>
  <c r="J26" i="39"/>
  <c r="I26" i="39"/>
  <c r="I33" i="39" s="1"/>
  <c r="H26" i="39"/>
  <c r="H34" i="39" s="1"/>
  <c r="G26" i="39"/>
  <c r="Y25" i="39"/>
  <c r="Y179" i="39" s="1"/>
  <c r="W25" i="39"/>
  <c r="W179" i="39" s="1"/>
  <c r="U25" i="39"/>
  <c r="U179" i="39" s="1"/>
  <c r="S25" i="39"/>
  <c r="S179" i="39" s="1"/>
  <c r="Q25" i="39"/>
  <c r="Q179" i="39" s="1"/>
  <c r="C25" i="39"/>
  <c r="Y24" i="39"/>
  <c r="Y178" i="39" s="1"/>
  <c r="W24" i="39"/>
  <c r="W178" i="39" s="1"/>
  <c r="U24" i="39"/>
  <c r="U178" i="39" s="1"/>
  <c r="S24" i="39"/>
  <c r="S178" i="39" s="1"/>
  <c r="Q24" i="39"/>
  <c r="Q178" i="39" s="1"/>
  <c r="Y22" i="39"/>
  <c r="Y176" i="39" s="1"/>
  <c r="W22" i="39"/>
  <c r="W176" i="39" s="1"/>
  <c r="U22" i="39"/>
  <c r="U176" i="39" s="1"/>
  <c r="S22" i="39"/>
  <c r="S176" i="39" s="1"/>
  <c r="Q22" i="39"/>
  <c r="Q176" i="39" s="1"/>
  <c r="Z21" i="39"/>
  <c r="Z175" i="39" s="1"/>
  <c r="Y21" i="39"/>
  <c r="Y175" i="39" s="1"/>
  <c r="X21" i="39"/>
  <c r="X175" i="39" s="1"/>
  <c r="V21" i="39"/>
  <c r="V175" i="39" s="1"/>
  <c r="U21" i="39"/>
  <c r="U175" i="39" s="1"/>
  <c r="T21" i="39"/>
  <c r="T175" i="39" s="1"/>
  <c r="R21" i="39"/>
  <c r="R175" i="39" s="1"/>
  <c r="Q21" i="39"/>
  <c r="Q175" i="39" s="1"/>
  <c r="P21" i="39"/>
  <c r="P175" i="39" s="1"/>
  <c r="M21" i="39"/>
  <c r="M175" i="39" s="1"/>
  <c r="E33" i="45" s="1"/>
  <c r="W33" i="45" s="1"/>
  <c r="L21" i="39"/>
  <c r="L175" i="39" s="1"/>
  <c r="D33" i="45" s="1"/>
  <c r="V33" i="45" s="1"/>
  <c r="K21" i="39"/>
  <c r="K175" i="39" s="1"/>
  <c r="I21" i="39"/>
  <c r="I175" i="39" s="1"/>
  <c r="H21" i="39"/>
  <c r="H175" i="39" s="1"/>
  <c r="G21" i="39"/>
  <c r="G175" i="39" s="1"/>
  <c r="Z20" i="39"/>
  <c r="Z174" i="39" s="1"/>
  <c r="Y20" i="39"/>
  <c r="Y174" i="39" s="1"/>
  <c r="X20" i="39"/>
  <c r="X174" i="39" s="1"/>
  <c r="W20" i="39"/>
  <c r="W174" i="39" s="1"/>
  <c r="V20" i="39"/>
  <c r="V174" i="39" s="1"/>
  <c r="U20" i="39"/>
  <c r="U174" i="39" s="1"/>
  <c r="T20" i="39"/>
  <c r="T174" i="39" s="1"/>
  <c r="S20" i="39"/>
  <c r="S174" i="39" s="1"/>
  <c r="R20" i="39"/>
  <c r="R174" i="39" s="1"/>
  <c r="Q20" i="39"/>
  <c r="Q174" i="39" s="1"/>
  <c r="P20" i="39"/>
  <c r="P174" i="39" s="1"/>
  <c r="N20" i="39"/>
  <c r="N174" i="39" s="1"/>
  <c r="F32" i="45" s="1"/>
  <c r="X32" i="45" s="1"/>
  <c r="M20" i="39"/>
  <c r="M174" i="39" s="1"/>
  <c r="E32" i="45" s="1"/>
  <c r="L20" i="39"/>
  <c r="L174" i="39" s="1"/>
  <c r="D32" i="45" s="1"/>
  <c r="K20" i="39"/>
  <c r="K174" i="39" s="1"/>
  <c r="C32" i="45" s="1"/>
  <c r="U32" i="45" s="1"/>
  <c r="Z19" i="39"/>
  <c r="Z173" i="39" s="1"/>
  <c r="Y19" i="39"/>
  <c r="Y173" i="39" s="1"/>
  <c r="X19" i="39"/>
  <c r="X173" i="39" s="1"/>
  <c r="V19" i="39"/>
  <c r="V173" i="39" s="1"/>
  <c r="U19" i="39"/>
  <c r="U173" i="39" s="1"/>
  <c r="T19" i="39"/>
  <c r="T173" i="39" s="1"/>
  <c r="R19" i="39"/>
  <c r="R173" i="39" s="1"/>
  <c r="Q19" i="39"/>
  <c r="Q173" i="39" s="1"/>
  <c r="P19" i="39"/>
  <c r="P173" i="39" s="1"/>
  <c r="M19" i="39"/>
  <c r="M173" i="39" s="1"/>
  <c r="E31" i="45" s="1"/>
  <c r="L19" i="39"/>
  <c r="L173" i="39" s="1"/>
  <c r="D31" i="45" s="1"/>
  <c r="V31" i="45" s="1"/>
  <c r="K19" i="39"/>
  <c r="K173" i="39" s="1"/>
  <c r="I19" i="39"/>
  <c r="I173" i="39" s="1"/>
  <c r="H19" i="39"/>
  <c r="H173" i="39" s="1"/>
  <c r="G19" i="39"/>
  <c r="G173" i="39" s="1"/>
  <c r="Z18" i="39"/>
  <c r="Z172" i="39" s="1"/>
  <c r="Y18" i="39"/>
  <c r="Y172" i="39" s="1"/>
  <c r="X18" i="39"/>
  <c r="X172" i="39" s="1"/>
  <c r="W18" i="39"/>
  <c r="W172" i="39" s="1"/>
  <c r="V18" i="39"/>
  <c r="V172" i="39" s="1"/>
  <c r="U18" i="39"/>
  <c r="U172" i="39" s="1"/>
  <c r="T18" i="39"/>
  <c r="T172" i="39" s="1"/>
  <c r="S18" i="39"/>
  <c r="S172" i="39" s="1"/>
  <c r="R18" i="39"/>
  <c r="R172" i="39" s="1"/>
  <c r="Q18" i="39"/>
  <c r="Q172" i="39" s="1"/>
  <c r="P18" i="39"/>
  <c r="P172" i="39" s="1"/>
  <c r="N18" i="39"/>
  <c r="N172" i="39" s="1"/>
  <c r="F30" i="45" s="1"/>
  <c r="M18" i="39"/>
  <c r="M172" i="39" s="1"/>
  <c r="E30" i="45" s="1"/>
  <c r="L18" i="39"/>
  <c r="L172" i="39" s="1"/>
  <c r="D30" i="45" s="1"/>
  <c r="V30" i="45" s="1"/>
  <c r="K18" i="39"/>
  <c r="K172" i="39" s="1"/>
  <c r="C30" i="45" s="1"/>
  <c r="J18" i="39"/>
  <c r="J172" i="39" s="1"/>
  <c r="I18" i="39"/>
  <c r="I172" i="39" s="1"/>
  <c r="H18" i="39"/>
  <c r="H172" i="39" s="1"/>
  <c r="G18" i="39"/>
  <c r="G172" i="39" s="1"/>
  <c r="Z17" i="39"/>
  <c r="Z171" i="39" s="1"/>
  <c r="Y17" i="39"/>
  <c r="Y171" i="39" s="1"/>
  <c r="X17" i="39"/>
  <c r="X171" i="39" s="1"/>
  <c r="W17" i="39"/>
  <c r="W171" i="39" s="1"/>
  <c r="V17" i="39"/>
  <c r="V171" i="39" s="1"/>
  <c r="U17" i="39"/>
  <c r="U171" i="39" s="1"/>
  <c r="T17" i="39"/>
  <c r="T171" i="39" s="1"/>
  <c r="S17" i="39"/>
  <c r="S171" i="39" s="1"/>
  <c r="R17" i="39"/>
  <c r="R171" i="39" s="1"/>
  <c r="Q17" i="39"/>
  <c r="Q171" i="39" s="1"/>
  <c r="P17" i="39"/>
  <c r="P171" i="39" s="1"/>
  <c r="N17" i="39"/>
  <c r="N171" i="39" s="1"/>
  <c r="F29" i="45" s="1"/>
  <c r="M17" i="39"/>
  <c r="M171" i="39" s="1"/>
  <c r="E29" i="45" s="1"/>
  <c r="L17" i="39"/>
  <c r="L171" i="39" s="1"/>
  <c r="D29" i="45" s="1"/>
  <c r="V29" i="45" s="1"/>
  <c r="K17" i="39"/>
  <c r="K171" i="39" s="1"/>
  <c r="C29" i="45" s="1"/>
  <c r="U29" i="45" s="1"/>
  <c r="J17" i="39"/>
  <c r="J171" i="39" s="1"/>
  <c r="I17" i="39"/>
  <c r="I171" i="39" s="1"/>
  <c r="H17" i="39"/>
  <c r="H171" i="39" s="1"/>
  <c r="G17" i="39"/>
  <c r="G171" i="39" s="1"/>
  <c r="Z16" i="39"/>
  <c r="Z170" i="39" s="1"/>
  <c r="Y16" i="39"/>
  <c r="Y170" i="39" s="1"/>
  <c r="X16" i="39"/>
  <c r="X170" i="39" s="1"/>
  <c r="W16" i="39"/>
  <c r="W170" i="39" s="1"/>
  <c r="V16" i="39"/>
  <c r="V170" i="39" s="1"/>
  <c r="U16" i="39"/>
  <c r="U170" i="39" s="1"/>
  <c r="T16" i="39"/>
  <c r="T170" i="39" s="1"/>
  <c r="S16" i="39"/>
  <c r="S170" i="39" s="1"/>
  <c r="R16" i="39"/>
  <c r="R170" i="39" s="1"/>
  <c r="Q16" i="39"/>
  <c r="Q170" i="39" s="1"/>
  <c r="P16" i="39"/>
  <c r="P170" i="39" s="1"/>
  <c r="N16" i="39"/>
  <c r="M16" i="39"/>
  <c r="M170" i="39" s="1"/>
  <c r="E28" i="45" s="1"/>
  <c r="W28" i="45" s="1"/>
  <c r="L16" i="39"/>
  <c r="K16" i="39"/>
  <c r="K170" i="39" s="1"/>
  <c r="C28" i="45" s="1"/>
  <c r="U28" i="45" s="1"/>
  <c r="J16" i="39"/>
  <c r="I16" i="39"/>
  <c r="I170" i="39" s="1"/>
  <c r="H16" i="39"/>
  <c r="G16" i="39"/>
  <c r="G170" i="39" s="1"/>
  <c r="Z15" i="39"/>
  <c r="Z25" i="39" s="1"/>
  <c r="Z179" i="39" s="1"/>
  <c r="Y15" i="39"/>
  <c r="Y169" i="39" s="1"/>
  <c r="X15" i="39"/>
  <c r="X22" i="39" s="1"/>
  <c r="X176" i="39" s="1"/>
  <c r="W15" i="39"/>
  <c r="W169" i="39" s="1"/>
  <c r="V15" i="39"/>
  <c r="V25" i="39" s="1"/>
  <c r="V179" i="39" s="1"/>
  <c r="U15" i="39"/>
  <c r="U169" i="39" s="1"/>
  <c r="T15" i="39"/>
  <c r="T22" i="39" s="1"/>
  <c r="T176" i="39" s="1"/>
  <c r="S15" i="39"/>
  <c r="S169" i="39" s="1"/>
  <c r="R15" i="39"/>
  <c r="R25" i="39" s="1"/>
  <c r="R179" i="39" s="1"/>
  <c r="Q15" i="39"/>
  <c r="Q169" i="39" s="1"/>
  <c r="P15" i="39"/>
  <c r="P22" i="39" s="1"/>
  <c r="P176" i="39" s="1"/>
  <c r="N15" i="39"/>
  <c r="N169" i="39" s="1"/>
  <c r="F27" i="45" s="1"/>
  <c r="M15" i="39"/>
  <c r="L15" i="39"/>
  <c r="L169" i="39" s="1"/>
  <c r="D27" i="45" s="1"/>
  <c r="K15" i="39"/>
  <c r="K22" i="39" s="1"/>
  <c r="J15" i="39"/>
  <c r="J169" i="39" s="1"/>
  <c r="I15" i="39"/>
  <c r="H15" i="39"/>
  <c r="H169" i="39" s="1"/>
  <c r="G15" i="39"/>
  <c r="G22" i="39" s="1"/>
  <c r="J96" i="45"/>
  <c r="I96" i="45"/>
  <c r="L96" i="45" s="1"/>
  <c r="L95" i="45"/>
  <c r="K95" i="45"/>
  <c r="J95" i="45"/>
  <c r="I95" i="45"/>
  <c r="F95" i="45"/>
  <c r="E95" i="45"/>
  <c r="K94" i="45"/>
  <c r="J94" i="45"/>
  <c r="I94" i="45"/>
  <c r="L94" i="45" s="1"/>
  <c r="J93" i="45"/>
  <c r="I93" i="45"/>
  <c r="L93" i="45" s="1"/>
  <c r="L92" i="45"/>
  <c r="K92" i="45"/>
  <c r="J92" i="45"/>
  <c r="I92" i="45"/>
  <c r="H92" i="45"/>
  <c r="G92" i="45"/>
  <c r="F92" i="45"/>
  <c r="E92" i="45"/>
  <c r="L91" i="45"/>
  <c r="K91" i="45"/>
  <c r="J91" i="45"/>
  <c r="I91" i="45"/>
  <c r="L90" i="45"/>
  <c r="J90" i="45"/>
  <c r="I90" i="45"/>
  <c r="L89" i="45"/>
  <c r="J89" i="45"/>
  <c r="I89" i="45"/>
  <c r="J88" i="45"/>
  <c r="I88" i="45"/>
  <c r="J87" i="45"/>
  <c r="I87" i="45"/>
  <c r="L87" i="45" s="1"/>
  <c r="L86" i="45"/>
  <c r="K86" i="45"/>
  <c r="J86" i="45"/>
  <c r="I86" i="45"/>
  <c r="I65" i="45"/>
  <c r="P64" i="45"/>
  <c r="L64" i="45"/>
  <c r="K63" i="45"/>
  <c r="D63" i="45"/>
  <c r="K62" i="45"/>
  <c r="F62" i="45"/>
  <c r="J61" i="45"/>
  <c r="F61" i="45"/>
  <c r="I60" i="45"/>
  <c r="E60" i="45"/>
  <c r="W60" i="45" s="1"/>
  <c r="L59" i="45"/>
  <c r="D59" i="45"/>
  <c r="Q51" i="45"/>
  <c r="P51" i="45"/>
  <c r="D51" i="45"/>
  <c r="V51" i="45" s="1"/>
  <c r="C51" i="45"/>
  <c r="J50" i="45"/>
  <c r="F50" i="45"/>
  <c r="I49" i="45"/>
  <c r="E49" i="45"/>
  <c r="L48" i="45"/>
  <c r="D48" i="45"/>
  <c r="V48" i="45" s="1"/>
  <c r="K47" i="45"/>
  <c r="R46" i="45"/>
  <c r="Q46" i="45"/>
  <c r="P46" i="45"/>
  <c r="O46" i="45"/>
  <c r="L46" i="45"/>
  <c r="K46" i="45"/>
  <c r="J46" i="45"/>
  <c r="I46" i="45"/>
  <c r="F46" i="45"/>
  <c r="X46" i="45" s="1"/>
  <c r="E46" i="45"/>
  <c r="W46" i="45" s="1"/>
  <c r="D46" i="45"/>
  <c r="V46" i="45" s="1"/>
  <c r="C46" i="45"/>
  <c r="U46" i="45" s="1"/>
  <c r="R45" i="45"/>
  <c r="Q45" i="45"/>
  <c r="P45" i="45"/>
  <c r="O45" i="45"/>
  <c r="L45" i="45"/>
  <c r="K45" i="45"/>
  <c r="J45" i="45"/>
  <c r="I45" i="45"/>
  <c r="F45" i="45"/>
  <c r="X45" i="45" s="1"/>
  <c r="E45" i="45"/>
  <c r="W45" i="45" s="1"/>
  <c r="D45" i="45"/>
  <c r="V45" i="45" s="1"/>
  <c r="C45" i="45"/>
  <c r="U45" i="45" s="1"/>
  <c r="Q33" i="45"/>
  <c r="K33" i="45"/>
  <c r="R32" i="45"/>
  <c r="J32" i="45"/>
  <c r="P31" i="45"/>
  <c r="L30" i="45"/>
  <c r="J28" i="45"/>
  <c r="Q19" i="45"/>
  <c r="P19" i="45"/>
  <c r="I19" i="45"/>
  <c r="E19" i="45"/>
  <c r="W19" i="45" s="1"/>
  <c r="D19" i="45"/>
  <c r="V19" i="45" s="1"/>
  <c r="C19" i="45"/>
  <c r="Q18" i="45"/>
  <c r="L18" i="45"/>
  <c r="F18" i="45"/>
  <c r="E18" i="45"/>
  <c r="W18" i="45" s="1"/>
  <c r="D18" i="45"/>
  <c r="D17" i="45"/>
  <c r="X16" i="45"/>
  <c r="F16" i="45"/>
  <c r="D16" i="45"/>
  <c r="V16" i="45" s="1"/>
  <c r="C16" i="45"/>
  <c r="U16" i="45" s="1"/>
  <c r="F15" i="45"/>
  <c r="R14" i="45"/>
  <c r="Q14" i="45"/>
  <c r="P14" i="45"/>
  <c r="O14" i="45"/>
  <c r="L14" i="45"/>
  <c r="K14" i="45"/>
  <c r="J14" i="45"/>
  <c r="I14" i="45"/>
  <c r="F14" i="45"/>
  <c r="X14" i="45" s="1"/>
  <c r="E14" i="45"/>
  <c r="W14" i="45" s="1"/>
  <c r="D14" i="45"/>
  <c r="V14" i="45" s="1"/>
  <c r="C14" i="45"/>
  <c r="U14" i="45" s="1"/>
  <c r="R13" i="45"/>
  <c r="Q13" i="45"/>
  <c r="P13" i="45"/>
  <c r="O13" i="45"/>
  <c r="L13" i="45"/>
  <c r="K13" i="45"/>
  <c r="J13" i="45"/>
  <c r="I13" i="45"/>
  <c r="F13" i="45"/>
  <c r="X13" i="45" s="1"/>
  <c r="E13" i="45"/>
  <c r="W13" i="45" s="1"/>
  <c r="D13" i="45"/>
  <c r="V13" i="45" s="1"/>
  <c r="C13" i="45"/>
  <c r="U13" i="45" s="1"/>
  <c r="F56" i="19"/>
  <c r="X27" i="45" l="1"/>
  <c r="I97" i="45"/>
  <c r="C31" i="45"/>
  <c r="H45" i="39"/>
  <c r="L45" i="39"/>
  <c r="L47" i="39" s="1"/>
  <c r="H89" i="39"/>
  <c r="H90" i="39" s="1"/>
  <c r="H91" i="39" s="1"/>
  <c r="L89" i="39"/>
  <c r="J99" i="39"/>
  <c r="H133" i="39"/>
  <c r="L133" i="39"/>
  <c r="G146" i="39"/>
  <c r="N143" i="39"/>
  <c r="J154" i="48"/>
  <c r="G58" i="49"/>
  <c r="N154" i="39"/>
  <c r="M101" i="51"/>
  <c r="K134" i="51"/>
  <c r="M167" i="51"/>
  <c r="J56" i="49"/>
  <c r="V59" i="45"/>
  <c r="L25" i="39"/>
  <c r="J44" i="39"/>
  <c r="J88" i="39"/>
  <c r="J132" i="39"/>
  <c r="K112" i="49"/>
  <c r="K113" i="49" s="1"/>
  <c r="N22" i="39"/>
  <c r="L35" i="51"/>
  <c r="L36" i="51" s="1"/>
  <c r="I57" i="51"/>
  <c r="H100" i="51"/>
  <c r="M123" i="51"/>
  <c r="H166" i="51"/>
  <c r="H167" i="51" s="1"/>
  <c r="V27" i="45"/>
  <c r="W32" i="45"/>
  <c r="C33" i="45"/>
  <c r="K36" i="39"/>
  <c r="H67" i="39"/>
  <c r="H69" i="39" s="1"/>
  <c r="L67" i="39"/>
  <c r="L68" i="39" s="1"/>
  <c r="N77" i="39"/>
  <c r="H111" i="39"/>
  <c r="H113" i="39" s="1"/>
  <c r="L111" i="39"/>
  <c r="L113" i="39" s="1"/>
  <c r="K124" i="39"/>
  <c r="H155" i="39"/>
  <c r="H157" i="39" s="1"/>
  <c r="L155" i="39"/>
  <c r="L157" i="39" s="1"/>
  <c r="K56" i="39"/>
  <c r="K57" i="39" s="1"/>
  <c r="T56" i="39"/>
  <c r="X56" i="39"/>
  <c r="R67" i="39"/>
  <c r="Z67" i="39"/>
  <c r="K78" i="39"/>
  <c r="K79" i="39" s="1"/>
  <c r="P78" i="39"/>
  <c r="T78" i="39"/>
  <c r="X78" i="39"/>
  <c r="L79" i="39"/>
  <c r="L80" i="39" s="1"/>
  <c r="R89" i="39"/>
  <c r="V89" i="39"/>
  <c r="Z89" i="39"/>
  <c r="G100" i="39"/>
  <c r="G101" i="39" s="1"/>
  <c r="P100" i="39"/>
  <c r="T100" i="39"/>
  <c r="X100" i="39"/>
  <c r="L101" i="39"/>
  <c r="L102" i="39" s="1"/>
  <c r="R111" i="39"/>
  <c r="V111" i="39"/>
  <c r="Z111" i="39"/>
  <c r="P122" i="39"/>
  <c r="T122" i="39"/>
  <c r="X122" i="39"/>
  <c r="L123" i="39"/>
  <c r="R133" i="39"/>
  <c r="V133" i="39"/>
  <c r="Z133" i="39"/>
  <c r="H145" i="39"/>
  <c r="V155" i="39"/>
  <c r="T166" i="39"/>
  <c r="L167" i="39"/>
  <c r="L168" i="39" s="1"/>
  <c r="M169" i="39"/>
  <c r="E27" i="45" s="1"/>
  <c r="Z169" i="39"/>
  <c r="J22" i="51"/>
  <c r="J23" i="51" s="1"/>
  <c r="P23" i="51"/>
  <c r="P177" i="51" s="1"/>
  <c r="Z47" i="51"/>
  <c r="Z46" i="51"/>
  <c r="I44" i="51"/>
  <c r="Z44" i="51"/>
  <c r="W69" i="51"/>
  <c r="W68" i="51"/>
  <c r="W66" i="51"/>
  <c r="J88" i="51"/>
  <c r="N88" i="51"/>
  <c r="S113" i="51"/>
  <c r="S112" i="51"/>
  <c r="S110" i="51"/>
  <c r="J132" i="51"/>
  <c r="W135" i="51"/>
  <c r="W134" i="51"/>
  <c r="W132" i="51"/>
  <c r="W157" i="51"/>
  <c r="W156" i="51"/>
  <c r="W154" i="51"/>
  <c r="P173" i="48"/>
  <c r="I66" i="48"/>
  <c r="I67" i="48"/>
  <c r="M66" i="48"/>
  <c r="M67" i="48"/>
  <c r="G67" i="48"/>
  <c r="H90" i="48"/>
  <c r="U157" i="48"/>
  <c r="J165" i="48"/>
  <c r="G166" i="48"/>
  <c r="V168" i="48"/>
  <c r="J88" i="52"/>
  <c r="J89" i="52" s="1"/>
  <c r="Q169" i="49"/>
  <c r="Q25" i="49"/>
  <c r="Q179" i="49" s="1"/>
  <c r="Q24" i="49"/>
  <c r="Q178" i="49" s="1"/>
  <c r="Q22" i="49"/>
  <c r="Q176" i="49" s="1"/>
  <c r="Y169" i="49"/>
  <c r="Y25" i="49"/>
  <c r="Y179" i="49" s="1"/>
  <c r="Y24" i="49"/>
  <c r="Y178" i="49" s="1"/>
  <c r="Y22" i="49"/>
  <c r="Y176" i="49" s="1"/>
  <c r="G22" i="49"/>
  <c r="Q47" i="49"/>
  <c r="Q46" i="49"/>
  <c r="Q44" i="49"/>
  <c r="G67" i="49"/>
  <c r="R169" i="53"/>
  <c r="R25" i="53"/>
  <c r="R179" i="53" s="1"/>
  <c r="R24" i="53"/>
  <c r="R178" i="53" s="1"/>
  <c r="R22" i="53"/>
  <c r="R176" i="53" s="1"/>
  <c r="H172" i="53"/>
  <c r="H22" i="53"/>
  <c r="G100" i="53"/>
  <c r="G101" i="53" s="1"/>
  <c r="G102" i="53" s="1"/>
  <c r="G99" i="53"/>
  <c r="P102" i="53"/>
  <c r="P101" i="53"/>
  <c r="P99" i="53"/>
  <c r="P100" i="53"/>
  <c r="H101" i="53"/>
  <c r="H102" i="53" s="1"/>
  <c r="H99" i="53"/>
  <c r="H100" i="53"/>
  <c r="J154" i="58"/>
  <c r="W155" i="58"/>
  <c r="W154" i="58"/>
  <c r="Y156" i="58"/>
  <c r="Y157" i="58"/>
  <c r="S162" i="58"/>
  <c r="S164" i="58"/>
  <c r="S151" i="58"/>
  <c r="S140" i="58"/>
  <c r="S129" i="58"/>
  <c r="S142" i="58"/>
  <c r="S120" i="58"/>
  <c r="S109" i="58"/>
  <c r="S131" i="58"/>
  <c r="S153" i="58"/>
  <c r="S98" i="58"/>
  <c r="S87" i="58"/>
  <c r="S76" i="58"/>
  <c r="S65" i="58"/>
  <c r="S54" i="58"/>
  <c r="S118" i="58"/>
  <c r="S96" i="58"/>
  <c r="S85" i="58"/>
  <c r="S74" i="58"/>
  <c r="S41" i="58"/>
  <c r="S30" i="58"/>
  <c r="S19" i="58"/>
  <c r="S52" i="58"/>
  <c r="S63" i="58"/>
  <c r="S162" i="57"/>
  <c r="S151" i="57"/>
  <c r="S140" i="57"/>
  <c r="S129" i="57"/>
  <c r="S118" i="57"/>
  <c r="S107" i="57"/>
  <c r="S96" i="57"/>
  <c r="S85" i="57"/>
  <c r="S74" i="57"/>
  <c r="S63" i="57"/>
  <c r="S142" i="57"/>
  <c r="S43" i="57"/>
  <c r="S32" i="57"/>
  <c r="S21" i="57"/>
  <c r="S175" i="57" s="1"/>
  <c r="S162" i="60"/>
  <c r="S167" i="60" s="1"/>
  <c r="S164" i="57"/>
  <c r="S109" i="57"/>
  <c r="S65" i="57"/>
  <c r="S140" i="60"/>
  <c r="S145" i="60" s="1"/>
  <c r="S120" i="60"/>
  <c r="S96" i="60"/>
  <c r="S101" i="60" s="1"/>
  <c r="S76" i="60"/>
  <c r="S120" i="57"/>
  <c r="S76" i="57"/>
  <c r="S54" i="57"/>
  <c r="S164" i="60"/>
  <c r="S153" i="60"/>
  <c r="S129" i="60"/>
  <c r="S134" i="60" s="1"/>
  <c r="S109" i="60"/>
  <c r="S85" i="60"/>
  <c r="S90" i="60" s="1"/>
  <c r="S65" i="60"/>
  <c r="S41" i="60"/>
  <c r="S46" i="60" s="1"/>
  <c r="S21" i="60"/>
  <c r="S175" i="60" s="1"/>
  <c r="S153" i="59"/>
  <c r="S129" i="59"/>
  <c r="S134" i="59" s="1"/>
  <c r="S109" i="59"/>
  <c r="S85" i="59"/>
  <c r="S90" i="59" s="1"/>
  <c r="S65" i="59"/>
  <c r="S21" i="58"/>
  <c r="S175" i="58" s="1"/>
  <c r="S153" i="57"/>
  <c r="S19" i="57"/>
  <c r="S118" i="60"/>
  <c r="S123" i="60" s="1"/>
  <c r="S107" i="60"/>
  <c r="S112" i="60" s="1"/>
  <c r="S74" i="60"/>
  <c r="S79" i="60" s="1"/>
  <c r="S63" i="60"/>
  <c r="S68" i="60" s="1"/>
  <c r="S43" i="60"/>
  <c r="S32" i="60"/>
  <c r="S142" i="59"/>
  <c r="S96" i="59"/>
  <c r="S101" i="59" s="1"/>
  <c r="S54" i="59"/>
  <c r="S30" i="59"/>
  <c r="S35" i="59" s="1"/>
  <c r="S162" i="56"/>
  <c r="S151" i="56"/>
  <c r="S140" i="56"/>
  <c r="S129" i="56"/>
  <c r="S118" i="56"/>
  <c r="S107" i="56"/>
  <c r="S43" i="58"/>
  <c r="S32" i="58"/>
  <c r="S87" i="57"/>
  <c r="S30" i="57"/>
  <c r="S142" i="60"/>
  <c r="S131" i="60"/>
  <c r="S52" i="60"/>
  <c r="S57" i="60" s="1"/>
  <c r="S162" i="59"/>
  <c r="S167" i="59" s="1"/>
  <c r="S151" i="59"/>
  <c r="S156" i="59" s="1"/>
  <c r="S131" i="59"/>
  <c r="S120" i="59"/>
  <c r="S74" i="59"/>
  <c r="S79" i="59" s="1"/>
  <c r="S63" i="59"/>
  <c r="S68" i="59" s="1"/>
  <c r="S43" i="59"/>
  <c r="S19" i="59"/>
  <c r="S98" i="57"/>
  <c r="S52" i="57"/>
  <c r="S41" i="57"/>
  <c r="S98" i="60"/>
  <c r="S140" i="59"/>
  <c r="S145" i="59" s="1"/>
  <c r="S153" i="56"/>
  <c r="S131" i="56"/>
  <c r="S109" i="56"/>
  <c r="S151" i="60"/>
  <c r="S156" i="60" s="1"/>
  <c r="S118" i="59"/>
  <c r="S123" i="59" s="1"/>
  <c r="S32" i="59"/>
  <c r="S21" i="59"/>
  <c r="S175" i="59" s="1"/>
  <c r="S98" i="56"/>
  <c r="S85" i="56"/>
  <c r="S107" i="58"/>
  <c r="S131" i="57"/>
  <c r="S164" i="59"/>
  <c r="S107" i="59"/>
  <c r="S112" i="59" s="1"/>
  <c r="S98" i="59"/>
  <c r="S87" i="59"/>
  <c r="S30" i="60"/>
  <c r="S35" i="60" s="1"/>
  <c r="S19" i="60"/>
  <c r="S76" i="59"/>
  <c r="S41" i="59"/>
  <c r="S46" i="59" s="1"/>
  <c r="S120" i="56"/>
  <c r="S87" i="60"/>
  <c r="S74" i="56"/>
  <c r="S63" i="56"/>
  <c r="S52" i="56"/>
  <c r="S41" i="56"/>
  <c r="S30" i="56"/>
  <c r="S19" i="56"/>
  <c r="S164" i="55"/>
  <c r="S153" i="55"/>
  <c r="S142" i="55"/>
  <c r="S131" i="55"/>
  <c r="S120" i="55"/>
  <c r="S109" i="55"/>
  <c r="S98" i="55"/>
  <c r="S87" i="55"/>
  <c r="S76" i="55"/>
  <c r="S65" i="55"/>
  <c r="S54" i="55"/>
  <c r="S43" i="55"/>
  <c r="S32" i="55"/>
  <c r="S21" i="55"/>
  <c r="S175" i="55" s="1"/>
  <c r="S162" i="53"/>
  <c r="S153" i="53"/>
  <c r="S140" i="53"/>
  <c r="S131" i="53"/>
  <c r="S118" i="53"/>
  <c r="S109" i="53"/>
  <c r="S96" i="53"/>
  <c r="S54" i="60"/>
  <c r="S164" i="56"/>
  <c r="S87" i="56"/>
  <c r="S52" i="59"/>
  <c r="S57" i="59" s="1"/>
  <c r="S76" i="56"/>
  <c r="S32" i="56"/>
  <c r="S151" i="53"/>
  <c r="S142" i="53"/>
  <c r="S87" i="53"/>
  <c r="S74" i="53"/>
  <c r="S65" i="53"/>
  <c r="S52" i="53"/>
  <c r="S43" i="53"/>
  <c r="S30" i="53"/>
  <c r="S21" i="53"/>
  <c r="S175" i="53" s="1"/>
  <c r="S164" i="49"/>
  <c r="S151" i="49"/>
  <c r="S142" i="49"/>
  <c r="S129" i="49"/>
  <c r="S120" i="49"/>
  <c r="S65" i="56"/>
  <c r="S21" i="56"/>
  <c r="S175" i="56" s="1"/>
  <c r="S162" i="55"/>
  <c r="S140" i="55"/>
  <c r="S118" i="55"/>
  <c r="S96" i="55"/>
  <c r="S74" i="55"/>
  <c r="S52" i="55"/>
  <c r="S30" i="55"/>
  <c r="S19" i="55"/>
  <c r="S129" i="53"/>
  <c r="S120" i="53"/>
  <c r="S107" i="53"/>
  <c r="S54" i="56"/>
  <c r="S98" i="53"/>
  <c r="S85" i="53"/>
  <c r="S76" i="53"/>
  <c r="S63" i="53"/>
  <c r="S54" i="53"/>
  <c r="S41" i="53"/>
  <c r="S32" i="53"/>
  <c r="S19" i="53"/>
  <c r="S173" i="53" s="1"/>
  <c r="S162" i="49"/>
  <c r="S153" i="49"/>
  <c r="S140" i="49"/>
  <c r="S131" i="49"/>
  <c r="S118" i="49"/>
  <c r="S109" i="49"/>
  <c r="S96" i="49"/>
  <c r="S87" i="49"/>
  <c r="S151" i="55"/>
  <c r="S129" i="55"/>
  <c r="S107" i="55"/>
  <c r="S85" i="55"/>
  <c r="S63" i="55"/>
  <c r="S41" i="55"/>
  <c r="S107" i="49"/>
  <c r="S151" i="52"/>
  <c r="S156" i="52" s="1"/>
  <c r="S131" i="52"/>
  <c r="S107" i="52"/>
  <c r="S112" i="52" s="1"/>
  <c r="S87" i="52"/>
  <c r="S63" i="52"/>
  <c r="S68" i="52" s="1"/>
  <c r="S43" i="52"/>
  <c r="S19" i="52"/>
  <c r="S151" i="48"/>
  <c r="S156" i="48" s="1"/>
  <c r="S131" i="48"/>
  <c r="S107" i="48"/>
  <c r="S112" i="48" s="1"/>
  <c r="S87" i="48"/>
  <c r="S63" i="48"/>
  <c r="S68" i="48" s="1"/>
  <c r="S43" i="48"/>
  <c r="S19" i="48"/>
  <c r="S96" i="56"/>
  <c r="S98" i="49"/>
  <c r="S85" i="49"/>
  <c r="S76" i="49"/>
  <c r="S63" i="49"/>
  <c r="S54" i="49"/>
  <c r="S41" i="49"/>
  <c r="S32" i="49"/>
  <c r="S19" i="49"/>
  <c r="S173" i="49" s="1"/>
  <c r="S162" i="52"/>
  <c r="S167" i="52" s="1"/>
  <c r="S142" i="52"/>
  <c r="S118" i="52"/>
  <c r="S123" i="52" s="1"/>
  <c r="S98" i="52"/>
  <c r="S74" i="52"/>
  <c r="S79" i="52" s="1"/>
  <c r="S54" i="52"/>
  <c r="S30" i="52"/>
  <c r="S35" i="52" s="1"/>
  <c r="S162" i="48"/>
  <c r="S167" i="48" s="1"/>
  <c r="S142" i="48"/>
  <c r="S118" i="48"/>
  <c r="S123" i="48" s="1"/>
  <c r="S98" i="48"/>
  <c r="S74" i="48"/>
  <c r="S79" i="48" s="1"/>
  <c r="S54" i="48"/>
  <c r="S30" i="48"/>
  <c r="S35" i="48" s="1"/>
  <c r="S162" i="51"/>
  <c r="S153" i="51"/>
  <c r="S140" i="51"/>
  <c r="S131" i="51"/>
  <c r="S118" i="51"/>
  <c r="S109" i="51"/>
  <c r="S96" i="51"/>
  <c r="S87" i="51"/>
  <c r="S74" i="51"/>
  <c r="S65" i="51"/>
  <c r="S52" i="51"/>
  <c r="S43" i="51"/>
  <c r="S142" i="56"/>
  <c r="S43" i="56"/>
  <c r="S164" i="53"/>
  <c r="S153" i="52"/>
  <c r="S129" i="52"/>
  <c r="S134" i="52" s="1"/>
  <c r="S109" i="52"/>
  <c r="S85" i="52"/>
  <c r="S90" i="52" s="1"/>
  <c r="S65" i="52"/>
  <c r="S41" i="52"/>
  <c r="S46" i="52" s="1"/>
  <c r="S21" i="52"/>
  <c r="S175" i="52" s="1"/>
  <c r="S153" i="48"/>
  <c r="S129" i="48"/>
  <c r="S134" i="48" s="1"/>
  <c r="S109" i="48"/>
  <c r="S85" i="48"/>
  <c r="S90" i="48" s="1"/>
  <c r="S65" i="48"/>
  <c r="S41" i="48"/>
  <c r="S46" i="48" s="1"/>
  <c r="S21" i="48"/>
  <c r="S175" i="48" s="1"/>
  <c r="K163" i="60"/>
  <c r="K165" i="60" s="1"/>
  <c r="K141" i="60"/>
  <c r="K97" i="60"/>
  <c r="K130" i="60"/>
  <c r="K132" i="60" s="1"/>
  <c r="K86" i="60"/>
  <c r="K42" i="60"/>
  <c r="K130" i="59"/>
  <c r="K132" i="59" s="1"/>
  <c r="K86" i="59"/>
  <c r="K119" i="60"/>
  <c r="K108" i="60"/>
  <c r="K75" i="60"/>
  <c r="K64" i="60"/>
  <c r="K66" i="60" s="1"/>
  <c r="K97" i="59"/>
  <c r="K31" i="59"/>
  <c r="K53" i="60"/>
  <c r="K163" i="59"/>
  <c r="K152" i="59"/>
  <c r="K75" i="59"/>
  <c r="K64" i="59"/>
  <c r="K20" i="59"/>
  <c r="K141" i="59"/>
  <c r="K152" i="60"/>
  <c r="K119" i="59"/>
  <c r="K121" i="59" s="1"/>
  <c r="K108" i="59"/>
  <c r="K31" i="60"/>
  <c r="K20" i="60"/>
  <c r="K42" i="59"/>
  <c r="K53" i="59"/>
  <c r="J19" i="39"/>
  <c r="J22" i="39" s="1"/>
  <c r="N19" i="39"/>
  <c r="N23" i="39" s="1"/>
  <c r="S19" i="39"/>
  <c r="S173" i="39" s="1"/>
  <c r="W19" i="39"/>
  <c r="W173" i="39" s="1"/>
  <c r="I22" i="39"/>
  <c r="I25" i="39" s="1"/>
  <c r="M22" i="39"/>
  <c r="R22" i="39"/>
  <c r="R176" i="39" s="1"/>
  <c r="V22" i="39"/>
  <c r="V176" i="39" s="1"/>
  <c r="Z22" i="39"/>
  <c r="Z176" i="39" s="1"/>
  <c r="S23" i="39"/>
  <c r="S177" i="39" s="1"/>
  <c r="W23" i="39"/>
  <c r="W177" i="39" s="1"/>
  <c r="P24" i="39"/>
  <c r="P178" i="39" s="1"/>
  <c r="T24" i="39"/>
  <c r="T178" i="39" s="1"/>
  <c r="X24" i="39"/>
  <c r="X178" i="39" s="1"/>
  <c r="P25" i="39"/>
  <c r="P179" i="39" s="1"/>
  <c r="T25" i="39"/>
  <c r="T179" i="39" s="1"/>
  <c r="X25" i="39"/>
  <c r="X179" i="39" s="1"/>
  <c r="J32" i="39"/>
  <c r="N32" i="39"/>
  <c r="S32" i="39"/>
  <c r="W32" i="39"/>
  <c r="G33" i="39"/>
  <c r="G176" i="39" s="1"/>
  <c r="K33" i="39"/>
  <c r="K176" i="39" s="1"/>
  <c r="P33" i="39"/>
  <c r="T33" i="39"/>
  <c r="X33" i="39"/>
  <c r="R35" i="39"/>
  <c r="V35" i="39"/>
  <c r="Z35" i="39"/>
  <c r="R36" i="39"/>
  <c r="V36" i="39"/>
  <c r="Z36" i="39"/>
  <c r="J41" i="39"/>
  <c r="J45" i="39" s="1"/>
  <c r="N41" i="39"/>
  <c r="N44" i="39" s="1"/>
  <c r="S41" i="39"/>
  <c r="W41" i="39"/>
  <c r="I44" i="39"/>
  <c r="I47" i="39" s="1"/>
  <c r="M44" i="39"/>
  <c r="R44" i="39"/>
  <c r="V44" i="39"/>
  <c r="Z44" i="39"/>
  <c r="G46" i="39"/>
  <c r="P46" i="39"/>
  <c r="T46" i="39"/>
  <c r="X46" i="39"/>
  <c r="P47" i="39"/>
  <c r="T47" i="39"/>
  <c r="X47" i="39"/>
  <c r="J54" i="39"/>
  <c r="N54" i="39"/>
  <c r="S54" i="39"/>
  <c r="W54" i="39"/>
  <c r="G55" i="39"/>
  <c r="G56" i="39" s="1"/>
  <c r="K55" i="39"/>
  <c r="P55" i="39"/>
  <c r="T55" i="39"/>
  <c r="X55" i="39"/>
  <c r="M57" i="39"/>
  <c r="R57" i="39"/>
  <c r="V57" i="39"/>
  <c r="Z57" i="39"/>
  <c r="R58" i="39"/>
  <c r="V58" i="39"/>
  <c r="Z58" i="39"/>
  <c r="J63" i="39"/>
  <c r="J66" i="39" s="1"/>
  <c r="J67" i="39" s="1"/>
  <c r="N63" i="39"/>
  <c r="S63" i="39"/>
  <c r="W63" i="39"/>
  <c r="I66" i="39"/>
  <c r="M66" i="39"/>
  <c r="R66" i="39"/>
  <c r="V66" i="39"/>
  <c r="Z66" i="39"/>
  <c r="P68" i="39"/>
  <c r="T68" i="39"/>
  <c r="X68" i="39"/>
  <c r="P69" i="39"/>
  <c r="T69" i="39"/>
  <c r="X69" i="39"/>
  <c r="J76" i="39"/>
  <c r="N76" i="39"/>
  <c r="S76" i="39"/>
  <c r="W76" i="39"/>
  <c r="G77" i="39"/>
  <c r="G80" i="39" s="1"/>
  <c r="K77" i="39"/>
  <c r="K80" i="39" s="1"/>
  <c r="P77" i="39"/>
  <c r="T77" i="39"/>
  <c r="X77" i="39"/>
  <c r="R79" i="39"/>
  <c r="V79" i="39"/>
  <c r="Z79" i="39"/>
  <c r="R80" i="39"/>
  <c r="V80" i="39"/>
  <c r="Z80" i="39"/>
  <c r="J85" i="39"/>
  <c r="J89" i="39" s="1"/>
  <c r="J90" i="39" s="1"/>
  <c r="N85" i="39"/>
  <c r="N88" i="39" s="1"/>
  <c r="S85" i="39"/>
  <c r="W85" i="39"/>
  <c r="I88" i="39"/>
  <c r="I91" i="39" s="1"/>
  <c r="M88" i="39"/>
  <c r="M89" i="39" s="1"/>
  <c r="R88" i="39"/>
  <c r="V88" i="39"/>
  <c r="Z88" i="39"/>
  <c r="G90" i="39"/>
  <c r="P90" i="39"/>
  <c r="T90" i="39"/>
  <c r="X90" i="39"/>
  <c r="P91" i="39"/>
  <c r="T91" i="39"/>
  <c r="X91" i="39"/>
  <c r="J98" i="39"/>
  <c r="N98" i="39"/>
  <c r="S98" i="39"/>
  <c r="W98" i="39"/>
  <c r="G99" i="39"/>
  <c r="G102" i="39" s="1"/>
  <c r="K99" i="39"/>
  <c r="K102" i="39" s="1"/>
  <c r="P99" i="39"/>
  <c r="T99" i="39"/>
  <c r="X99" i="39"/>
  <c r="M101" i="39"/>
  <c r="R101" i="39"/>
  <c r="V101" i="39"/>
  <c r="Z101" i="39"/>
  <c r="R102" i="39"/>
  <c r="V102" i="39"/>
  <c r="Z102" i="39"/>
  <c r="J107" i="39"/>
  <c r="J110" i="39" s="1"/>
  <c r="N107" i="39"/>
  <c r="N110" i="39" s="1"/>
  <c r="S107" i="39"/>
  <c r="W107" i="39"/>
  <c r="I110" i="39"/>
  <c r="M110" i="39"/>
  <c r="M111" i="39" s="1"/>
  <c r="R110" i="39"/>
  <c r="V110" i="39"/>
  <c r="Z110" i="39"/>
  <c r="P112" i="39"/>
  <c r="T112" i="39"/>
  <c r="X112" i="39"/>
  <c r="P113" i="39"/>
  <c r="T113" i="39"/>
  <c r="X113" i="39"/>
  <c r="J120" i="39"/>
  <c r="N120" i="39"/>
  <c r="S120" i="39"/>
  <c r="W120" i="39"/>
  <c r="G121" i="39"/>
  <c r="G122" i="39" s="1"/>
  <c r="G123" i="39" s="1"/>
  <c r="K121" i="39"/>
  <c r="P121" i="39"/>
  <c r="T121" i="39"/>
  <c r="X121" i="39"/>
  <c r="R123" i="39"/>
  <c r="V123" i="39"/>
  <c r="Z123" i="39"/>
  <c r="R124" i="39"/>
  <c r="V124" i="39"/>
  <c r="Z124" i="39"/>
  <c r="J129" i="39"/>
  <c r="J133" i="39" s="1"/>
  <c r="J134" i="39" s="1"/>
  <c r="N129" i="39"/>
  <c r="N132" i="39" s="1"/>
  <c r="S129" i="39"/>
  <c r="W129" i="39"/>
  <c r="I132" i="39"/>
  <c r="M132" i="39"/>
  <c r="R132" i="39"/>
  <c r="V132" i="39"/>
  <c r="Z132" i="39"/>
  <c r="G134" i="39"/>
  <c r="P134" i="39"/>
  <c r="T134" i="39"/>
  <c r="X134" i="39"/>
  <c r="P135" i="39"/>
  <c r="T135" i="39"/>
  <c r="X135" i="39"/>
  <c r="J142" i="39"/>
  <c r="N142" i="39"/>
  <c r="S142" i="39"/>
  <c r="W142" i="39"/>
  <c r="G143" i="39"/>
  <c r="K143" i="39"/>
  <c r="K146" i="39" s="1"/>
  <c r="P143" i="39"/>
  <c r="T143" i="39"/>
  <c r="X143" i="39"/>
  <c r="M145" i="39"/>
  <c r="R145" i="39"/>
  <c r="V145" i="39"/>
  <c r="Z145" i="39"/>
  <c r="R146" i="39"/>
  <c r="V146" i="39"/>
  <c r="Z146" i="39"/>
  <c r="J151" i="39"/>
  <c r="J155" i="39" s="1"/>
  <c r="N151" i="39"/>
  <c r="S151" i="39"/>
  <c r="W151" i="39"/>
  <c r="I154" i="39"/>
  <c r="M154" i="39"/>
  <c r="M157" i="39" s="1"/>
  <c r="R154" i="39"/>
  <c r="V154" i="39"/>
  <c r="Z154" i="39"/>
  <c r="P156" i="39"/>
  <c r="T156" i="39"/>
  <c r="X156" i="39"/>
  <c r="P157" i="39"/>
  <c r="T157" i="39"/>
  <c r="X157" i="39"/>
  <c r="J164" i="39"/>
  <c r="N164" i="39"/>
  <c r="S164" i="39"/>
  <c r="W164" i="39"/>
  <c r="G165" i="39"/>
  <c r="K165" i="39"/>
  <c r="K168" i="39" s="1"/>
  <c r="P165" i="39"/>
  <c r="T165" i="39"/>
  <c r="X165" i="39"/>
  <c r="R167" i="39"/>
  <c r="V167" i="39"/>
  <c r="Z167" i="39"/>
  <c r="R168" i="39"/>
  <c r="V168" i="39"/>
  <c r="Z168" i="39"/>
  <c r="G172" i="51"/>
  <c r="K172" i="51"/>
  <c r="C62" i="45" s="1"/>
  <c r="U62" i="45" s="1"/>
  <c r="H173" i="51"/>
  <c r="M174" i="51"/>
  <c r="E64" i="45" s="1"/>
  <c r="J21" i="51"/>
  <c r="N21" i="51"/>
  <c r="N175" i="51" s="1"/>
  <c r="F65" i="45" s="1"/>
  <c r="S21" i="51"/>
  <c r="S175" i="51" s="1"/>
  <c r="W21" i="51"/>
  <c r="W175" i="51" s="1"/>
  <c r="G22" i="51"/>
  <c r="K22" i="51"/>
  <c r="K23" i="51" s="1"/>
  <c r="P22" i="51"/>
  <c r="P176" i="51" s="1"/>
  <c r="T22" i="51"/>
  <c r="T176" i="51" s="1"/>
  <c r="X22" i="51"/>
  <c r="X176" i="51" s="1"/>
  <c r="H23" i="51"/>
  <c r="Q23" i="51"/>
  <c r="Q177" i="51" s="1"/>
  <c r="U23" i="51"/>
  <c r="U177" i="51" s="1"/>
  <c r="Y23" i="51"/>
  <c r="Y177" i="51" s="1"/>
  <c r="R24" i="51"/>
  <c r="R178" i="51" s="1"/>
  <c r="V24" i="51"/>
  <c r="V178" i="51" s="1"/>
  <c r="Z24" i="51"/>
  <c r="Z178" i="51" s="1"/>
  <c r="R25" i="51"/>
  <c r="R179" i="51" s="1"/>
  <c r="V25" i="51"/>
  <c r="V179" i="51" s="1"/>
  <c r="Z25" i="51"/>
  <c r="Z179" i="51" s="1"/>
  <c r="S34" i="51"/>
  <c r="S36" i="51"/>
  <c r="W34" i="51"/>
  <c r="W36" i="51"/>
  <c r="J30" i="51"/>
  <c r="N30" i="51"/>
  <c r="S30" i="51"/>
  <c r="W30" i="51"/>
  <c r="I33" i="51"/>
  <c r="N33" i="51"/>
  <c r="Y33" i="51"/>
  <c r="Q34" i="51"/>
  <c r="V34" i="51"/>
  <c r="S35" i="51"/>
  <c r="Y35" i="51"/>
  <c r="R36" i="51"/>
  <c r="Z36" i="51"/>
  <c r="J41" i="51"/>
  <c r="N41" i="51"/>
  <c r="S41" i="51"/>
  <c r="W41" i="51"/>
  <c r="Z45" i="51"/>
  <c r="W46" i="51"/>
  <c r="S47" i="51"/>
  <c r="G56" i="51"/>
  <c r="G58" i="51"/>
  <c r="G57" i="51"/>
  <c r="K56" i="51"/>
  <c r="P56" i="51"/>
  <c r="P58" i="51"/>
  <c r="P57" i="51"/>
  <c r="T56" i="51"/>
  <c r="T58" i="51"/>
  <c r="T57" i="51"/>
  <c r="X56" i="51"/>
  <c r="X58" i="51"/>
  <c r="X57" i="51"/>
  <c r="G66" i="51"/>
  <c r="K66" i="51"/>
  <c r="K68" i="51" s="1"/>
  <c r="K69" i="51" s="1"/>
  <c r="W67" i="51"/>
  <c r="G78" i="51"/>
  <c r="K78" i="51"/>
  <c r="G88" i="51"/>
  <c r="K88" i="51"/>
  <c r="K90" i="51" s="1"/>
  <c r="G100" i="51"/>
  <c r="K100" i="51"/>
  <c r="K101" i="51" s="1"/>
  <c r="G110" i="51"/>
  <c r="G112" i="51" s="1"/>
  <c r="K110" i="51"/>
  <c r="K112" i="51" s="1"/>
  <c r="K113" i="51" s="1"/>
  <c r="G122" i="51"/>
  <c r="K122" i="51"/>
  <c r="G132" i="51"/>
  <c r="K132" i="51"/>
  <c r="W133" i="51"/>
  <c r="G144" i="51"/>
  <c r="G146" i="51" s="1"/>
  <c r="K144" i="51"/>
  <c r="G154" i="51"/>
  <c r="G156" i="51" s="1"/>
  <c r="K154" i="51"/>
  <c r="W155" i="51"/>
  <c r="G166" i="51"/>
  <c r="K166" i="51"/>
  <c r="K167" i="51" s="1"/>
  <c r="J169" i="51"/>
  <c r="K173" i="48"/>
  <c r="I35" i="48"/>
  <c r="I36" i="48" s="1"/>
  <c r="I58" i="48" s="1"/>
  <c r="S47" i="48"/>
  <c r="M68" i="48"/>
  <c r="Y69" i="48"/>
  <c r="K77" i="48"/>
  <c r="K78" i="48" s="1"/>
  <c r="K79" i="48" s="1"/>
  <c r="Z80" i="48"/>
  <c r="N88" i="48"/>
  <c r="G88" i="48"/>
  <c r="G89" i="48"/>
  <c r="K88" i="48"/>
  <c r="K89" i="48"/>
  <c r="H89" i="48"/>
  <c r="L89" i="48"/>
  <c r="I90" i="48"/>
  <c r="P90" i="48"/>
  <c r="L88" i="48"/>
  <c r="H99" i="48"/>
  <c r="H100" i="48" s="1"/>
  <c r="H101" i="48" s="1"/>
  <c r="L99" i="48"/>
  <c r="L100" i="48" s="1"/>
  <c r="M100" i="48"/>
  <c r="J96" i="48"/>
  <c r="N96" i="48"/>
  <c r="S96" i="48"/>
  <c r="S101" i="48" s="1"/>
  <c r="W96" i="48"/>
  <c r="W101" i="48" s="1"/>
  <c r="S135" i="48"/>
  <c r="Y157" i="48"/>
  <c r="Z168" i="48"/>
  <c r="H169" i="52"/>
  <c r="H22" i="52"/>
  <c r="H23" i="52" s="1"/>
  <c r="L169" i="52"/>
  <c r="P59" i="45" s="1"/>
  <c r="L22" i="52"/>
  <c r="Q169" i="52"/>
  <c r="Q22" i="52"/>
  <c r="Q176" i="52" s="1"/>
  <c r="U169" i="52"/>
  <c r="U22" i="52"/>
  <c r="U176" i="52" s="1"/>
  <c r="Y169" i="52"/>
  <c r="Y22" i="52"/>
  <c r="Y176" i="52" s="1"/>
  <c r="I22" i="52"/>
  <c r="I23" i="52"/>
  <c r="I171" i="52"/>
  <c r="M22" i="52"/>
  <c r="M176" i="52" s="1"/>
  <c r="Q66" i="45" s="1"/>
  <c r="M171" i="52"/>
  <c r="Q61" i="45" s="1"/>
  <c r="W61" i="45" s="1"/>
  <c r="R23" i="52"/>
  <c r="R177" i="52" s="1"/>
  <c r="R171" i="52"/>
  <c r="V23" i="52"/>
  <c r="V177" i="52" s="1"/>
  <c r="V171" i="52"/>
  <c r="Z23" i="52"/>
  <c r="Z177" i="52" s="1"/>
  <c r="Z171" i="52"/>
  <c r="J172" i="52"/>
  <c r="N172" i="52"/>
  <c r="R62" i="45" s="1"/>
  <c r="X62" i="45" s="1"/>
  <c r="G173" i="52"/>
  <c r="L173" i="52"/>
  <c r="P63" i="45" s="1"/>
  <c r="V63" i="45" s="1"/>
  <c r="X24" i="52"/>
  <c r="X178" i="52" s="1"/>
  <c r="X173" i="52"/>
  <c r="P175" i="52"/>
  <c r="L24" i="52"/>
  <c r="U25" i="52"/>
  <c r="U179" i="52" s="1"/>
  <c r="G34" i="52"/>
  <c r="H35" i="52"/>
  <c r="H36" i="52" s="1"/>
  <c r="J32" i="52"/>
  <c r="N32" i="52"/>
  <c r="S32" i="52"/>
  <c r="W32" i="52"/>
  <c r="G33" i="52"/>
  <c r="M35" i="52"/>
  <c r="V36" i="52"/>
  <c r="M46" i="52"/>
  <c r="J55" i="52"/>
  <c r="I57" i="52"/>
  <c r="P68" i="52"/>
  <c r="K79" i="52"/>
  <c r="P102" i="52"/>
  <c r="I110" i="52"/>
  <c r="I111" i="52"/>
  <c r="M110" i="52"/>
  <c r="M111" i="52"/>
  <c r="G111" i="52"/>
  <c r="G112" i="52" s="1"/>
  <c r="L112" i="52"/>
  <c r="U113" i="52"/>
  <c r="H123" i="52"/>
  <c r="J120" i="52"/>
  <c r="N120" i="52"/>
  <c r="S120" i="52"/>
  <c r="W120" i="52"/>
  <c r="G121" i="52"/>
  <c r="G122" i="52" s="1"/>
  <c r="G123" i="52" s="1"/>
  <c r="M123" i="52"/>
  <c r="V124" i="52"/>
  <c r="M134" i="52"/>
  <c r="I145" i="52"/>
  <c r="P156" i="52"/>
  <c r="K167" i="52"/>
  <c r="K22" i="49"/>
  <c r="Q23" i="49"/>
  <c r="Q177" i="49" s="1"/>
  <c r="I34" i="49"/>
  <c r="I44" i="49"/>
  <c r="I47" i="49" s="1"/>
  <c r="M44" i="49"/>
  <c r="M46" i="49" s="1"/>
  <c r="Q45" i="49"/>
  <c r="I56" i="49"/>
  <c r="H66" i="49"/>
  <c r="L66" i="49"/>
  <c r="Q69" i="49"/>
  <c r="Q68" i="49"/>
  <c r="Q66" i="49"/>
  <c r="U69" i="49"/>
  <c r="U68" i="49"/>
  <c r="U66" i="49"/>
  <c r="Y69" i="49"/>
  <c r="Y68" i="49"/>
  <c r="Y66" i="49"/>
  <c r="J65" i="49"/>
  <c r="N65" i="49"/>
  <c r="S65" i="49"/>
  <c r="W65" i="49"/>
  <c r="U67" i="49"/>
  <c r="J77" i="49"/>
  <c r="S79" i="49"/>
  <c r="S80" i="49"/>
  <c r="S77" i="49"/>
  <c r="W79" i="49"/>
  <c r="W77" i="49"/>
  <c r="J74" i="49"/>
  <c r="N74" i="49"/>
  <c r="N77" i="49" s="1"/>
  <c r="S74" i="49"/>
  <c r="G110" i="49"/>
  <c r="G111" i="49" s="1"/>
  <c r="K110" i="49"/>
  <c r="K111" i="49"/>
  <c r="P110" i="49"/>
  <c r="P112" i="49"/>
  <c r="P113" i="49"/>
  <c r="P111" i="49"/>
  <c r="T110" i="49"/>
  <c r="T112" i="49"/>
  <c r="T113" i="49"/>
  <c r="X110" i="49"/>
  <c r="X111" i="49"/>
  <c r="X112" i="49"/>
  <c r="H110" i="49"/>
  <c r="G143" i="49"/>
  <c r="K143" i="49"/>
  <c r="K144" i="49" s="1"/>
  <c r="P143" i="49"/>
  <c r="P146" i="49"/>
  <c r="P145" i="49"/>
  <c r="P144" i="49"/>
  <c r="T143" i="49"/>
  <c r="T146" i="49"/>
  <c r="T145" i="49"/>
  <c r="X143" i="49"/>
  <c r="X146" i="49"/>
  <c r="X145" i="49"/>
  <c r="X144" i="49"/>
  <c r="H143" i="49"/>
  <c r="L143" i="49"/>
  <c r="N154" i="49"/>
  <c r="N155" i="49" s="1"/>
  <c r="R23" i="53"/>
  <c r="R177" i="53" s="1"/>
  <c r="G33" i="53"/>
  <c r="K33" i="53"/>
  <c r="K34" i="53"/>
  <c r="K35" i="53" s="1"/>
  <c r="P36" i="53"/>
  <c r="P35" i="53"/>
  <c r="P33" i="53"/>
  <c r="P34" i="53"/>
  <c r="T36" i="53"/>
  <c r="T35" i="53"/>
  <c r="T33" i="53"/>
  <c r="T34" i="53"/>
  <c r="X36" i="53"/>
  <c r="X35" i="53"/>
  <c r="X33" i="53"/>
  <c r="H33" i="53"/>
  <c r="L33" i="53"/>
  <c r="G55" i="53"/>
  <c r="K55" i="53"/>
  <c r="P58" i="53"/>
  <c r="P57" i="53"/>
  <c r="P55" i="53"/>
  <c r="P56" i="53"/>
  <c r="T58" i="53"/>
  <c r="T57" i="53"/>
  <c r="T55" i="53"/>
  <c r="T56" i="53"/>
  <c r="X58" i="53"/>
  <c r="X57" i="53"/>
  <c r="X55" i="53"/>
  <c r="H55" i="53"/>
  <c r="L55" i="53"/>
  <c r="L57" i="53" s="1"/>
  <c r="J55" i="53"/>
  <c r="G154" i="53"/>
  <c r="G155" i="53"/>
  <c r="G156" i="53" s="1"/>
  <c r="K154" i="53"/>
  <c r="K155" i="53"/>
  <c r="K156" i="53"/>
  <c r="K157" i="53" s="1"/>
  <c r="P154" i="53"/>
  <c r="P156" i="53"/>
  <c r="P157" i="53"/>
  <c r="P155" i="53"/>
  <c r="T154" i="53"/>
  <c r="T157" i="53"/>
  <c r="T155" i="53"/>
  <c r="X154" i="53"/>
  <c r="X156" i="53"/>
  <c r="X157" i="53"/>
  <c r="X155" i="53"/>
  <c r="H154" i="53"/>
  <c r="H156" i="53" s="1"/>
  <c r="L154" i="53"/>
  <c r="L156" i="53"/>
  <c r="H22" i="39"/>
  <c r="H25" i="39" s="1"/>
  <c r="L22" i="39"/>
  <c r="I23" i="39"/>
  <c r="I24" i="39" s="1"/>
  <c r="M23" i="39"/>
  <c r="R23" i="39"/>
  <c r="R177" i="39" s="1"/>
  <c r="V23" i="39"/>
  <c r="V177" i="39" s="1"/>
  <c r="Z23" i="39"/>
  <c r="Z177" i="39" s="1"/>
  <c r="K34" i="39"/>
  <c r="P34" i="39"/>
  <c r="T34" i="39"/>
  <c r="X34" i="39"/>
  <c r="H35" i="39"/>
  <c r="L35" i="39"/>
  <c r="L36" i="39" s="1"/>
  <c r="H36" i="39"/>
  <c r="I45" i="39"/>
  <c r="R45" i="39"/>
  <c r="V45" i="39"/>
  <c r="Z45" i="39"/>
  <c r="P56" i="39"/>
  <c r="H57" i="39"/>
  <c r="H58" i="39" s="1"/>
  <c r="L57" i="39"/>
  <c r="L58" i="39"/>
  <c r="M67" i="39"/>
  <c r="M69" i="39" s="1"/>
  <c r="V67" i="39"/>
  <c r="G78" i="39"/>
  <c r="H79" i="39"/>
  <c r="H80" i="39"/>
  <c r="I89" i="39"/>
  <c r="K100" i="39"/>
  <c r="H101" i="39"/>
  <c r="H102" i="39" s="1"/>
  <c r="I111" i="39"/>
  <c r="I112" i="39" s="1"/>
  <c r="K122" i="39"/>
  <c r="H123" i="39"/>
  <c r="H124" i="39" s="1"/>
  <c r="L124" i="39"/>
  <c r="K144" i="39"/>
  <c r="T144" i="39"/>
  <c r="H146" i="39"/>
  <c r="M155" i="39"/>
  <c r="Z155" i="39"/>
  <c r="P166" i="39"/>
  <c r="X166" i="39"/>
  <c r="I169" i="39"/>
  <c r="V169" i="39"/>
  <c r="N170" i="39"/>
  <c r="F28" i="45" s="1"/>
  <c r="X28" i="45" s="1"/>
  <c r="H33" i="51"/>
  <c r="R47" i="51"/>
  <c r="R46" i="51"/>
  <c r="R44" i="51"/>
  <c r="J66" i="51"/>
  <c r="S69" i="51"/>
  <c r="S68" i="51"/>
  <c r="S66" i="51"/>
  <c r="S91" i="51"/>
  <c r="S90" i="51"/>
  <c r="S88" i="51"/>
  <c r="W113" i="51"/>
  <c r="W112" i="51"/>
  <c r="W110" i="51"/>
  <c r="S111" i="51"/>
  <c r="S135" i="51"/>
  <c r="S134" i="51"/>
  <c r="S132" i="51"/>
  <c r="S133" i="51"/>
  <c r="J154" i="51"/>
  <c r="N154" i="51"/>
  <c r="U69" i="48"/>
  <c r="G78" i="48"/>
  <c r="G79" i="48" s="1"/>
  <c r="V80" i="48"/>
  <c r="M90" i="48"/>
  <c r="J99" i="48"/>
  <c r="M101" i="48"/>
  <c r="K123" i="48"/>
  <c r="I154" i="48"/>
  <c r="I155" i="48" s="1"/>
  <c r="I156" i="48" s="1"/>
  <c r="M154" i="48"/>
  <c r="M155" i="48" s="1"/>
  <c r="G155" i="48"/>
  <c r="K166" i="48"/>
  <c r="G165" i="48"/>
  <c r="L23" i="52"/>
  <c r="L25" i="52" s="1"/>
  <c r="K173" i="52"/>
  <c r="O63" i="45" s="1"/>
  <c r="U63" i="45" s="1"/>
  <c r="G35" i="52"/>
  <c r="G88" i="52"/>
  <c r="G89" i="52"/>
  <c r="L89" i="52"/>
  <c r="P90" i="52"/>
  <c r="H99" i="52"/>
  <c r="H100" i="52"/>
  <c r="L99" i="52"/>
  <c r="L100" i="52"/>
  <c r="K112" i="52"/>
  <c r="U169" i="49"/>
  <c r="U25" i="49"/>
  <c r="U179" i="49" s="1"/>
  <c r="U24" i="49"/>
  <c r="U178" i="49" s="1"/>
  <c r="U22" i="49"/>
  <c r="U176" i="49" s="1"/>
  <c r="L44" i="49"/>
  <c r="L45" i="49" s="1"/>
  <c r="Y47" i="49"/>
  <c r="Y46" i="49"/>
  <c r="Y44" i="49"/>
  <c r="N44" i="49"/>
  <c r="I78" i="49"/>
  <c r="M169" i="53"/>
  <c r="K59" i="45" s="1"/>
  <c r="M22" i="53"/>
  <c r="M23" i="53" s="1"/>
  <c r="Z169" i="53"/>
  <c r="Z25" i="53"/>
  <c r="Z179" i="53" s="1"/>
  <c r="Z24" i="53"/>
  <c r="Z178" i="53" s="1"/>
  <c r="Z22" i="53"/>
  <c r="Z176" i="53" s="1"/>
  <c r="Z23" i="53"/>
  <c r="Z177" i="53" s="1"/>
  <c r="X102" i="53"/>
  <c r="X101" i="53"/>
  <c r="X100" i="53"/>
  <c r="X99" i="53"/>
  <c r="S155" i="58"/>
  <c r="S154" i="58"/>
  <c r="G154" i="58"/>
  <c r="G155" i="58" s="1"/>
  <c r="H154" i="58"/>
  <c r="H157" i="58" s="1"/>
  <c r="M156" i="58"/>
  <c r="M154" i="58"/>
  <c r="W162" i="58"/>
  <c r="W164" i="58"/>
  <c r="W151" i="58"/>
  <c r="W140" i="58"/>
  <c r="W129" i="58"/>
  <c r="W142" i="58"/>
  <c r="W120" i="58"/>
  <c r="W109" i="58"/>
  <c r="W131" i="58"/>
  <c r="W153" i="58"/>
  <c r="W98" i="58"/>
  <c r="W87" i="58"/>
  <c r="W76" i="58"/>
  <c r="W65" i="58"/>
  <c r="W54" i="58"/>
  <c r="W118" i="58"/>
  <c r="W96" i="58"/>
  <c r="W85" i="58"/>
  <c r="W74" i="58"/>
  <c r="W41" i="58"/>
  <c r="W30" i="58"/>
  <c r="W19" i="58"/>
  <c r="W52" i="58"/>
  <c r="W63" i="58"/>
  <c r="W162" i="57"/>
  <c r="W151" i="57"/>
  <c r="W140" i="57"/>
  <c r="W129" i="57"/>
  <c r="W118" i="57"/>
  <c r="W107" i="57"/>
  <c r="W96" i="57"/>
  <c r="W85" i="57"/>
  <c r="W74" i="57"/>
  <c r="W63" i="57"/>
  <c r="W142" i="57"/>
  <c r="W43" i="57"/>
  <c r="W32" i="57"/>
  <c r="W21" i="57"/>
  <c r="W175" i="57" s="1"/>
  <c r="W162" i="60"/>
  <c r="W167" i="60" s="1"/>
  <c r="W164" i="57"/>
  <c r="W109" i="57"/>
  <c r="W65" i="57"/>
  <c r="W140" i="60"/>
  <c r="W145" i="60" s="1"/>
  <c r="W120" i="60"/>
  <c r="W96" i="60"/>
  <c r="W101" i="60" s="1"/>
  <c r="W76" i="60"/>
  <c r="W120" i="57"/>
  <c r="W76" i="57"/>
  <c r="W54" i="57"/>
  <c r="W164" i="60"/>
  <c r="W153" i="60"/>
  <c r="W129" i="60"/>
  <c r="W134" i="60" s="1"/>
  <c r="W109" i="60"/>
  <c r="W85" i="60"/>
  <c r="W90" i="60" s="1"/>
  <c r="W65" i="60"/>
  <c r="W41" i="60"/>
  <c r="W46" i="60" s="1"/>
  <c r="W21" i="60"/>
  <c r="W175" i="60" s="1"/>
  <c r="W153" i="59"/>
  <c r="W129" i="59"/>
  <c r="W134" i="59" s="1"/>
  <c r="W109" i="59"/>
  <c r="W85" i="59"/>
  <c r="W90" i="59" s="1"/>
  <c r="W65" i="59"/>
  <c r="W21" i="58"/>
  <c r="W175" i="58" s="1"/>
  <c r="W153" i="57"/>
  <c r="W19" i="57"/>
  <c r="W118" i="60"/>
  <c r="W123" i="60" s="1"/>
  <c r="W107" i="60"/>
  <c r="W112" i="60" s="1"/>
  <c r="W74" i="60"/>
  <c r="W79" i="60" s="1"/>
  <c r="W63" i="60"/>
  <c r="W68" i="60" s="1"/>
  <c r="W43" i="60"/>
  <c r="W32" i="60"/>
  <c r="W142" i="59"/>
  <c r="W96" i="59"/>
  <c r="W101" i="59" s="1"/>
  <c r="W54" i="59"/>
  <c r="W30" i="59"/>
  <c r="W35" i="59" s="1"/>
  <c r="W162" i="56"/>
  <c r="W151" i="56"/>
  <c r="W140" i="56"/>
  <c r="W129" i="56"/>
  <c r="W118" i="56"/>
  <c r="W107" i="56"/>
  <c r="W43" i="58"/>
  <c r="W32" i="58"/>
  <c r="W87" i="57"/>
  <c r="W30" i="57"/>
  <c r="W142" i="60"/>
  <c r="W131" i="60"/>
  <c r="W52" i="60"/>
  <c r="W57" i="60" s="1"/>
  <c r="W162" i="59"/>
  <c r="W167" i="59" s="1"/>
  <c r="W151" i="59"/>
  <c r="W156" i="59" s="1"/>
  <c r="W131" i="59"/>
  <c r="W120" i="59"/>
  <c r="W74" i="59"/>
  <c r="W79" i="59" s="1"/>
  <c r="W63" i="59"/>
  <c r="W68" i="59" s="1"/>
  <c r="W43" i="59"/>
  <c r="W19" i="59"/>
  <c r="W98" i="57"/>
  <c r="W52" i="57"/>
  <c r="W41" i="57"/>
  <c r="W98" i="60"/>
  <c r="W140" i="59"/>
  <c r="W145" i="59" s="1"/>
  <c r="W153" i="56"/>
  <c r="W131" i="56"/>
  <c r="W109" i="56"/>
  <c r="W151" i="60"/>
  <c r="W156" i="60" s="1"/>
  <c r="W118" i="59"/>
  <c r="W123" i="59" s="1"/>
  <c r="W32" i="59"/>
  <c r="W21" i="59"/>
  <c r="W175" i="59" s="1"/>
  <c r="W98" i="56"/>
  <c r="W85" i="56"/>
  <c r="W107" i="58"/>
  <c r="W131" i="57"/>
  <c r="W164" i="59"/>
  <c r="W107" i="59"/>
  <c r="W112" i="59" s="1"/>
  <c r="W98" i="59"/>
  <c r="W87" i="59"/>
  <c r="W30" i="60"/>
  <c r="W35" i="60" s="1"/>
  <c r="W19" i="60"/>
  <c r="W76" i="59"/>
  <c r="W41" i="59"/>
  <c r="W46" i="59" s="1"/>
  <c r="W120" i="56"/>
  <c r="W87" i="60"/>
  <c r="W74" i="56"/>
  <c r="W63" i="56"/>
  <c r="W52" i="56"/>
  <c r="W41" i="56"/>
  <c r="W30" i="56"/>
  <c r="W19" i="56"/>
  <c r="W164" i="55"/>
  <c r="W153" i="55"/>
  <c r="W142" i="55"/>
  <c r="W131" i="55"/>
  <c r="W120" i="55"/>
  <c r="W109" i="55"/>
  <c r="W98" i="55"/>
  <c r="W87" i="55"/>
  <c r="W76" i="55"/>
  <c r="W65" i="55"/>
  <c r="W54" i="55"/>
  <c r="W43" i="55"/>
  <c r="W32" i="55"/>
  <c r="W21" i="55"/>
  <c r="W175" i="55" s="1"/>
  <c r="W162" i="53"/>
  <c r="W153" i="53"/>
  <c r="W140" i="53"/>
  <c r="W131" i="53"/>
  <c r="W118" i="53"/>
  <c r="W109" i="53"/>
  <c r="W96" i="53"/>
  <c r="W54" i="60"/>
  <c r="W164" i="56"/>
  <c r="W87" i="56"/>
  <c r="W52" i="59"/>
  <c r="W57" i="59" s="1"/>
  <c r="W76" i="56"/>
  <c r="W32" i="56"/>
  <c r="W151" i="53"/>
  <c r="W142" i="53"/>
  <c r="W87" i="53"/>
  <c r="W74" i="53"/>
  <c r="W65" i="53"/>
  <c r="W52" i="53"/>
  <c r="W43" i="53"/>
  <c r="W30" i="53"/>
  <c r="W21" i="53"/>
  <c r="W175" i="53" s="1"/>
  <c r="W164" i="49"/>
  <c r="W151" i="49"/>
  <c r="W142" i="49"/>
  <c r="W129" i="49"/>
  <c r="W120" i="49"/>
  <c r="W65" i="56"/>
  <c r="W21" i="56"/>
  <c r="W175" i="56" s="1"/>
  <c r="W162" i="55"/>
  <c r="W140" i="55"/>
  <c r="W118" i="55"/>
  <c r="W96" i="55"/>
  <c r="W74" i="55"/>
  <c r="W52" i="55"/>
  <c r="W30" i="55"/>
  <c r="W19" i="55"/>
  <c r="W129" i="53"/>
  <c r="W120" i="53"/>
  <c r="W107" i="53"/>
  <c r="W54" i="56"/>
  <c r="W98" i="53"/>
  <c r="W85" i="53"/>
  <c r="W76" i="53"/>
  <c r="W63" i="53"/>
  <c r="W54" i="53"/>
  <c r="W41" i="53"/>
  <c r="W32" i="53"/>
  <c r="W19" i="53"/>
  <c r="W173" i="53" s="1"/>
  <c r="W162" i="49"/>
  <c r="W153" i="49"/>
  <c r="W140" i="49"/>
  <c r="W131" i="49"/>
  <c r="W118" i="49"/>
  <c r="W109" i="49"/>
  <c r="W96" i="49"/>
  <c r="W87" i="49"/>
  <c r="W151" i="55"/>
  <c r="W129" i="55"/>
  <c r="W107" i="55"/>
  <c r="W85" i="55"/>
  <c r="W63" i="55"/>
  <c r="W41" i="55"/>
  <c r="W107" i="49"/>
  <c r="W151" i="52"/>
  <c r="W156" i="52" s="1"/>
  <c r="W131" i="52"/>
  <c r="W107" i="52"/>
  <c r="W112" i="52" s="1"/>
  <c r="W87" i="52"/>
  <c r="W63" i="52"/>
  <c r="W68" i="52" s="1"/>
  <c r="W43" i="52"/>
  <c r="W19" i="52"/>
  <c r="W151" i="48"/>
  <c r="W156" i="48" s="1"/>
  <c r="W131" i="48"/>
  <c r="W107" i="48"/>
  <c r="W112" i="48" s="1"/>
  <c r="W87" i="48"/>
  <c r="W63" i="48"/>
  <c r="W68" i="48" s="1"/>
  <c r="W43" i="48"/>
  <c r="W19" i="48"/>
  <c r="W96" i="56"/>
  <c r="W98" i="49"/>
  <c r="W85" i="49"/>
  <c r="W76" i="49"/>
  <c r="W63" i="49"/>
  <c r="W54" i="49"/>
  <c r="W41" i="49"/>
  <c r="W32" i="49"/>
  <c r="W19" i="49"/>
  <c r="W173" i="49" s="1"/>
  <c r="W162" i="52"/>
  <c r="W167" i="52" s="1"/>
  <c r="W142" i="52"/>
  <c r="W118" i="52"/>
  <c r="W123" i="52" s="1"/>
  <c r="W98" i="52"/>
  <c r="W74" i="52"/>
  <c r="W79" i="52" s="1"/>
  <c r="W54" i="52"/>
  <c r="W30" i="52"/>
  <c r="W35" i="52" s="1"/>
  <c r="W162" i="48"/>
  <c r="W167" i="48" s="1"/>
  <c r="W142" i="48"/>
  <c r="W118" i="48"/>
  <c r="W123" i="48" s="1"/>
  <c r="W98" i="48"/>
  <c r="W74" i="48"/>
  <c r="W79" i="48" s="1"/>
  <c r="W54" i="48"/>
  <c r="W30" i="48"/>
  <c r="W35" i="48" s="1"/>
  <c r="W162" i="51"/>
  <c r="W153" i="51"/>
  <c r="W140" i="51"/>
  <c r="W131" i="51"/>
  <c r="W118" i="51"/>
  <c r="W109" i="51"/>
  <c r="W96" i="51"/>
  <c r="W87" i="51"/>
  <c r="W74" i="51"/>
  <c r="W65" i="51"/>
  <c r="W52" i="51"/>
  <c r="W43" i="51"/>
  <c r="W142" i="56"/>
  <c r="W43" i="56"/>
  <c r="W164" i="53"/>
  <c r="W153" i="52"/>
  <c r="W129" i="52"/>
  <c r="W134" i="52" s="1"/>
  <c r="W109" i="52"/>
  <c r="W85" i="52"/>
  <c r="W90" i="52" s="1"/>
  <c r="W65" i="52"/>
  <c r="W41" i="52"/>
  <c r="W46" i="52" s="1"/>
  <c r="W21" i="52"/>
  <c r="W175" i="52" s="1"/>
  <c r="W153" i="48"/>
  <c r="W129" i="48"/>
  <c r="W134" i="48" s="1"/>
  <c r="W109" i="48"/>
  <c r="W85" i="48"/>
  <c r="W90" i="48" s="1"/>
  <c r="W65" i="48"/>
  <c r="W41" i="48"/>
  <c r="W46" i="48" s="1"/>
  <c r="W21" i="48"/>
  <c r="W175" i="48" s="1"/>
  <c r="J65" i="45"/>
  <c r="L88" i="45"/>
  <c r="H95" i="45"/>
  <c r="K23" i="39"/>
  <c r="H24" i="39"/>
  <c r="I34" i="39"/>
  <c r="I35" i="39" s="1"/>
  <c r="R34" i="39"/>
  <c r="Z34" i="39"/>
  <c r="G45" i="39"/>
  <c r="G47" i="39" s="1"/>
  <c r="K45" i="39"/>
  <c r="K46" i="39" s="1"/>
  <c r="P45" i="39"/>
  <c r="T45" i="39"/>
  <c r="X45" i="39"/>
  <c r="H46" i="39"/>
  <c r="H47" i="39" s="1"/>
  <c r="L46" i="39"/>
  <c r="I56" i="39"/>
  <c r="I57" i="39" s="1"/>
  <c r="I58" i="39" s="1"/>
  <c r="M56" i="39"/>
  <c r="M58" i="39" s="1"/>
  <c r="R56" i="39"/>
  <c r="V56" i="39"/>
  <c r="Z56" i="39"/>
  <c r="G67" i="39"/>
  <c r="G68" i="39" s="1"/>
  <c r="K67" i="39"/>
  <c r="K68" i="39" s="1"/>
  <c r="K69" i="39" s="1"/>
  <c r="P67" i="39"/>
  <c r="T67" i="39"/>
  <c r="X67" i="39"/>
  <c r="H68" i="39"/>
  <c r="I78" i="39"/>
  <c r="I79" i="39" s="1"/>
  <c r="M78" i="39"/>
  <c r="M79" i="39" s="1"/>
  <c r="R78" i="39"/>
  <c r="V78" i="39"/>
  <c r="Z78" i="39"/>
  <c r="G89" i="39"/>
  <c r="G91" i="39" s="1"/>
  <c r="K89" i="39"/>
  <c r="K90" i="39" s="1"/>
  <c r="P89" i="39"/>
  <c r="T89" i="39"/>
  <c r="X89" i="39"/>
  <c r="L90" i="39"/>
  <c r="L91" i="39" s="1"/>
  <c r="I100" i="39"/>
  <c r="I101" i="39" s="1"/>
  <c r="I102" i="39" s="1"/>
  <c r="M100" i="39"/>
  <c r="M102" i="39" s="1"/>
  <c r="R100" i="39"/>
  <c r="V100" i="39"/>
  <c r="Z100" i="39"/>
  <c r="G111" i="39"/>
  <c r="G112" i="39" s="1"/>
  <c r="K111" i="39"/>
  <c r="K112" i="39" s="1"/>
  <c r="K113" i="39" s="1"/>
  <c r="P111" i="39"/>
  <c r="T111" i="39"/>
  <c r="X111" i="39"/>
  <c r="H112" i="39"/>
  <c r="L112" i="39"/>
  <c r="I122" i="39"/>
  <c r="I123" i="39" s="1"/>
  <c r="M122" i="39"/>
  <c r="M123" i="39" s="1"/>
  <c r="R122" i="39"/>
  <c r="V122" i="39"/>
  <c r="Z122" i="39"/>
  <c r="G133" i="39"/>
  <c r="G135" i="39" s="1"/>
  <c r="K133" i="39"/>
  <c r="K134" i="39" s="1"/>
  <c r="P133" i="39"/>
  <c r="T133" i="39"/>
  <c r="X133" i="39"/>
  <c r="H134" i="39"/>
  <c r="H135" i="39" s="1"/>
  <c r="L134" i="39"/>
  <c r="L135" i="39" s="1"/>
  <c r="L143" i="39"/>
  <c r="I144" i="39"/>
  <c r="I145" i="39" s="1"/>
  <c r="I146" i="39" s="1"/>
  <c r="M144" i="39"/>
  <c r="M146" i="39" s="1"/>
  <c r="R144" i="39"/>
  <c r="V144" i="39"/>
  <c r="Z144" i="39"/>
  <c r="J154" i="39"/>
  <c r="G155" i="39"/>
  <c r="G156" i="39" s="1"/>
  <c r="K155" i="39"/>
  <c r="K156" i="39" s="1"/>
  <c r="K157" i="39" s="1"/>
  <c r="P155" i="39"/>
  <c r="T155" i="39"/>
  <c r="X155" i="39"/>
  <c r="H156" i="39"/>
  <c r="L156" i="39"/>
  <c r="H165" i="39"/>
  <c r="H166" i="39" s="1"/>
  <c r="H167" i="39" s="1"/>
  <c r="I166" i="39"/>
  <c r="I167" i="39" s="1"/>
  <c r="M166" i="39"/>
  <c r="M167" i="39" s="1"/>
  <c r="R166" i="39"/>
  <c r="V166" i="39"/>
  <c r="Z166" i="39"/>
  <c r="G169" i="39"/>
  <c r="K169" i="39"/>
  <c r="C27" i="45" s="1"/>
  <c r="P169" i="39"/>
  <c r="T169" i="39"/>
  <c r="X169" i="39"/>
  <c r="H170" i="39"/>
  <c r="L170" i="39"/>
  <c r="D28" i="45" s="1"/>
  <c r="V28" i="45" s="1"/>
  <c r="I169" i="51"/>
  <c r="M169" i="51"/>
  <c r="E59" i="45" s="1"/>
  <c r="J170" i="51"/>
  <c r="N170" i="51"/>
  <c r="F60" i="45" s="1"/>
  <c r="X60" i="45" s="1"/>
  <c r="G171" i="51"/>
  <c r="K171" i="51"/>
  <c r="C61" i="45" s="1"/>
  <c r="H172" i="51"/>
  <c r="L172" i="51"/>
  <c r="D62" i="45" s="1"/>
  <c r="I173" i="51"/>
  <c r="M173" i="51"/>
  <c r="E63" i="45" s="1"/>
  <c r="N174" i="51"/>
  <c r="F64" i="45" s="1"/>
  <c r="G175" i="51"/>
  <c r="K175" i="51"/>
  <c r="P175" i="51"/>
  <c r="H22" i="51"/>
  <c r="L22" i="51"/>
  <c r="I23" i="51"/>
  <c r="R23" i="51"/>
  <c r="R177" i="51" s="1"/>
  <c r="V23" i="51"/>
  <c r="V177" i="51" s="1"/>
  <c r="Z23" i="51"/>
  <c r="Z177" i="51" s="1"/>
  <c r="P36" i="51"/>
  <c r="P35" i="51"/>
  <c r="T36" i="51"/>
  <c r="T35" i="51"/>
  <c r="X36" i="51"/>
  <c r="X35" i="51"/>
  <c r="P33" i="51"/>
  <c r="G34" i="51"/>
  <c r="L34" i="51"/>
  <c r="R34" i="51"/>
  <c r="X34" i="51"/>
  <c r="Z35" i="51"/>
  <c r="G44" i="51"/>
  <c r="G46" i="51" s="1"/>
  <c r="G47" i="51" s="1"/>
  <c r="K44" i="51"/>
  <c r="H55" i="51"/>
  <c r="H56" i="51" s="1"/>
  <c r="H57" i="51" s="1"/>
  <c r="L55" i="51"/>
  <c r="Q58" i="51"/>
  <c r="Q57" i="51"/>
  <c r="Q55" i="51"/>
  <c r="U58" i="51"/>
  <c r="U57" i="51"/>
  <c r="U55" i="51"/>
  <c r="Y58" i="51"/>
  <c r="Y57" i="51"/>
  <c r="Y55" i="51"/>
  <c r="J54" i="51"/>
  <c r="N54" i="51"/>
  <c r="S54" i="51"/>
  <c r="W54" i="51"/>
  <c r="L56" i="51"/>
  <c r="H67" i="51"/>
  <c r="L67" i="51"/>
  <c r="G68" i="51"/>
  <c r="G69" i="51" s="1"/>
  <c r="H77" i="51"/>
  <c r="H78" i="51" s="1"/>
  <c r="H79" i="51" s="1"/>
  <c r="L77" i="51"/>
  <c r="L79" i="51" s="1"/>
  <c r="L80" i="51" s="1"/>
  <c r="Q80" i="51"/>
  <c r="Q79" i="51"/>
  <c r="Q77" i="51"/>
  <c r="U80" i="51"/>
  <c r="U79" i="51"/>
  <c r="U77" i="51"/>
  <c r="Y80" i="51"/>
  <c r="Y79" i="51"/>
  <c r="Y77" i="51"/>
  <c r="J76" i="51"/>
  <c r="N76" i="51"/>
  <c r="S76" i="51"/>
  <c r="W76" i="51"/>
  <c r="L78" i="51"/>
  <c r="H89" i="51"/>
  <c r="L89" i="51"/>
  <c r="L91" i="51" s="1"/>
  <c r="H101" i="51"/>
  <c r="H99" i="51"/>
  <c r="H102" i="51" s="1"/>
  <c r="L99" i="51"/>
  <c r="Q102" i="51"/>
  <c r="Q101" i="51"/>
  <c r="Q99" i="51"/>
  <c r="U102" i="51"/>
  <c r="U101" i="51"/>
  <c r="U99" i="51"/>
  <c r="Y102" i="51"/>
  <c r="Y101" i="51"/>
  <c r="Y99" i="51"/>
  <c r="J98" i="51"/>
  <c r="N98" i="51"/>
  <c r="S98" i="51"/>
  <c r="W98" i="51"/>
  <c r="L100" i="51"/>
  <c r="H111" i="51"/>
  <c r="L111" i="51"/>
  <c r="H121" i="51"/>
  <c r="H122" i="51" s="1"/>
  <c r="H123" i="51" s="1"/>
  <c r="L121" i="51"/>
  <c r="Q124" i="51"/>
  <c r="Q123" i="51"/>
  <c r="Q121" i="51"/>
  <c r="U124" i="51"/>
  <c r="U123" i="51"/>
  <c r="U121" i="51"/>
  <c r="Y124" i="51"/>
  <c r="Y123" i="51"/>
  <c r="Y121" i="51"/>
  <c r="J120" i="51"/>
  <c r="N120" i="51"/>
  <c r="S120" i="51"/>
  <c r="W120" i="51"/>
  <c r="L122" i="51"/>
  <c r="H133" i="51"/>
  <c r="L133" i="51"/>
  <c r="H143" i="51"/>
  <c r="H144" i="51" s="1"/>
  <c r="L145" i="51"/>
  <c r="L143" i="51"/>
  <c r="L146" i="51" s="1"/>
  <c r="Q146" i="51"/>
  <c r="Q145" i="51"/>
  <c r="Q143" i="51"/>
  <c r="U146" i="51"/>
  <c r="U145" i="51"/>
  <c r="U143" i="51"/>
  <c r="Y146" i="51"/>
  <c r="Y145" i="51"/>
  <c r="Y143" i="51"/>
  <c r="N143" i="51"/>
  <c r="J142" i="51"/>
  <c r="N142" i="51"/>
  <c r="S142" i="51"/>
  <c r="W142" i="51"/>
  <c r="L144" i="51"/>
  <c r="H155" i="51"/>
  <c r="L155" i="51"/>
  <c r="J155" i="51"/>
  <c r="H165" i="51"/>
  <c r="H168" i="51" s="1"/>
  <c r="L165" i="51"/>
  <c r="L167" i="51" s="1"/>
  <c r="L168" i="51" s="1"/>
  <c r="Q168" i="51"/>
  <c r="Q167" i="51"/>
  <c r="Q165" i="51"/>
  <c r="U168" i="51"/>
  <c r="U167" i="51"/>
  <c r="U165" i="51"/>
  <c r="Y168" i="51"/>
  <c r="Y167" i="51"/>
  <c r="Y165" i="51"/>
  <c r="J164" i="51"/>
  <c r="N164" i="51"/>
  <c r="S164" i="51"/>
  <c r="W164" i="51"/>
  <c r="L166" i="51"/>
  <c r="N169" i="51"/>
  <c r="F59" i="45" s="1"/>
  <c r="H169" i="48"/>
  <c r="H22" i="48"/>
  <c r="L169" i="48"/>
  <c r="P27" i="45" s="1"/>
  <c r="L22" i="48"/>
  <c r="Q169" i="48"/>
  <c r="Q22" i="48"/>
  <c r="Q176" i="48" s="1"/>
  <c r="U169" i="48"/>
  <c r="U22" i="48"/>
  <c r="U176" i="48" s="1"/>
  <c r="Y169" i="48"/>
  <c r="Y22" i="48"/>
  <c r="Y176" i="48" s="1"/>
  <c r="I22" i="48"/>
  <c r="I23" i="48" s="1"/>
  <c r="I171" i="48"/>
  <c r="M22" i="48"/>
  <c r="M23" i="48"/>
  <c r="M171" i="48"/>
  <c r="Q29" i="45" s="1"/>
  <c r="W29" i="45" s="1"/>
  <c r="R23" i="48"/>
  <c r="R177" i="48" s="1"/>
  <c r="R171" i="48"/>
  <c r="V23" i="48"/>
  <c r="V177" i="48" s="1"/>
  <c r="V171" i="48"/>
  <c r="Z23" i="48"/>
  <c r="Z177" i="48" s="1"/>
  <c r="Z171" i="48"/>
  <c r="J172" i="48"/>
  <c r="N172" i="48"/>
  <c r="R30" i="45" s="1"/>
  <c r="X30" i="45" s="1"/>
  <c r="G173" i="48"/>
  <c r="X24" i="48"/>
  <c r="X178" i="48" s="1"/>
  <c r="X173" i="48"/>
  <c r="L174" i="48"/>
  <c r="P32" i="45" s="1"/>
  <c r="V32" i="45" s="1"/>
  <c r="I175" i="48"/>
  <c r="G23" i="48"/>
  <c r="U25" i="48"/>
  <c r="U179" i="48" s="1"/>
  <c r="K34" i="48"/>
  <c r="K35" i="48" s="1"/>
  <c r="J32" i="48"/>
  <c r="N32" i="48"/>
  <c r="S32" i="48"/>
  <c r="W32" i="48"/>
  <c r="G33" i="48"/>
  <c r="M35" i="48"/>
  <c r="M36" i="48" s="1"/>
  <c r="V36" i="48"/>
  <c r="I44" i="48"/>
  <c r="I45" i="48" s="1"/>
  <c r="I46" i="48" s="1"/>
  <c r="N45" i="48"/>
  <c r="M46" i="48"/>
  <c r="W47" i="48"/>
  <c r="J55" i="48"/>
  <c r="G56" i="48"/>
  <c r="G57" i="48" s="1"/>
  <c r="K56" i="48"/>
  <c r="K57" i="48" s="1"/>
  <c r="I57" i="48"/>
  <c r="P57" i="48"/>
  <c r="X58" i="48"/>
  <c r="I68" i="48"/>
  <c r="K90" i="48"/>
  <c r="G101" i="48"/>
  <c r="P102" i="48"/>
  <c r="I110" i="48"/>
  <c r="I112" i="48" s="1"/>
  <c r="I111" i="48"/>
  <c r="M110" i="48"/>
  <c r="M111" i="48"/>
  <c r="G111" i="48"/>
  <c r="G112" i="48" s="1"/>
  <c r="L112" i="48"/>
  <c r="U113" i="48"/>
  <c r="K122" i="48"/>
  <c r="H123" i="48"/>
  <c r="J120" i="48"/>
  <c r="N120" i="48"/>
  <c r="S120" i="48"/>
  <c r="W120" i="48"/>
  <c r="G121" i="48"/>
  <c r="L122" i="48"/>
  <c r="L123" i="48" s="1"/>
  <c r="M123" i="48"/>
  <c r="V124" i="48"/>
  <c r="I132" i="48"/>
  <c r="I133" i="48" s="1"/>
  <c r="M134" i="48"/>
  <c r="W135" i="48"/>
  <c r="G144" i="48"/>
  <c r="G145" i="48" s="1"/>
  <c r="K144" i="48"/>
  <c r="K145" i="48" s="1"/>
  <c r="P145" i="48"/>
  <c r="X146" i="48"/>
  <c r="N154" i="48"/>
  <c r="K167" i="48"/>
  <c r="I169" i="52"/>
  <c r="M169" i="52"/>
  <c r="Q59" i="45" s="1"/>
  <c r="J171" i="52"/>
  <c r="N171" i="52"/>
  <c r="R61" i="45" s="1"/>
  <c r="X61" i="45" s="1"/>
  <c r="G172" i="52"/>
  <c r="K172" i="52"/>
  <c r="O62" i="45" s="1"/>
  <c r="H173" i="52"/>
  <c r="M173" i="52"/>
  <c r="Q63" i="45" s="1"/>
  <c r="T24" i="52"/>
  <c r="T178" i="52" s="1"/>
  <c r="T173" i="52"/>
  <c r="M174" i="52"/>
  <c r="Q64" i="45" s="1"/>
  <c r="K175" i="52"/>
  <c r="Y25" i="52"/>
  <c r="Y179" i="52" s="1"/>
  <c r="P35" i="52"/>
  <c r="K33" i="52"/>
  <c r="K34" i="52" s="1"/>
  <c r="K36" i="52" s="1"/>
  <c r="K58" i="52" s="1"/>
  <c r="K80" i="52" s="1"/>
  <c r="K102" i="52" s="1"/>
  <c r="I36" i="52"/>
  <c r="Z36" i="52"/>
  <c r="G44" i="52"/>
  <c r="K44" i="52"/>
  <c r="K45" i="52" s="1"/>
  <c r="H45" i="52"/>
  <c r="I46" i="52"/>
  <c r="P46" i="52"/>
  <c r="L44" i="52"/>
  <c r="L45" i="52" s="1"/>
  <c r="M45" i="52"/>
  <c r="H55" i="52"/>
  <c r="H56" i="52" s="1"/>
  <c r="L55" i="52"/>
  <c r="L57" i="52" s="1"/>
  <c r="I56" i="52"/>
  <c r="M56" i="52"/>
  <c r="J52" i="52"/>
  <c r="N52" i="52"/>
  <c r="S52" i="52"/>
  <c r="S57" i="52" s="1"/>
  <c r="W52" i="52"/>
  <c r="W57" i="52" s="1"/>
  <c r="G66" i="52"/>
  <c r="H67" i="52"/>
  <c r="L67" i="52"/>
  <c r="K68" i="52"/>
  <c r="H68" i="52"/>
  <c r="Q69" i="52"/>
  <c r="H77" i="52"/>
  <c r="H79" i="52" s="1"/>
  <c r="I78" i="52"/>
  <c r="M78" i="52"/>
  <c r="L79" i="52"/>
  <c r="I79" i="52"/>
  <c r="R80" i="52"/>
  <c r="G90" i="52"/>
  <c r="L90" i="52"/>
  <c r="S91" i="52"/>
  <c r="H101" i="52"/>
  <c r="L101" i="52"/>
  <c r="J100" i="52"/>
  <c r="K101" i="52"/>
  <c r="T102" i="52"/>
  <c r="M112" i="52"/>
  <c r="J110" i="52"/>
  <c r="K111" i="52"/>
  <c r="Y113" i="52"/>
  <c r="P123" i="52"/>
  <c r="K121" i="52"/>
  <c r="K123" i="52" s="1"/>
  <c r="Z124" i="52"/>
  <c r="G132" i="52"/>
  <c r="G133" i="52" s="1"/>
  <c r="K132" i="52"/>
  <c r="K133" i="52" s="1"/>
  <c r="H133" i="52"/>
  <c r="I134" i="52"/>
  <c r="P134" i="52"/>
  <c r="L132" i="52"/>
  <c r="L134" i="52" s="1"/>
  <c r="M133" i="52"/>
  <c r="H143" i="52"/>
  <c r="H145" i="52" s="1"/>
  <c r="L143" i="52"/>
  <c r="L144" i="52" s="1"/>
  <c r="I144" i="52"/>
  <c r="M144" i="52"/>
  <c r="J140" i="52"/>
  <c r="J143" i="52" s="1"/>
  <c r="N140" i="52"/>
  <c r="S140" i="52"/>
  <c r="S145" i="52" s="1"/>
  <c r="W140" i="52"/>
  <c r="W145" i="52" s="1"/>
  <c r="G154" i="52"/>
  <c r="H155" i="52"/>
  <c r="L155" i="52"/>
  <c r="K156" i="52"/>
  <c r="H156" i="52"/>
  <c r="Q157" i="52"/>
  <c r="H165" i="52"/>
  <c r="H166" i="52" s="1"/>
  <c r="I166" i="52"/>
  <c r="M166" i="52"/>
  <c r="L167" i="52"/>
  <c r="I167" i="52"/>
  <c r="R168" i="52"/>
  <c r="N169" i="52"/>
  <c r="R59" i="45" s="1"/>
  <c r="M172" i="52"/>
  <c r="Q62" i="45" s="1"/>
  <c r="K173" i="49"/>
  <c r="U23" i="49"/>
  <c r="U177" i="49" s="1"/>
  <c r="S36" i="49"/>
  <c r="S35" i="49"/>
  <c r="S33" i="49"/>
  <c r="W36" i="49"/>
  <c r="W35" i="49"/>
  <c r="W33" i="49"/>
  <c r="J30" i="49"/>
  <c r="J33" i="49" s="1"/>
  <c r="N30" i="49"/>
  <c r="S30" i="49"/>
  <c r="W30" i="49"/>
  <c r="S34" i="49"/>
  <c r="J57" i="49"/>
  <c r="J55" i="49"/>
  <c r="N55" i="49"/>
  <c r="S58" i="49"/>
  <c r="S57" i="49"/>
  <c r="S55" i="49"/>
  <c r="W58" i="49"/>
  <c r="W57" i="49"/>
  <c r="W55" i="49"/>
  <c r="S52" i="49"/>
  <c r="W52" i="49"/>
  <c r="I66" i="49"/>
  <c r="I68" i="49" s="1"/>
  <c r="M66" i="49"/>
  <c r="H67" i="49"/>
  <c r="H68" i="49" s="1"/>
  <c r="Y67" i="49"/>
  <c r="S78" i="49"/>
  <c r="L110" i="49"/>
  <c r="L112" i="49" s="1"/>
  <c r="T111" i="49"/>
  <c r="T144" i="49"/>
  <c r="K66" i="56"/>
  <c r="G144" i="39"/>
  <c r="P144" i="39"/>
  <c r="X144" i="39"/>
  <c r="R155" i="39"/>
  <c r="K166" i="39"/>
  <c r="R169" i="39"/>
  <c r="J170" i="39"/>
  <c r="T23" i="51"/>
  <c r="T177" i="51" s="1"/>
  <c r="X23" i="51"/>
  <c r="X177" i="51" s="1"/>
  <c r="Z34" i="51"/>
  <c r="R35" i="51"/>
  <c r="V47" i="51"/>
  <c r="V46" i="51"/>
  <c r="N66" i="51"/>
  <c r="S67" i="51"/>
  <c r="W91" i="51"/>
  <c r="W90" i="51"/>
  <c r="W88" i="51"/>
  <c r="S89" i="51"/>
  <c r="J110" i="51"/>
  <c r="N110" i="51"/>
  <c r="N132" i="51"/>
  <c r="S157" i="51"/>
  <c r="S156" i="51"/>
  <c r="S154" i="51"/>
  <c r="M172" i="51"/>
  <c r="E62" i="45" s="1"/>
  <c r="W62" i="45" s="1"/>
  <c r="L68" i="48"/>
  <c r="L46" i="52"/>
  <c r="M68" i="52"/>
  <c r="K88" i="52"/>
  <c r="K90" i="52" s="1"/>
  <c r="I100" i="52"/>
  <c r="L123" i="52"/>
  <c r="H171" i="52"/>
  <c r="H169" i="49"/>
  <c r="H22" i="49"/>
  <c r="L169" i="49"/>
  <c r="J27" i="45" s="1"/>
  <c r="L22" i="49"/>
  <c r="J171" i="49"/>
  <c r="N171" i="49"/>
  <c r="L29" i="45" s="1"/>
  <c r="L23" i="49"/>
  <c r="L24" i="49" s="1"/>
  <c r="H44" i="49"/>
  <c r="U47" i="49"/>
  <c r="U46" i="49"/>
  <c r="U44" i="49"/>
  <c r="J44" i="49"/>
  <c r="J46" i="49" s="1"/>
  <c r="K67" i="49"/>
  <c r="M133" i="49"/>
  <c r="I169" i="53"/>
  <c r="I22" i="53"/>
  <c r="I23" i="53" s="1"/>
  <c r="V169" i="53"/>
  <c r="V25" i="53"/>
  <c r="V179" i="53" s="1"/>
  <c r="V24" i="53"/>
  <c r="V178" i="53" s="1"/>
  <c r="V22" i="53"/>
  <c r="V176" i="53" s="1"/>
  <c r="V23" i="53"/>
  <c r="V177" i="53" s="1"/>
  <c r="J170" i="53"/>
  <c r="N170" i="53"/>
  <c r="L60" i="45" s="1"/>
  <c r="N22" i="53"/>
  <c r="K100" i="53"/>
  <c r="K99" i="53"/>
  <c r="T102" i="53"/>
  <c r="T101" i="53"/>
  <c r="T99" i="53"/>
  <c r="T100" i="53"/>
  <c r="N154" i="58"/>
  <c r="J162" i="58"/>
  <c r="J164" i="58"/>
  <c r="J151" i="58"/>
  <c r="J140" i="58"/>
  <c r="J143" i="58" s="1"/>
  <c r="J129" i="58"/>
  <c r="J142" i="58"/>
  <c r="J120" i="58"/>
  <c r="J109" i="58"/>
  <c r="J131" i="58"/>
  <c r="J153" i="58"/>
  <c r="J98" i="58"/>
  <c r="J87" i="58"/>
  <c r="J76" i="58"/>
  <c r="J65" i="58"/>
  <c r="J54" i="58"/>
  <c r="J118" i="58"/>
  <c r="J121" i="58" s="1"/>
  <c r="J96" i="58"/>
  <c r="J85" i="58"/>
  <c r="J74" i="58"/>
  <c r="J41" i="58"/>
  <c r="J30" i="58"/>
  <c r="J19" i="58"/>
  <c r="J52" i="58"/>
  <c r="J63" i="58"/>
  <c r="J66" i="58" s="1"/>
  <c r="J162" i="57"/>
  <c r="J151" i="57"/>
  <c r="J140" i="57"/>
  <c r="J129" i="57"/>
  <c r="J118" i="57"/>
  <c r="J107" i="57"/>
  <c r="J96" i="57"/>
  <c r="J85" i="57"/>
  <c r="J74" i="57"/>
  <c r="J63" i="57"/>
  <c r="J142" i="57"/>
  <c r="J43" i="57"/>
  <c r="J32" i="57"/>
  <c r="J21" i="57"/>
  <c r="J162" i="60"/>
  <c r="J164" i="57"/>
  <c r="J166" i="57" s="1"/>
  <c r="J109" i="57"/>
  <c r="J65" i="57"/>
  <c r="J140" i="60"/>
  <c r="J120" i="60"/>
  <c r="J96" i="60"/>
  <c r="J76" i="60"/>
  <c r="J120" i="57"/>
  <c r="J76" i="57"/>
  <c r="J54" i="57"/>
  <c r="J164" i="60"/>
  <c r="J153" i="60"/>
  <c r="J129" i="60"/>
  <c r="J109" i="60"/>
  <c r="J85" i="60"/>
  <c r="J65" i="60"/>
  <c r="J41" i="60"/>
  <c r="J21" i="60"/>
  <c r="J153" i="59"/>
  <c r="J129" i="59"/>
  <c r="J109" i="59"/>
  <c r="J85" i="59"/>
  <c r="J65" i="59"/>
  <c r="J21" i="58"/>
  <c r="J153" i="57"/>
  <c r="J19" i="57"/>
  <c r="J118" i="60"/>
  <c r="J107" i="60"/>
  <c r="J74" i="60"/>
  <c r="J77" i="60" s="1"/>
  <c r="J63" i="60"/>
  <c r="J43" i="60"/>
  <c r="J32" i="60"/>
  <c r="J142" i="59"/>
  <c r="J96" i="59"/>
  <c r="J54" i="59"/>
  <c r="J30" i="59"/>
  <c r="J162" i="56"/>
  <c r="J151" i="56"/>
  <c r="J140" i="56"/>
  <c r="J129" i="56"/>
  <c r="J118" i="56"/>
  <c r="J107" i="56"/>
  <c r="J43" i="58"/>
  <c r="J32" i="58"/>
  <c r="J87" i="57"/>
  <c r="J30" i="57"/>
  <c r="J142" i="60"/>
  <c r="J131" i="60"/>
  <c r="J52" i="60"/>
  <c r="J55" i="60" s="1"/>
  <c r="J162" i="59"/>
  <c r="J151" i="59"/>
  <c r="J131" i="59"/>
  <c r="J120" i="59"/>
  <c r="J74" i="59"/>
  <c r="J63" i="59"/>
  <c r="J43" i="59"/>
  <c r="J19" i="59"/>
  <c r="J98" i="57"/>
  <c r="J52" i="57"/>
  <c r="J41" i="57"/>
  <c r="J98" i="60"/>
  <c r="J140" i="59"/>
  <c r="J153" i="56"/>
  <c r="J131" i="56"/>
  <c r="J109" i="56"/>
  <c r="J151" i="60"/>
  <c r="J118" i="59"/>
  <c r="J32" i="59"/>
  <c r="J21" i="59"/>
  <c r="J175" i="59" s="1"/>
  <c r="J98" i="56"/>
  <c r="J85" i="56"/>
  <c r="J107" i="58"/>
  <c r="J131" i="57"/>
  <c r="J164" i="59"/>
  <c r="J107" i="59"/>
  <c r="J98" i="59"/>
  <c r="J30" i="60"/>
  <c r="J19" i="60"/>
  <c r="J76" i="59"/>
  <c r="J41" i="59"/>
  <c r="J120" i="56"/>
  <c r="J87" i="60"/>
  <c r="J74" i="56"/>
  <c r="J63" i="56"/>
  <c r="J52" i="56"/>
  <c r="J55" i="56" s="1"/>
  <c r="J56" i="56" s="1"/>
  <c r="J41" i="56"/>
  <c r="J30" i="56"/>
  <c r="J19" i="56"/>
  <c r="J164" i="55"/>
  <c r="J153" i="55"/>
  <c r="J142" i="55"/>
  <c r="J131" i="55"/>
  <c r="J120" i="55"/>
  <c r="J109" i="55"/>
  <c r="J98" i="55"/>
  <c r="J87" i="55"/>
  <c r="J76" i="55"/>
  <c r="J65" i="55"/>
  <c r="J54" i="55"/>
  <c r="J43" i="55"/>
  <c r="J32" i="55"/>
  <c r="J21" i="55"/>
  <c r="J162" i="53"/>
  <c r="J153" i="53"/>
  <c r="J140" i="53"/>
  <c r="J143" i="53" s="1"/>
  <c r="J131" i="53"/>
  <c r="J118" i="53"/>
  <c r="J109" i="53"/>
  <c r="J96" i="53"/>
  <c r="J54" i="60"/>
  <c r="J87" i="59"/>
  <c r="J164" i="56"/>
  <c r="J87" i="56"/>
  <c r="J89" i="56" s="1"/>
  <c r="J52" i="59"/>
  <c r="J76" i="56"/>
  <c r="J32" i="56"/>
  <c r="J151" i="53"/>
  <c r="J142" i="53"/>
  <c r="J87" i="53"/>
  <c r="J74" i="53"/>
  <c r="J77" i="53" s="1"/>
  <c r="J65" i="53"/>
  <c r="J67" i="53" s="1"/>
  <c r="J52" i="53"/>
  <c r="J43" i="53"/>
  <c r="J30" i="53"/>
  <c r="J33" i="53" s="1"/>
  <c r="J21" i="53"/>
  <c r="J164" i="49"/>
  <c r="J151" i="49"/>
  <c r="J154" i="49" s="1"/>
  <c r="J142" i="49"/>
  <c r="J129" i="49"/>
  <c r="J120" i="49"/>
  <c r="J65" i="56"/>
  <c r="J21" i="56"/>
  <c r="J162" i="55"/>
  <c r="J140" i="55"/>
  <c r="J118" i="55"/>
  <c r="J96" i="55"/>
  <c r="J74" i="55"/>
  <c r="J52" i="55"/>
  <c r="J30" i="55"/>
  <c r="J19" i="55"/>
  <c r="J129" i="53"/>
  <c r="J132" i="53" s="1"/>
  <c r="J120" i="53"/>
  <c r="J107" i="53"/>
  <c r="J54" i="56"/>
  <c r="J98" i="53"/>
  <c r="J85" i="53"/>
  <c r="J76" i="53"/>
  <c r="J63" i="53"/>
  <c r="J54" i="53"/>
  <c r="J41" i="53"/>
  <c r="J32" i="53"/>
  <c r="J19" i="53"/>
  <c r="J162" i="49"/>
  <c r="J165" i="49" s="1"/>
  <c r="J153" i="49"/>
  <c r="J140" i="49"/>
  <c r="J131" i="49"/>
  <c r="J118" i="49"/>
  <c r="J109" i="49"/>
  <c r="J96" i="49"/>
  <c r="J87" i="49"/>
  <c r="J151" i="55"/>
  <c r="J129" i="55"/>
  <c r="J107" i="55"/>
  <c r="J85" i="55"/>
  <c r="J63" i="55"/>
  <c r="J41" i="55"/>
  <c r="J107" i="49"/>
  <c r="J151" i="52"/>
  <c r="J131" i="52"/>
  <c r="J107" i="52"/>
  <c r="J87" i="52"/>
  <c r="J63" i="52"/>
  <c r="J43" i="52"/>
  <c r="J19" i="52"/>
  <c r="J22" i="52" s="1"/>
  <c r="J151" i="48"/>
  <c r="J131" i="48"/>
  <c r="J107" i="48"/>
  <c r="J87" i="48"/>
  <c r="J63" i="48"/>
  <c r="J43" i="48"/>
  <c r="J19" i="48"/>
  <c r="J96" i="56"/>
  <c r="J98" i="49"/>
  <c r="J85" i="49"/>
  <c r="J76" i="49"/>
  <c r="J63" i="49"/>
  <c r="J54" i="49"/>
  <c r="J58" i="49" s="1"/>
  <c r="J41" i="49"/>
  <c r="J45" i="49" s="1"/>
  <c r="J32" i="49"/>
  <c r="J175" i="49" s="1"/>
  <c r="J19" i="49"/>
  <c r="J162" i="52"/>
  <c r="J142" i="52"/>
  <c r="J118" i="52"/>
  <c r="J98" i="52"/>
  <c r="J101" i="52" s="1"/>
  <c r="J74" i="52"/>
  <c r="J54" i="52"/>
  <c r="J30" i="52"/>
  <c r="J162" i="48"/>
  <c r="J142" i="48"/>
  <c r="J118" i="48"/>
  <c r="J98" i="48"/>
  <c r="J74" i="48"/>
  <c r="J54" i="48"/>
  <c r="J30" i="48"/>
  <c r="J162" i="51"/>
  <c r="J153" i="51"/>
  <c r="J140" i="51"/>
  <c r="J143" i="51" s="1"/>
  <c r="J131" i="51"/>
  <c r="J118" i="51"/>
  <c r="J121" i="51" s="1"/>
  <c r="J109" i="51"/>
  <c r="J96" i="51"/>
  <c r="J87" i="51"/>
  <c r="J89" i="51" s="1"/>
  <c r="J74" i="51"/>
  <c r="J65" i="51"/>
  <c r="J52" i="51"/>
  <c r="J43" i="51"/>
  <c r="J142" i="56"/>
  <c r="J144" i="56" s="1"/>
  <c r="J43" i="56"/>
  <c r="J164" i="53"/>
  <c r="J153" i="52"/>
  <c r="J129" i="52"/>
  <c r="J109" i="52"/>
  <c r="J85" i="52"/>
  <c r="J65" i="52"/>
  <c r="J41" i="52"/>
  <c r="J21" i="52"/>
  <c r="J153" i="48"/>
  <c r="J129" i="48"/>
  <c r="J109" i="48"/>
  <c r="J85" i="48"/>
  <c r="J65" i="48"/>
  <c r="J41" i="48"/>
  <c r="J21" i="48"/>
  <c r="J175" i="48" s="1"/>
  <c r="N162" i="58"/>
  <c r="N164" i="58"/>
  <c r="N151" i="58"/>
  <c r="N140" i="58"/>
  <c r="N129" i="58"/>
  <c r="N142" i="58"/>
  <c r="N120" i="58"/>
  <c r="N109" i="58"/>
  <c r="N131" i="58"/>
  <c r="N153" i="58"/>
  <c r="N98" i="58"/>
  <c r="N87" i="58"/>
  <c r="N76" i="58"/>
  <c r="N65" i="58"/>
  <c r="N54" i="58"/>
  <c r="N118" i="58"/>
  <c r="N96" i="58"/>
  <c r="N85" i="58"/>
  <c r="N74" i="58"/>
  <c r="N41" i="58"/>
  <c r="N30" i="58"/>
  <c r="N19" i="58"/>
  <c r="N52" i="58"/>
  <c r="N63" i="58"/>
  <c r="N66" i="58" s="1"/>
  <c r="N162" i="57"/>
  <c r="N151" i="57"/>
  <c r="N140" i="57"/>
  <c r="N129" i="57"/>
  <c r="N118" i="57"/>
  <c r="N107" i="57"/>
  <c r="N96" i="57"/>
  <c r="N85" i="57"/>
  <c r="N74" i="57"/>
  <c r="N63" i="57"/>
  <c r="N142" i="57"/>
  <c r="N43" i="57"/>
  <c r="N32" i="57"/>
  <c r="N21" i="57"/>
  <c r="N162" i="60"/>
  <c r="N164" i="57"/>
  <c r="N109" i="57"/>
  <c r="N65" i="57"/>
  <c r="N140" i="60"/>
  <c r="N120" i="60"/>
  <c r="N96" i="60"/>
  <c r="N76" i="60"/>
  <c r="N120" i="57"/>
  <c r="N76" i="57"/>
  <c r="N78" i="57" s="1"/>
  <c r="N54" i="57"/>
  <c r="N164" i="60"/>
  <c r="N153" i="60"/>
  <c r="N129" i="60"/>
  <c r="N132" i="60" s="1"/>
  <c r="N109" i="60"/>
  <c r="N85" i="60"/>
  <c r="N65" i="60"/>
  <c r="N41" i="60"/>
  <c r="N21" i="60"/>
  <c r="N153" i="59"/>
  <c r="N129" i="59"/>
  <c r="N109" i="59"/>
  <c r="N85" i="59"/>
  <c r="N65" i="59"/>
  <c r="N21" i="58"/>
  <c r="N153" i="57"/>
  <c r="N155" i="57" s="1"/>
  <c r="N19" i="57"/>
  <c r="N118" i="60"/>
  <c r="N107" i="60"/>
  <c r="N74" i="60"/>
  <c r="N63" i="60"/>
  <c r="N43" i="60"/>
  <c r="N32" i="60"/>
  <c r="N142" i="59"/>
  <c r="N96" i="59"/>
  <c r="N54" i="59"/>
  <c r="N30" i="59"/>
  <c r="N162" i="56"/>
  <c r="N165" i="56" s="1"/>
  <c r="N151" i="56"/>
  <c r="N140" i="56"/>
  <c r="N129" i="56"/>
  <c r="N118" i="56"/>
  <c r="N107" i="56"/>
  <c r="N43" i="58"/>
  <c r="N32" i="58"/>
  <c r="N87" i="57"/>
  <c r="N30" i="57"/>
  <c r="N142" i="60"/>
  <c r="N131" i="60"/>
  <c r="N52" i="60"/>
  <c r="N162" i="59"/>
  <c r="N151" i="59"/>
  <c r="N131" i="59"/>
  <c r="N120" i="59"/>
  <c r="N74" i="59"/>
  <c r="N63" i="59"/>
  <c r="N43" i="59"/>
  <c r="N19" i="59"/>
  <c r="N98" i="57"/>
  <c r="N52" i="57"/>
  <c r="N41" i="57"/>
  <c r="N98" i="60"/>
  <c r="N140" i="59"/>
  <c r="N153" i="56"/>
  <c r="N131" i="56"/>
  <c r="N109" i="56"/>
  <c r="N111" i="56" s="1"/>
  <c r="N151" i="60"/>
  <c r="N118" i="59"/>
  <c r="N32" i="59"/>
  <c r="N21" i="59"/>
  <c r="N175" i="59" s="1"/>
  <c r="R19" i="45" s="1"/>
  <c r="N98" i="56"/>
  <c r="N85" i="56"/>
  <c r="N107" i="58"/>
  <c r="N131" i="57"/>
  <c r="N164" i="59"/>
  <c r="N107" i="59"/>
  <c r="N98" i="59"/>
  <c r="N30" i="60"/>
  <c r="N19" i="60"/>
  <c r="N76" i="59"/>
  <c r="N41" i="59"/>
  <c r="N120" i="56"/>
  <c r="N87" i="60"/>
  <c r="N74" i="56"/>
  <c r="N63" i="56"/>
  <c r="N52" i="56"/>
  <c r="N41" i="56"/>
  <c r="N30" i="56"/>
  <c r="N19" i="56"/>
  <c r="N164" i="55"/>
  <c r="N153" i="55"/>
  <c r="N142" i="55"/>
  <c r="N131" i="55"/>
  <c r="N120" i="55"/>
  <c r="N109" i="55"/>
  <c r="N98" i="55"/>
  <c r="N87" i="55"/>
  <c r="N76" i="55"/>
  <c r="N65" i="55"/>
  <c r="N54" i="55"/>
  <c r="N43" i="55"/>
  <c r="N32" i="55"/>
  <c r="N21" i="55"/>
  <c r="N162" i="53"/>
  <c r="N153" i="53"/>
  <c r="N140" i="53"/>
  <c r="N143" i="53" s="1"/>
  <c r="N131" i="53"/>
  <c r="N118" i="53"/>
  <c r="N109" i="53"/>
  <c r="N96" i="53"/>
  <c r="N54" i="60"/>
  <c r="N87" i="59"/>
  <c r="N164" i="56"/>
  <c r="N87" i="56"/>
  <c r="N52" i="59"/>
  <c r="N76" i="56"/>
  <c r="N32" i="56"/>
  <c r="N151" i="53"/>
  <c r="N142" i="53"/>
  <c r="N87" i="53"/>
  <c r="N74" i="53"/>
  <c r="N77" i="53" s="1"/>
  <c r="N65" i="53"/>
  <c r="N67" i="53" s="1"/>
  <c r="N52" i="53"/>
  <c r="N55" i="53" s="1"/>
  <c r="N56" i="53" s="1"/>
  <c r="N43" i="53"/>
  <c r="N30" i="53"/>
  <c r="N33" i="53" s="1"/>
  <c r="N21" i="53"/>
  <c r="N164" i="49"/>
  <c r="N151" i="49"/>
  <c r="N142" i="49"/>
  <c r="N129" i="49"/>
  <c r="N120" i="49"/>
  <c r="N65" i="56"/>
  <c r="N21" i="56"/>
  <c r="N162" i="55"/>
  <c r="N140" i="55"/>
  <c r="N118" i="55"/>
  <c r="N96" i="55"/>
  <c r="N74" i="55"/>
  <c r="N52" i="55"/>
  <c r="N30" i="55"/>
  <c r="N19" i="55"/>
  <c r="N129" i="53"/>
  <c r="N120" i="53"/>
  <c r="N107" i="53"/>
  <c r="N54" i="56"/>
  <c r="N98" i="53"/>
  <c r="N85" i="53"/>
  <c r="N90" i="53" s="1"/>
  <c r="N76" i="53"/>
  <c r="N63" i="53"/>
  <c r="N54" i="53"/>
  <c r="N41" i="53"/>
  <c r="N32" i="53"/>
  <c r="N19" i="53"/>
  <c r="N162" i="49"/>
  <c r="N153" i="49"/>
  <c r="N140" i="49"/>
  <c r="N143" i="49" s="1"/>
  <c r="N131" i="49"/>
  <c r="N118" i="49"/>
  <c r="N109" i="49"/>
  <c r="N96" i="49"/>
  <c r="N87" i="49"/>
  <c r="N151" i="55"/>
  <c r="N154" i="55" s="1"/>
  <c r="N129" i="55"/>
  <c r="N107" i="55"/>
  <c r="N85" i="55"/>
  <c r="N63" i="55"/>
  <c r="N66" i="55" s="1"/>
  <c r="N41" i="55"/>
  <c r="N107" i="49"/>
  <c r="N111" i="49" s="1"/>
  <c r="N151" i="52"/>
  <c r="N131" i="52"/>
  <c r="N107" i="52"/>
  <c r="N111" i="52" s="1"/>
  <c r="N87" i="52"/>
  <c r="N63" i="52"/>
  <c r="N43" i="52"/>
  <c r="N19" i="52"/>
  <c r="N23" i="52" s="1"/>
  <c r="N151" i="48"/>
  <c r="N131" i="48"/>
  <c r="N107" i="48"/>
  <c r="N87" i="48"/>
  <c r="N63" i="48"/>
  <c r="N43" i="48"/>
  <c r="N19" i="48"/>
  <c r="N96" i="56"/>
  <c r="N98" i="49"/>
  <c r="N85" i="49"/>
  <c r="N76" i="49"/>
  <c r="N63" i="49"/>
  <c r="N54" i="49"/>
  <c r="N56" i="49" s="1"/>
  <c r="N41" i="49"/>
  <c r="N45" i="49" s="1"/>
  <c r="N32" i="49"/>
  <c r="N175" i="49" s="1"/>
  <c r="L33" i="45" s="1"/>
  <c r="N19" i="49"/>
  <c r="N22" i="49" s="1"/>
  <c r="N162" i="52"/>
  <c r="N142" i="52"/>
  <c r="N118" i="52"/>
  <c r="N98" i="52"/>
  <c r="N101" i="52" s="1"/>
  <c r="N74" i="52"/>
  <c r="N54" i="52"/>
  <c r="N30" i="52"/>
  <c r="N162" i="48"/>
  <c r="N165" i="48" s="1"/>
  <c r="N142" i="48"/>
  <c r="N118" i="48"/>
  <c r="N98" i="48"/>
  <c r="N74" i="48"/>
  <c r="N77" i="48" s="1"/>
  <c r="N78" i="48" s="1"/>
  <c r="N54" i="48"/>
  <c r="N30" i="48"/>
  <c r="N162" i="51"/>
  <c r="N153" i="51"/>
  <c r="N156" i="51" s="1"/>
  <c r="N157" i="51" s="1"/>
  <c r="N140" i="51"/>
  <c r="N144" i="51" s="1"/>
  <c r="N131" i="51"/>
  <c r="N118" i="51"/>
  <c r="N109" i="51"/>
  <c r="N112" i="51" s="1"/>
  <c r="N113" i="51" s="1"/>
  <c r="N96" i="51"/>
  <c r="N87" i="51"/>
  <c r="N74" i="51"/>
  <c r="N65" i="51"/>
  <c r="N68" i="51" s="1"/>
  <c r="N69" i="51" s="1"/>
  <c r="N52" i="51"/>
  <c r="N43" i="51"/>
  <c r="N142" i="56"/>
  <c r="N144" i="56" s="1"/>
  <c r="N43" i="56"/>
  <c r="N164" i="53"/>
  <c r="N153" i="52"/>
  <c r="N129" i="52"/>
  <c r="N109" i="52"/>
  <c r="N85" i="52"/>
  <c r="N65" i="52"/>
  <c r="N41" i="52"/>
  <c r="N21" i="52"/>
  <c r="N153" i="48"/>
  <c r="N129" i="48"/>
  <c r="N109" i="48"/>
  <c r="N85" i="48"/>
  <c r="N89" i="48" s="1"/>
  <c r="N65" i="48"/>
  <c r="N41" i="48"/>
  <c r="N21" i="48"/>
  <c r="N175" i="48" s="1"/>
  <c r="R33" i="45" s="1"/>
  <c r="K163" i="58"/>
  <c r="K152" i="58"/>
  <c r="K141" i="58"/>
  <c r="K130" i="58"/>
  <c r="K132" i="58" s="1"/>
  <c r="K119" i="58"/>
  <c r="K97" i="58"/>
  <c r="K86" i="58"/>
  <c r="K75" i="58"/>
  <c r="K77" i="58" s="1"/>
  <c r="K42" i="58"/>
  <c r="K31" i="58"/>
  <c r="K20" i="58"/>
  <c r="K53" i="58"/>
  <c r="K64" i="58"/>
  <c r="K163" i="57"/>
  <c r="K152" i="57"/>
  <c r="K141" i="57"/>
  <c r="K146" i="57" s="1"/>
  <c r="K130" i="57"/>
  <c r="K119" i="57"/>
  <c r="K108" i="57"/>
  <c r="K110" i="57" s="1"/>
  <c r="K97" i="57"/>
  <c r="K86" i="57"/>
  <c r="K75" i="57"/>
  <c r="K77" i="57" s="1"/>
  <c r="K64" i="57"/>
  <c r="K66" i="57" s="1"/>
  <c r="K53" i="57"/>
  <c r="K55" i="57" s="1"/>
  <c r="K20" i="57"/>
  <c r="K163" i="56"/>
  <c r="K152" i="56"/>
  <c r="K154" i="56" s="1"/>
  <c r="K141" i="56"/>
  <c r="K143" i="56" s="1"/>
  <c r="K130" i="56"/>
  <c r="K119" i="56"/>
  <c r="K108" i="56"/>
  <c r="K31" i="57"/>
  <c r="K33" i="57" s="1"/>
  <c r="K42" i="57"/>
  <c r="K86" i="56"/>
  <c r="K108" i="58"/>
  <c r="K75" i="56"/>
  <c r="K77" i="56" s="1"/>
  <c r="K64" i="56"/>
  <c r="K53" i="56"/>
  <c r="K42" i="56"/>
  <c r="K31" i="56"/>
  <c r="K33" i="56" s="1"/>
  <c r="K20" i="56"/>
  <c r="K163" i="55"/>
  <c r="K141" i="55"/>
  <c r="K119" i="55"/>
  <c r="K122" i="55" s="1"/>
  <c r="K97" i="55"/>
  <c r="K75" i="55"/>
  <c r="K53" i="55"/>
  <c r="K31" i="55"/>
  <c r="K20" i="55"/>
  <c r="K152" i="55"/>
  <c r="K130" i="55"/>
  <c r="K108" i="55"/>
  <c r="K110" i="55" s="1"/>
  <c r="K86" i="55"/>
  <c r="K64" i="55"/>
  <c r="K42" i="55"/>
  <c r="K97" i="56"/>
  <c r="K99" i="56" s="1"/>
  <c r="G23" i="39"/>
  <c r="G24" i="39" s="1"/>
  <c r="P23" i="39"/>
  <c r="P177" i="39" s="1"/>
  <c r="T23" i="39"/>
  <c r="T177" i="39" s="1"/>
  <c r="X23" i="39"/>
  <c r="X177" i="39" s="1"/>
  <c r="L24" i="39"/>
  <c r="M34" i="39"/>
  <c r="M35" i="39" s="1"/>
  <c r="V34" i="39"/>
  <c r="J21" i="39"/>
  <c r="N21" i="39"/>
  <c r="S21" i="39"/>
  <c r="S175" i="39" s="1"/>
  <c r="W21" i="39"/>
  <c r="W175" i="39" s="1"/>
  <c r="H23" i="39"/>
  <c r="L23" i="39"/>
  <c r="Q23" i="39"/>
  <c r="Q177" i="39" s="1"/>
  <c r="U23" i="39"/>
  <c r="U177" i="39" s="1"/>
  <c r="Y23" i="39"/>
  <c r="Y177" i="39" s="1"/>
  <c r="M24" i="39"/>
  <c r="R24" i="39"/>
  <c r="R178" i="39" s="1"/>
  <c r="V24" i="39"/>
  <c r="V178" i="39" s="1"/>
  <c r="Z24" i="39"/>
  <c r="Z178" i="39" s="1"/>
  <c r="J30" i="39"/>
  <c r="J33" i="39" s="1"/>
  <c r="N30" i="39"/>
  <c r="S30" i="39"/>
  <c r="W30" i="39"/>
  <c r="K35" i="39"/>
  <c r="P35" i="39"/>
  <c r="T35" i="39"/>
  <c r="X35" i="39"/>
  <c r="J43" i="39"/>
  <c r="N43" i="39"/>
  <c r="S43" i="39"/>
  <c r="W43" i="39"/>
  <c r="I46" i="39"/>
  <c r="R46" i="39"/>
  <c r="V46" i="39"/>
  <c r="Z46" i="39"/>
  <c r="J52" i="39"/>
  <c r="N52" i="39"/>
  <c r="S52" i="39"/>
  <c r="W52" i="39"/>
  <c r="P57" i="39"/>
  <c r="T57" i="39"/>
  <c r="X57" i="39"/>
  <c r="J65" i="39"/>
  <c r="N65" i="39"/>
  <c r="S65" i="39"/>
  <c r="W65" i="39"/>
  <c r="M68" i="39"/>
  <c r="R68" i="39"/>
  <c r="V68" i="39"/>
  <c r="Z68" i="39"/>
  <c r="J74" i="39"/>
  <c r="N74" i="39"/>
  <c r="N78" i="39" s="1"/>
  <c r="S74" i="39"/>
  <c r="W74" i="39"/>
  <c r="G79" i="39"/>
  <c r="P79" i="39"/>
  <c r="T79" i="39"/>
  <c r="X79" i="39"/>
  <c r="J87" i="39"/>
  <c r="N87" i="39"/>
  <c r="S87" i="39"/>
  <c r="W87" i="39"/>
  <c r="I90" i="39"/>
  <c r="R90" i="39"/>
  <c r="V90" i="39"/>
  <c r="Z90" i="39"/>
  <c r="J96" i="39"/>
  <c r="J100" i="39" s="1"/>
  <c r="N96" i="39"/>
  <c r="S96" i="39"/>
  <c r="W96" i="39"/>
  <c r="K101" i="39"/>
  <c r="P101" i="39"/>
  <c r="T101" i="39"/>
  <c r="X101" i="39"/>
  <c r="J109" i="39"/>
  <c r="N109" i="39"/>
  <c r="S109" i="39"/>
  <c r="W109" i="39"/>
  <c r="R112" i="39"/>
  <c r="V112" i="39"/>
  <c r="Z112" i="39"/>
  <c r="J118" i="39"/>
  <c r="J121" i="39" s="1"/>
  <c r="N118" i="39"/>
  <c r="S118" i="39"/>
  <c r="W118" i="39"/>
  <c r="K123" i="39"/>
  <c r="P123" i="39"/>
  <c r="T123" i="39"/>
  <c r="X123" i="39"/>
  <c r="J131" i="39"/>
  <c r="N131" i="39"/>
  <c r="S131" i="39"/>
  <c r="W131" i="39"/>
  <c r="R134" i="39"/>
  <c r="V134" i="39"/>
  <c r="Z134" i="39"/>
  <c r="J140" i="39"/>
  <c r="N140" i="39"/>
  <c r="S140" i="39"/>
  <c r="W140" i="39"/>
  <c r="G145" i="39"/>
  <c r="K145" i="39"/>
  <c r="P145" i="39"/>
  <c r="T145" i="39"/>
  <c r="X145" i="39"/>
  <c r="J153" i="39"/>
  <c r="N153" i="39"/>
  <c r="S153" i="39"/>
  <c r="W153" i="39"/>
  <c r="M156" i="39"/>
  <c r="R156" i="39"/>
  <c r="V156" i="39"/>
  <c r="Z156" i="39"/>
  <c r="J162" i="39"/>
  <c r="N162" i="39"/>
  <c r="N165" i="39" s="1"/>
  <c r="S162" i="39"/>
  <c r="W162" i="39"/>
  <c r="K167" i="39"/>
  <c r="P167" i="39"/>
  <c r="T167" i="39"/>
  <c r="X167" i="39"/>
  <c r="J19" i="51"/>
  <c r="N19" i="51"/>
  <c r="S19" i="51"/>
  <c r="S173" i="51" s="1"/>
  <c r="W19" i="51"/>
  <c r="W173" i="51" s="1"/>
  <c r="I22" i="51"/>
  <c r="M22" i="51"/>
  <c r="R22" i="51"/>
  <c r="R176" i="51" s="1"/>
  <c r="V22" i="51"/>
  <c r="V176" i="51" s="1"/>
  <c r="Z22" i="51"/>
  <c r="Z176" i="51" s="1"/>
  <c r="S23" i="51"/>
  <c r="S177" i="51" s="1"/>
  <c r="P24" i="51"/>
  <c r="P178" i="51" s="1"/>
  <c r="T24" i="51"/>
  <c r="T178" i="51" s="1"/>
  <c r="X24" i="51"/>
  <c r="X178" i="51" s="1"/>
  <c r="P25" i="51"/>
  <c r="P179" i="51" s="1"/>
  <c r="T25" i="51"/>
  <c r="T179" i="51" s="1"/>
  <c r="X25" i="51"/>
  <c r="X179" i="51" s="1"/>
  <c r="J32" i="51"/>
  <c r="N32" i="51"/>
  <c r="S32" i="51"/>
  <c r="W32" i="51"/>
  <c r="G33" i="51"/>
  <c r="K33" i="51"/>
  <c r="K34" i="51" s="1"/>
  <c r="K35" i="51" s="1"/>
  <c r="Q33" i="51"/>
  <c r="W33" i="51"/>
  <c r="M34" i="51"/>
  <c r="M35" i="51" s="1"/>
  <c r="M36" i="51" s="1"/>
  <c r="T34" i="51"/>
  <c r="V35" i="51"/>
  <c r="V36" i="51"/>
  <c r="H45" i="51"/>
  <c r="L45" i="51"/>
  <c r="L47" i="51" s="1"/>
  <c r="M45" i="51"/>
  <c r="M46" i="51" s="1"/>
  <c r="M47" i="51" s="1"/>
  <c r="V45" i="51"/>
  <c r="S46" i="51"/>
  <c r="W47" i="51"/>
  <c r="I55" i="51"/>
  <c r="M55" i="51"/>
  <c r="M56" i="51" s="1"/>
  <c r="K55" i="51"/>
  <c r="Q56" i="51"/>
  <c r="I67" i="51"/>
  <c r="M67" i="51"/>
  <c r="M68" i="51" s="1"/>
  <c r="M69" i="51" s="1"/>
  <c r="N67" i="51"/>
  <c r="I77" i="51"/>
  <c r="M77" i="51"/>
  <c r="M79" i="51" s="1"/>
  <c r="Q78" i="51"/>
  <c r="I89" i="51"/>
  <c r="M89" i="51"/>
  <c r="N89" i="51"/>
  <c r="I99" i="51"/>
  <c r="M99" i="51"/>
  <c r="M102" i="51" s="1"/>
  <c r="Q100" i="51"/>
  <c r="I111" i="51"/>
  <c r="M111" i="51"/>
  <c r="M112" i="51" s="1"/>
  <c r="M113" i="51" s="1"/>
  <c r="N111" i="51"/>
  <c r="I121" i="51"/>
  <c r="I123" i="51" s="1"/>
  <c r="M121" i="51"/>
  <c r="M124" i="51" s="1"/>
  <c r="Q122" i="51"/>
  <c r="I133" i="51"/>
  <c r="M133" i="51"/>
  <c r="N133" i="51"/>
  <c r="I143" i="51"/>
  <c r="M143" i="51"/>
  <c r="M145" i="51" s="1"/>
  <c r="Q144" i="51"/>
  <c r="I155" i="51"/>
  <c r="M155" i="51"/>
  <c r="M156" i="51" s="1"/>
  <c r="M157" i="51" s="1"/>
  <c r="N155" i="51"/>
  <c r="I165" i="51"/>
  <c r="M165" i="51"/>
  <c r="M168" i="51" s="1"/>
  <c r="Q166" i="51"/>
  <c r="I169" i="48"/>
  <c r="M169" i="48"/>
  <c r="Q27" i="45" s="1"/>
  <c r="J171" i="48"/>
  <c r="N171" i="48"/>
  <c r="R29" i="45" s="1"/>
  <c r="X29" i="45" s="1"/>
  <c r="G172" i="48"/>
  <c r="K172" i="48"/>
  <c r="O30" i="45" s="1"/>
  <c r="U30" i="45" s="1"/>
  <c r="H173" i="48"/>
  <c r="M173" i="48"/>
  <c r="Q31" i="45" s="1"/>
  <c r="W31" i="45" s="1"/>
  <c r="T24" i="48"/>
  <c r="T178" i="48" s="1"/>
  <c r="T173" i="48"/>
  <c r="M174" i="48"/>
  <c r="Q32" i="45" s="1"/>
  <c r="K175" i="48"/>
  <c r="Y25" i="48"/>
  <c r="Y179" i="48" s="1"/>
  <c r="P35" i="48"/>
  <c r="J44" i="48"/>
  <c r="N44" i="48"/>
  <c r="G44" i="48"/>
  <c r="K44" i="48"/>
  <c r="K45" i="48" s="1"/>
  <c r="H45" i="48"/>
  <c r="H46" i="48" s="1"/>
  <c r="P46" i="48"/>
  <c r="L44" i="48"/>
  <c r="H55" i="48"/>
  <c r="H57" i="48" s="1"/>
  <c r="H56" i="48"/>
  <c r="L55" i="48"/>
  <c r="I56" i="48"/>
  <c r="M56" i="48"/>
  <c r="M57" i="48" s="1"/>
  <c r="J52" i="48"/>
  <c r="N52" i="48"/>
  <c r="S52" i="48"/>
  <c r="S57" i="48" s="1"/>
  <c r="W52" i="48"/>
  <c r="W57" i="48" s="1"/>
  <c r="G66" i="48"/>
  <c r="G68" i="48" s="1"/>
  <c r="H67" i="48"/>
  <c r="L67" i="48"/>
  <c r="K68" i="48"/>
  <c r="H68" i="48"/>
  <c r="Q69" i="48"/>
  <c r="H77" i="48"/>
  <c r="H79" i="48" s="1"/>
  <c r="I78" i="48"/>
  <c r="I79" i="48" s="1"/>
  <c r="M78" i="48"/>
  <c r="M79" i="48" s="1"/>
  <c r="L79" i="48"/>
  <c r="H78" i="48"/>
  <c r="R80" i="48"/>
  <c r="G90" i="48"/>
  <c r="L90" i="48"/>
  <c r="S91" i="48"/>
  <c r="I99" i="48"/>
  <c r="K101" i="48"/>
  <c r="T102" i="48"/>
  <c r="M112" i="48"/>
  <c r="K111" i="48"/>
  <c r="K112" i="48" s="1"/>
  <c r="P123" i="48"/>
  <c r="J132" i="48"/>
  <c r="N132" i="48"/>
  <c r="G132" i="48"/>
  <c r="G133" i="48" s="1"/>
  <c r="K132" i="48"/>
  <c r="H133" i="48"/>
  <c r="H134" i="48" s="1"/>
  <c r="P134" i="48"/>
  <c r="L132" i="48"/>
  <c r="L133" i="48" s="1"/>
  <c r="H143" i="48"/>
  <c r="L143" i="48"/>
  <c r="L145" i="48" s="1"/>
  <c r="L144" i="48"/>
  <c r="I144" i="48"/>
  <c r="I145" i="48" s="1"/>
  <c r="M144" i="48"/>
  <c r="M145" i="48" s="1"/>
  <c r="J140" i="48"/>
  <c r="N140" i="48"/>
  <c r="S140" i="48"/>
  <c r="S145" i="48" s="1"/>
  <c r="W140" i="48"/>
  <c r="W145" i="48" s="1"/>
  <c r="G154" i="48"/>
  <c r="G156" i="48" s="1"/>
  <c r="H155" i="48"/>
  <c r="H156" i="48" s="1"/>
  <c r="L155" i="48"/>
  <c r="L156" i="48" s="1"/>
  <c r="K156" i="48"/>
  <c r="Q157" i="48"/>
  <c r="H165" i="48"/>
  <c r="H166" i="48" s="1"/>
  <c r="H167" i="48" s="1"/>
  <c r="I166" i="48"/>
  <c r="I167" i="48" s="1"/>
  <c r="M166" i="48"/>
  <c r="M167" i="48" s="1"/>
  <c r="G167" i="48"/>
  <c r="L167" i="48"/>
  <c r="R168" i="48"/>
  <c r="N169" i="48"/>
  <c r="R27" i="45" s="1"/>
  <c r="M172" i="48"/>
  <c r="Q30" i="45" s="1"/>
  <c r="W30" i="45" s="1"/>
  <c r="G171" i="52"/>
  <c r="K171" i="52"/>
  <c r="O61" i="45" s="1"/>
  <c r="H172" i="52"/>
  <c r="L172" i="52"/>
  <c r="P62" i="45" s="1"/>
  <c r="I173" i="52"/>
  <c r="P173" i="52"/>
  <c r="N174" i="52"/>
  <c r="R64" i="45" s="1"/>
  <c r="G175" i="52"/>
  <c r="N22" i="52"/>
  <c r="G36" i="52"/>
  <c r="G58" i="52" s="1"/>
  <c r="K35" i="52"/>
  <c r="M36" i="52"/>
  <c r="M58" i="52" s="1"/>
  <c r="K46" i="52"/>
  <c r="I66" i="52"/>
  <c r="I67" i="52" s="1"/>
  <c r="M66" i="52"/>
  <c r="M67" i="52"/>
  <c r="G67" i="52"/>
  <c r="G68" i="52" s="1"/>
  <c r="L68" i="52"/>
  <c r="U69" i="52"/>
  <c r="J77" i="52"/>
  <c r="J78" i="52"/>
  <c r="N77" i="52"/>
  <c r="N78" i="52" s="1"/>
  <c r="K78" i="52"/>
  <c r="J76" i="52"/>
  <c r="N76" i="52"/>
  <c r="S76" i="52"/>
  <c r="W76" i="52"/>
  <c r="G77" i="52"/>
  <c r="M79" i="52"/>
  <c r="V80" i="52"/>
  <c r="I88" i="52"/>
  <c r="I90" i="52" s="1"/>
  <c r="H90" i="52"/>
  <c r="M90" i="52"/>
  <c r="H88" i="52"/>
  <c r="H89" i="52" s="1"/>
  <c r="W91" i="52"/>
  <c r="J99" i="52"/>
  <c r="N99" i="52"/>
  <c r="G100" i="52"/>
  <c r="G101" i="52" s="1"/>
  <c r="K100" i="52"/>
  <c r="I101" i="52"/>
  <c r="M101" i="52"/>
  <c r="M99" i="52"/>
  <c r="M100" i="52" s="1"/>
  <c r="N100" i="52"/>
  <c r="P101" i="52"/>
  <c r="X102" i="52"/>
  <c r="I112" i="52"/>
  <c r="N110" i="52"/>
  <c r="K134" i="52"/>
  <c r="I154" i="52"/>
  <c r="I155" i="52" s="1"/>
  <c r="M154" i="52"/>
  <c r="M156" i="52" s="1"/>
  <c r="L156" i="52"/>
  <c r="U157" i="52"/>
  <c r="J165" i="52"/>
  <c r="N165" i="52"/>
  <c r="N166" i="52" s="1"/>
  <c r="K166" i="52"/>
  <c r="H167" i="52"/>
  <c r="J164" i="52"/>
  <c r="J166" i="52" s="1"/>
  <c r="N164" i="52"/>
  <c r="S164" i="52"/>
  <c r="W164" i="52"/>
  <c r="G165" i="52"/>
  <c r="M167" i="52"/>
  <c r="V168" i="52"/>
  <c r="G23" i="49"/>
  <c r="K23" i="49"/>
  <c r="L173" i="49"/>
  <c r="J31" i="45" s="1"/>
  <c r="H23" i="49"/>
  <c r="Y23" i="49"/>
  <c r="Y177" i="49" s="1"/>
  <c r="G45" i="49"/>
  <c r="K45" i="49"/>
  <c r="H45" i="49"/>
  <c r="Y45" i="49"/>
  <c r="J66" i="49"/>
  <c r="N66" i="49"/>
  <c r="L67" i="49"/>
  <c r="H77" i="49"/>
  <c r="L77" i="49"/>
  <c r="W78" i="49"/>
  <c r="W80" i="49"/>
  <c r="L101" i="49"/>
  <c r="M110" i="49"/>
  <c r="X113" i="49"/>
  <c r="I121" i="49"/>
  <c r="I122" i="49" s="1"/>
  <c r="M121" i="49"/>
  <c r="M122" i="49" s="1"/>
  <c r="R124" i="49"/>
  <c r="R123" i="49"/>
  <c r="R121" i="49"/>
  <c r="R122" i="49"/>
  <c r="V124" i="49"/>
  <c r="V123" i="49"/>
  <c r="V121" i="49"/>
  <c r="V122" i="49"/>
  <c r="Z124" i="49"/>
  <c r="Z123" i="49"/>
  <c r="Z121" i="49"/>
  <c r="Z122" i="49"/>
  <c r="J143" i="49"/>
  <c r="L166" i="49"/>
  <c r="L22" i="53"/>
  <c r="G56" i="53"/>
  <c r="I88" i="53"/>
  <c r="I89" i="53"/>
  <c r="M88" i="53"/>
  <c r="M89" i="53"/>
  <c r="R91" i="53"/>
  <c r="R90" i="53"/>
  <c r="R88" i="53"/>
  <c r="V91" i="53"/>
  <c r="V90" i="53"/>
  <c r="V88" i="53"/>
  <c r="V89" i="53"/>
  <c r="Z91" i="53"/>
  <c r="Z90" i="53"/>
  <c r="Z88" i="53"/>
  <c r="Z89" i="53"/>
  <c r="J88" i="53"/>
  <c r="N88" i="53"/>
  <c r="J122" i="53"/>
  <c r="T156" i="53"/>
  <c r="Q58" i="56"/>
  <c r="Q57" i="56"/>
  <c r="G45" i="51"/>
  <c r="K45" i="51"/>
  <c r="P45" i="51"/>
  <c r="T45" i="51"/>
  <c r="X45" i="51"/>
  <c r="H46" i="51"/>
  <c r="L46" i="51"/>
  <c r="Q46" i="51"/>
  <c r="U46" i="51"/>
  <c r="Y46" i="51"/>
  <c r="H47" i="51"/>
  <c r="Q47" i="51"/>
  <c r="U47" i="51"/>
  <c r="Y47" i="51"/>
  <c r="I56" i="51"/>
  <c r="R56" i="51"/>
  <c r="V56" i="51"/>
  <c r="Z56" i="51"/>
  <c r="S57" i="51"/>
  <c r="W57" i="51"/>
  <c r="S58" i="51"/>
  <c r="W58" i="51"/>
  <c r="G67" i="51"/>
  <c r="K67" i="51"/>
  <c r="P67" i="51"/>
  <c r="T67" i="51"/>
  <c r="X67" i="51"/>
  <c r="H68" i="51"/>
  <c r="L68" i="51"/>
  <c r="L69" i="51" s="1"/>
  <c r="Q68" i="51"/>
  <c r="U68" i="51"/>
  <c r="Y68" i="51"/>
  <c r="H69" i="51"/>
  <c r="Q69" i="51"/>
  <c r="U69" i="51"/>
  <c r="Y69" i="51"/>
  <c r="I78" i="51"/>
  <c r="M78" i="51"/>
  <c r="R78" i="51"/>
  <c r="V78" i="51"/>
  <c r="Z78" i="51"/>
  <c r="S79" i="51"/>
  <c r="W79" i="51"/>
  <c r="S80" i="51"/>
  <c r="W80" i="51"/>
  <c r="K89" i="51"/>
  <c r="K91" i="51" s="1"/>
  <c r="P89" i="51"/>
  <c r="T89" i="51"/>
  <c r="X89" i="51"/>
  <c r="H90" i="51"/>
  <c r="L90" i="51"/>
  <c r="Q90" i="51"/>
  <c r="U90" i="51"/>
  <c r="Y90" i="51"/>
  <c r="H91" i="51"/>
  <c r="Q91" i="51"/>
  <c r="U91" i="51"/>
  <c r="Y91" i="51"/>
  <c r="M100" i="51"/>
  <c r="R100" i="51"/>
  <c r="V100" i="51"/>
  <c r="Z100" i="51"/>
  <c r="S101" i="51"/>
  <c r="W101" i="51"/>
  <c r="S102" i="51"/>
  <c r="W102" i="51"/>
  <c r="G111" i="51"/>
  <c r="G113" i="51" s="1"/>
  <c r="K111" i="51"/>
  <c r="P111" i="51"/>
  <c r="T111" i="51"/>
  <c r="X111" i="51"/>
  <c r="H112" i="51"/>
  <c r="L112" i="51"/>
  <c r="L113" i="51" s="1"/>
  <c r="Q112" i="51"/>
  <c r="U112" i="51"/>
  <c r="Y112" i="51"/>
  <c r="H113" i="51"/>
  <c r="Q113" i="51"/>
  <c r="U113" i="51"/>
  <c r="Y113" i="51"/>
  <c r="I122" i="51"/>
  <c r="M122" i="51"/>
  <c r="R122" i="51"/>
  <c r="V122" i="51"/>
  <c r="Z122" i="51"/>
  <c r="S123" i="51"/>
  <c r="W123" i="51"/>
  <c r="S124" i="51"/>
  <c r="W124" i="51"/>
  <c r="K133" i="51"/>
  <c r="K135" i="51" s="1"/>
  <c r="P133" i="51"/>
  <c r="T133" i="51"/>
  <c r="X133" i="51"/>
  <c r="H134" i="51"/>
  <c r="L134" i="51"/>
  <c r="L135" i="51" s="1"/>
  <c r="Q134" i="51"/>
  <c r="U134" i="51"/>
  <c r="Y134" i="51"/>
  <c r="H135" i="51"/>
  <c r="Q135" i="51"/>
  <c r="U135" i="51"/>
  <c r="Y135" i="51"/>
  <c r="M144" i="51"/>
  <c r="R144" i="51"/>
  <c r="V144" i="51"/>
  <c r="Z144" i="51"/>
  <c r="S145" i="51"/>
  <c r="W145" i="51"/>
  <c r="S146" i="51"/>
  <c r="W146" i="51"/>
  <c r="G155" i="51"/>
  <c r="P155" i="51"/>
  <c r="T155" i="51"/>
  <c r="X155" i="51"/>
  <c r="H156" i="51"/>
  <c r="L156" i="51"/>
  <c r="L157" i="51" s="1"/>
  <c r="Q156" i="51"/>
  <c r="U156" i="51"/>
  <c r="Y156" i="51"/>
  <c r="H157" i="51"/>
  <c r="Q157" i="51"/>
  <c r="U157" i="51"/>
  <c r="Y157" i="51"/>
  <c r="I166" i="51"/>
  <c r="M166" i="51"/>
  <c r="R166" i="51"/>
  <c r="V166" i="51"/>
  <c r="Z166" i="51"/>
  <c r="S167" i="51"/>
  <c r="W167" i="51"/>
  <c r="S168" i="51"/>
  <c r="W168" i="51"/>
  <c r="G22" i="48"/>
  <c r="K22" i="48"/>
  <c r="P22" i="48"/>
  <c r="P176" i="48" s="1"/>
  <c r="T22" i="48"/>
  <c r="T176" i="48" s="1"/>
  <c r="X22" i="48"/>
  <c r="X176" i="48" s="1"/>
  <c r="M24" i="48"/>
  <c r="R24" i="48"/>
  <c r="R178" i="48" s="1"/>
  <c r="V24" i="48"/>
  <c r="V178" i="48" s="1"/>
  <c r="Z24" i="48"/>
  <c r="Z178" i="48" s="1"/>
  <c r="R25" i="48"/>
  <c r="R179" i="48" s="1"/>
  <c r="V25" i="48"/>
  <c r="V179" i="48" s="1"/>
  <c r="Z25" i="48"/>
  <c r="Z179" i="48" s="1"/>
  <c r="H33" i="48"/>
  <c r="H34" i="48" s="1"/>
  <c r="L33" i="48"/>
  <c r="Q33" i="48"/>
  <c r="U33" i="48"/>
  <c r="Y33" i="48"/>
  <c r="R44" i="48"/>
  <c r="V44" i="48"/>
  <c r="Z44" i="48"/>
  <c r="S55" i="48"/>
  <c r="W55" i="48"/>
  <c r="P66" i="48"/>
  <c r="P68" i="48" s="1"/>
  <c r="T66" i="48"/>
  <c r="X66" i="48"/>
  <c r="Q77" i="48"/>
  <c r="U77" i="48"/>
  <c r="Y77" i="48"/>
  <c r="R88" i="48"/>
  <c r="V88" i="48"/>
  <c r="Z88" i="48"/>
  <c r="S99" i="48"/>
  <c r="W99" i="48"/>
  <c r="P110" i="48"/>
  <c r="P112" i="48" s="1"/>
  <c r="T110" i="48"/>
  <c r="X110" i="48"/>
  <c r="Q121" i="48"/>
  <c r="U121" i="48"/>
  <c r="Y121" i="48"/>
  <c r="R132" i="48"/>
  <c r="V132" i="48"/>
  <c r="Z132" i="48"/>
  <c r="S143" i="48"/>
  <c r="W143" i="48"/>
  <c r="P154" i="48"/>
  <c r="P156" i="48" s="1"/>
  <c r="T154" i="48"/>
  <c r="X154" i="48"/>
  <c r="Q165" i="48"/>
  <c r="U165" i="48"/>
  <c r="Y165" i="48"/>
  <c r="G169" i="48"/>
  <c r="K169" i="48"/>
  <c r="O27" i="45" s="1"/>
  <c r="P169" i="48"/>
  <c r="T169" i="48"/>
  <c r="X169" i="48"/>
  <c r="G176" i="52"/>
  <c r="K22" i="52"/>
  <c r="K23" i="52" s="1"/>
  <c r="P22" i="52"/>
  <c r="P176" i="52" s="1"/>
  <c r="T22" i="52"/>
  <c r="T176" i="52" s="1"/>
  <c r="X22" i="52"/>
  <c r="X176" i="52" s="1"/>
  <c r="I24" i="52"/>
  <c r="R24" i="52"/>
  <c r="R178" i="52" s="1"/>
  <c r="V24" i="52"/>
  <c r="V178" i="52" s="1"/>
  <c r="Z24" i="52"/>
  <c r="Z178" i="52" s="1"/>
  <c r="I25" i="52"/>
  <c r="R25" i="52"/>
  <c r="R179" i="52" s="1"/>
  <c r="V25" i="52"/>
  <c r="V179" i="52" s="1"/>
  <c r="Z25" i="52"/>
  <c r="Z179" i="52" s="1"/>
  <c r="H33" i="52"/>
  <c r="H34" i="52" s="1"/>
  <c r="L33" i="52"/>
  <c r="L35" i="52" s="1"/>
  <c r="Q33" i="52"/>
  <c r="U33" i="52"/>
  <c r="Y33" i="52"/>
  <c r="R44" i="52"/>
  <c r="V44" i="52"/>
  <c r="Z44" i="52"/>
  <c r="S55" i="52"/>
  <c r="W55" i="52"/>
  <c r="P66" i="52"/>
  <c r="T66" i="52"/>
  <c r="X66" i="52"/>
  <c r="Q77" i="52"/>
  <c r="U77" i="52"/>
  <c r="Y77" i="52"/>
  <c r="R88" i="52"/>
  <c r="V88" i="52"/>
  <c r="Z88" i="52"/>
  <c r="S99" i="52"/>
  <c r="W99" i="52"/>
  <c r="P110" i="52"/>
  <c r="P112" i="52" s="1"/>
  <c r="T110" i="52"/>
  <c r="X110" i="52"/>
  <c r="Q121" i="52"/>
  <c r="U121" i="52"/>
  <c r="Y121" i="52"/>
  <c r="R132" i="52"/>
  <c r="V132" i="52"/>
  <c r="Z132" i="52"/>
  <c r="S143" i="52"/>
  <c r="W143" i="52"/>
  <c r="P154" i="52"/>
  <c r="T154" i="52"/>
  <c r="X154" i="52"/>
  <c r="Q165" i="52"/>
  <c r="U165" i="52"/>
  <c r="Y165" i="52"/>
  <c r="G169" i="52"/>
  <c r="K169" i="52"/>
  <c r="O59" i="45" s="1"/>
  <c r="U59" i="45" s="1"/>
  <c r="P169" i="52"/>
  <c r="T169" i="52"/>
  <c r="X169" i="52"/>
  <c r="I169" i="49"/>
  <c r="M169" i="49"/>
  <c r="K27" i="45" s="1"/>
  <c r="J170" i="49"/>
  <c r="N170" i="49"/>
  <c r="L28" i="45" s="1"/>
  <c r="G171" i="49"/>
  <c r="K171" i="49"/>
  <c r="I29" i="45" s="1"/>
  <c r="H172" i="49"/>
  <c r="L172" i="49"/>
  <c r="J30" i="45" s="1"/>
  <c r="I173" i="49"/>
  <c r="M173" i="49"/>
  <c r="K31" i="45" s="1"/>
  <c r="N174" i="49"/>
  <c r="L32" i="45" s="1"/>
  <c r="G175" i="49"/>
  <c r="K175" i="49"/>
  <c r="P175" i="49"/>
  <c r="I23" i="49"/>
  <c r="R23" i="49"/>
  <c r="R177" i="49" s="1"/>
  <c r="V23" i="49"/>
  <c r="V177" i="49" s="1"/>
  <c r="Z23" i="49"/>
  <c r="Z177" i="49" s="1"/>
  <c r="S24" i="49"/>
  <c r="S178" i="49" s="1"/>
  <c r="W24" i="49"/>
  <c r="W178" i="49" s="1"/>
  <c r="S25" i="49"/>
  <c r="S179" i="49" s="1"/>
  <c r="W25" i="49"/>
  <c r="W179" i="49" s="1"/>
  <c r="G34" i="49"/>
  <c r="G35" i="49" s="1"/>
  <c r="K34" i="49"/>
  <c r="K35" i="49" s="1"/>
  <c r="P34" i="49"/>
  <c r="T34" i="49"/>
  <c r="X34" i="49"/>
  <c r="H35" i="49"/>
  <c r="H36" i="49" s="1"/>
  <c r="L35" i="49"/>
  <c r="Q35" i="49"/>
  <c r="U35" i="49"/>
  <c r="Y35" i="49"/>
  <c r="L36" i="49"/>
  <c r="Q36" i="49"/>
  <c r="U36" i="49"/>
  <c r="Y36" i="49"/>
  <c r="I45" i="49"/>
  <c r="I46" i="49" s="1"/>
  <c r="M45" i="49"/>
  <c r="R45" i="49"/>
  <c r="V45" i="49"/>
  <c r="Z45" i="49"/>
  <c r="S46" i="49"/>
  <c r="W46" i="49"/>
  <c r="S47" i="49"/>
  <c r="W47" i="49"/>
  <c r="G56" i="49"/>
  <c r="G57" i="49" s="1"/>
  <c r="K56" i="49"/>
  <c r="K57" i="49" s="1"/>
  <c r="P56" i="49"/>
  <c r="T56" i="49"/>
  <c r="X56" i="49"/>
  <c r="Q57" i="49"/>
  <c r="U57" i="49"/>
  <c r="Y57" i="49"/>
  <c r="Q58" i="49"/>
  <c r="U58" i="49"/>
  <c r="Y58" i="49"/>
  <c r="I67" i="49"/>
  <c r="M67" i="49"/>
  <c r="R67" i="49"/>
  <c r="V67" i="49"/>
  <c r="Z67" i="49"/>
  <c r="S68" i="49"/>
  <c r="W68" i="49"/>
  <c r="S69" i="49"/>
  <c r="W69" i="49"/>
  <c r="P80" i="49"/>
  <c r="P79" i="49"/>
  <c r="T80" i="49"/>
  <c r="T79" i="49"/>
  <c r="X80" i="49"/>
  <c r="X79" i="49"/>
  <c r="K78" i="49"/>
  <c r="P78" i="49"/>
  <c r="T78" i="49"/>
  <c r="X78" i="49"/>
  <c r="H79" i="49"/>
  <c r="R79" i="49"/>
  <c r="Y80" i="49"/>
  <c r="R91" i="49"/>
  <c r="R90" i="49"/>
  <c r="V91" i="49"/>
  <c r="V90" i="49"/>
  <c r="Z91" i="49"/>
  <c r="Z90" i="49"/>
  <c r="I88" i="49"/>
  <c r="I89" i="49" s="1"/>
  <c r="N88" i="49"/>
  <c r="N89" i="49" s="1"/>
  <c r="N90" i="49" s="1"/>
  <c r="Z88" i="49"/>
  <c r="K89" i="49"/>
  <c r="R89" i="49"/>
  <c r="W89" i="49"/>
  <c r="T90" i="49"/>
  <c r="P91" i="49"/>
  <c r="P102" i="49"/>
  <c r="P101" i="49"/>
  <c r="T102" i="49"/>
  <c r="T101" i="49"/>
  <c r="X102" i="49"/>
  <c r="X101" i="49"/>
  <c r="K99" i="49"/>
  <c r="Q99" i="49"/>
  <c r="M100" i="49"/>
  <c r="T100" i="49"/>
  <c r="Y100" i="49"/>
  <c r="Q101" i="49"/>
  <c r="V101" i="49"/>
  <c r="L102" i="49"/>
  <c r="R102" i="49"/>
  <c r="L111" i="49"/>
  <c r="S110" i="49"/>
  <c r="S112" i="49"/>
  <c r="L121" i="49"/>
  <c r="U121" i="49"/>
  <c r="G132" i="49"/>
  <c r="G134" i="49" s="1"/>
  <c r="G135" i="49" s="1"/>
  <c r="K132" i="49"/>
  <c r="K135" i="49" s="1"/>
  <c r="P135" i="49"/>
  <c r="P134" i="49"/>
  <c r="P132" i="49"/>
  <c r="T135" i="49"/>
  <c r="T134" i="49"/>
  <c r="T132" i="49"/>
  <c r="X135" i="49"/>
  <c r="X134" i="49"/>
  <c r="X132" i="49"/>
  <c r="K133" i="49"/>
  <c r="K134" i="49" s="1"/>
  <c r="T133" i="49"/>
  <c r="H144" i="49"/>
  <c r="I154" i="49"/>
  <c r="I155" i="49"/>
  <c r="M154" i="49"/>
  <c r="M155" i="49"/>
  <c r="R154" i="49"/>
  <c r="R155" i="49"/>
  <c r="R157" i="49"/>
  <c r="R156" i="49"/>
  <c r="V154" i="49"/>
  <c r="V155" i="49"/>
  <c r="V157" i="49"/>
  <c r="V156" i="49"/>
  <c r="Z154" i="49"/>
  <c r="Z155" i="49"/>
  <c r="Z157" i="49"/>
  <c r="Z156" i="49"/>
  <c r="L156" i="49"/>
  <c r="L157" i="49"/>
  <c r="I165" i="49"/>
  <c r="M165" i="49"/>
  <c r="M166" i="49" s="1"/>
  <c r="R168" i="49"/>
  <c r="R167" i="49"/>
  <c r="R165" i="49"/>
  <c r="V168" i="49"/>
  <c r="V167" i="49"/>
  <c r="V165" i="49"/>
  <c r="Z168" i="49"/>
  <c r="Z167" i="49"/>
  <c r="Z165" i="49"/>
  <c r="R166" i="49"/>
  <c r="G169" i="49"/>
  <c r="X169" i="49"/>
  <c r="K173" i="53"/>
  <c r="I63" i="45" s="1"/>
  <c r="M175" i="53"/>
  <c r="K65" i="45" s="1"/>
  <c r="H34" i="53"/>
  <c r="L34" i="53"/>
  <c r="L35" i="53" s="1"/>
  <c r="L36" i="53" s="1"/>
  <c r="L45" i="53"/>
  <c r="L47" i="53" s="1"/>
  <c r="H56" i="53"/>
  <c r="H57" i="53" s="1"/>
  <c r="H58" i="53" s="1"/>
  <c r="L56" i="53"/>
  <c r="L58" i="53" s="1"/>
  <c r="L67" i="53"/>
  <c r="J78" i="53"/>
  <c r="N78" i="53"/>
  <c r="H80" i="53"/>
  <c r="N89" i="53"/>
  <c r="H167" i="53"/>
  <c r="H165" i="53"/>
  <c r="H166" i="53" s="1"/>
  <c r="L165" i="53"/>
  <c r="L166" i="53" s="1"/>
  <c r="Q168" i="53"/>
  <c r="Q167" i="53"/>
  <c r="Q165" i="53"/>
  <c r="U168" i="53"/>
  <c r="U167" i="53"/>
  <c r="U166" i="53"/>
  <c r="Y168" i="53"/>
  <c r="Y167" i="53"/>
  <c r="Y165" i="53"/>
  <c r="U165" i="53"/>
  <c r="Q166" i="53"/>
  <c r="U173" i="56"/>
  <c r="U25" i="56"/>
  <c r="U179" i="56" s="1"/>
  <c r="U24" i="56"/>
  <c r="U178" i="56" s="1"/>
  <c r="M36" i="56"/>
  <c r="L45" i="56"/>
  <c r="M57" i="56"/>
  <c r="G67" i="56"/>
  <c r="U69" i="56"/>
  <c r="U68" i="56"/>
  <c r="I143" i="56"/>
  <c r="I144" i="56" s="1"/>
  <c r="M143" i="56"/>
  <c r="M144" i="56" s="1"/>
  <c r="R143" i="56"/>
  <c r="R144" i="56"/>
  <c r="V143" i="56"/>
  <c r="V144" i="56"/>
  <c r="Z143" i="56"/>
  <c r="Z144" i="56"/>
  <c r="N143" i="56"/>
  <c r="G145" i="56"/>
  <c r="X146" i="56"/>
  <c r="X145" i="56"/>
  <c r="G143" i="56"/>
  <c r="G146" i="56" s="1"/>
  <c r="J121" i="60"/>
  <c r="N121" i="60"/>
  <c r="I68" i="51"/>
  <c r="I69" i="51" s="1"/>
  <c r="R68" i="51"/>
  <c r="V68" i="51"/>
  <c r="Z68" i="51"/>
  <c r="R69" i="51"/>
  <c r="V69" i="51"/>
  <c r="Z69" i="51"/>
  <c r="G79" i="51"/>
  <c r="G80" i="51" s="1"/>
  <c r="K79" i="51"/>
  <c r="P79" i="51"/>
  <c r="T79" i="51"/>
  <c r="X79" i="51"/>
  <c r="K80" i="51"/>
  <c r="P80" i="51"/>
  <c r="T80" i="51"/>
  <c r="X80" i="51"/>
  <c r="I90" i="51"/>
  <c r="I91" i="51" s="1"/>
  <c r="M90" i="51"/>
  <c r="R90" i="51"/>
  <c r="V90" i="51"/>
  <c r="Z90" i="51"/>
  <c r="M91" i="51"/>
  <c r="R91" i="51"/>
  <c r="V91" i="51"/>
  <c r="Z91" i="51"/>
  <c r="G101" i="51"/>
  <c r="G102" i="51" s="1"/>
  <c r="P101" i="51"/>
  <c r="T101" i="51"/>
  <c r="X101" i="51"/>
  <c r="P102" i="51"/>
  <c r="T102" i="51"/>
  <c r="X102" i="51"/>
  <c r="I112" i="51"/>
  <c r="I113" i="51" s="1"/>
  <c r="R112" i="51"/>
  <c r="V112" i="51"/>
  <c r="Z112" i="51"/>
  <c r="R113" i="51"/>
  <c r="V113" i="51"/>
  <c r="Z113" i="51"/>
  <c r="G123" i="51"/>
  <c r="G124" i="51" s="1"/>
  <c r="K123" i="51"/>
  <c r="P123" i="51"/>
  <c r="T123" i="51"/>
  <c r="X123" i="51"/>
  <c r="K124" i="51"/>
  <c r="P124" i="51"/>
  <c r="T124" i="51"/>
  <c r="X124" i="51"/>
  <c r="I134" i="51"/>
  <c r="I135" i="51" s="1"/>
  <c r="M134" i="51"/>
  <c r="R134" i="51"/>
  <c r="V134" i="51"/>
  <c r="Z134" i="51"/>
  <c r="M135" i="51"/>
  <c r="R135" i="51"/>
  <c r="V135" i="51"/>
  <c r="Z135" i="51"/>
  <c r="G145" i="51"/>
  <c r="K145" i="51"/>
  <c r="P145" i="51"/>
  <c r="T145" i="51"/>
  <c r="X145" i="51"/>
  <c r="K146" i="51"/>
  <c r="P146" i="51"/>
  <c r="T146" i="51"/>
  <c r="X146" i="51"/>
  <c r="I156" i="51"/>
  <c r="I157" i="51" s="1"/>
  <c r="R156" i="51"/>
  <c r="V156" i="51"/>
  <c r="Z156" i="51"/>
  <c r="R157" i="51"/>
  <c r="V157" i="51"/>
  <c r="Z157" i="51"/>
  <c r="G167" i="51"/>
  <c r="G168" i="51" s="1"/>
  <c r="P167" i="51"/>
  <c r="T167" i="51"/>
  <c r="X167" i="51"/>
  <c r="P168" i="51"/>
  <c r="T168" i="51"/>
  <c r="X168" i="51"/>
  <c r="J169" i="49"/>
  <c r="N169" i="49"/>
  <c r="L27" i="45" s="1"/>
  <c r="G170" i="49"/>
  <c r="K170" i="49"/>
  <c r="I28" i="45" s="1"/>
  <c r="H171" i="49"/>
  <c r="L171" i="49"/>
  <c r="J29" i="45" s="1"/>
  <c r="I172" i="49"/>
  <c r="M172" i="49"/>
  <c r="K30" i="45" s="1"/>
  <c r="K174" i="49"/>
  <c r="I32" i="45" s="1"/>
  <c r="H175" i="49"/>
  <c r="L175" i="49"/>
  <c r="J33" i="45" s="1"/>
  <c r="I22" i="49"/>
  <c r="M22" i="49"/>
  <c r="R22" i="49"/>
  <c r="R176" i="49" s="1"/>
  <c r="V22" i="49"/>
  <c r="V176" i="49" s="1"/>
  <c r="Z22" i="49"/>
  <c r="Z176" i="49" s="1"/>
  <c r="S23" i="49"/>
  <c r="S177" i="49" s="1"/>
  <c r="W23" i="49"/>
  <c r="W177" i="49" s="1"/>
  <c r="K24" i="49"/>
  <c r="P24" i="49"/>
  <c r="P178" i="49" s="1"/>
  <c r="T24" i="49"/>
  <c r="T178" i="49" s="1"/>
  <c r="X24" i="49"/>
  <c r="X178" i="49" s="1"/>
  <c r="K25" i="49"/>
  <c r="P25" i="49"/>
  <c r="P179" i="49" s="1"/>
  <c r="T25" i="49"/>
  <c r="T179" i="49" s="1"/>
  <c r="X25" i="49"/>
  <c r="X179" i="49" s="1"/>
  <c r="I35" i="49"/>
  <c r="I36" i="49" s="1"/>
  <c r="M35" i="49"/>
  <c r="M36" i="49" s="1"/>
  <c r="R35" i="49"/>
  <c r="V35" i="49"/>
  <c r="Z35" i="49"/>
  <c r="R36" i="49"/>
  <c r="V36" i="49"/>
  <c r="Z36" i="49"/>
  <c r="G46" i="49"/>
  <c r="G47" i="49" s="1"/>
  <c r="K46" i="49"/>
  <c r="P46" i="49"/>
  <c r="T46" i="49"/>
  <c r="X46" i="49"/>
  <c r="K47" i="49"/>
  <c r="P47" i="49"/>
  <c r="T47" i="49"/>
  <c r="X47" i="49"/>
  <c r="H56" i="49"/>
  <c r="L56" i="49"/>
  <c r="L57" i="49" s="1"/>
  <c r="Q56" i="49"/>
  <c r="U56" i="49"/>
  <c r="Y56" i="49"/>
  <c r="I57" i="49"/>
  <c r="I58" i="49" s="1"/>
  <c r="M57" i="49"/>
  <c r="M58" i="49" s="1"/>
  <c r="R57" i="49"/>
  <c r="V57" i="49"/>
  <c r="Z57" i="49"/>
  <c r="R58" i="49"/>
  <c r="V58" i="49"/>
  <c r="Z58" i="49"/>
  <c r="J67" i="49"/>
  <c r="J68" i="49" s="1"/>
  <c r="N67" i="49"/>
  <c r="N68" i="49" s="1"/>
  <c r="S67" i="49"/>
  <c r="W67" i="49"/>
  <c r="G68" i="49"/>
  <c r="K68" i="49"/>
  <c r="K69" i="49" s="1"/>
  <c r="P68" i="49"/>
  <c r="T68" i="49"/>
  <c r="X68" i="49"/>
  <c r="G69" i="49"/>
  <c r="P69" i="49"/>
  <c r="T69" i="49"/>
  <c r="X69" i="49"/>
  <c r="G77" i="49"/>
  <c r="K77" i="49"/>
  <c r="P77" i="49"/>
  <c r="T77" i="49"/>
  <c r="X77" i="49"/>
  <c r="H78" i="49"/>
  <c r="H80" i="49" s="1"/>
  <c r="L78" i="49"/>
  <c r="L79" i="49" s="1"/>
  <c r="Q78" i="49"/>
  <c r="U78" i="49"/>
  <c r="Y78" i="49"/>
  <c r="I79" i="49"/>
  <c r="M79" i="49"/>
  <c r="M80" i="49" s="1"/>
  <c r="Y79" i="49"/>
  <c r="I80" i="49"/>
  <c r="U80" i="49"/>
  <c r="Z80" i="49"/>
  <c r="J88" i="49"/>
  <c r="V88" i="49"/>
  <c r="G89" i="49"/>
  <c r="G90" i="49" s="1"/>
  <c r="M89" i="49"/>
  <c r="M90" i="49" s="1"/>
  <c r="S89" i="49"/>
  <c r="X89" i="49"/>
  <c r="P90" i="49"/>
  <c r="K91" i="49"/>
  <c r="W91" i="49"/>
  <c r="G99" i="49"/>
  <c r="G100" i="49" s="1"/>
  <c r="L99" i="49"/>
  <c r="L100" i="49" s="1"/>
  <c r="X99" i="49"/>
  <c r="I100" i="49"/>
  <c r="I101" i="49" s="1"/>
  <c r="P100" i="49"/>
  <c r="U100" i="49"/>
  <c r="Z100" i="49"/>
  <c r="R101" i="49"/>
  <c r="Y102" i="49"/>
  <c r="I113" i="49"/>
  <c r="I112" i="49"/>
  <c r="M112" i="49"/>
  <c r="R113" i="49"/>
  <c r="R112" i="49"/>
  <c r="V113" i="49"/>
  <c r="V112" i="49"/>
  <c r="Z113" i="49"/>
  <c r="Z112" i="49"/>
  <c r="I110" i="49"/>
  <c r="I111" i="49" s="1"/>
  <c r="N110" i="49"/>
  <c r="Z110" i="49"/>
  <c r="R111" i="49"/>
  <c r="W111" i="49"/>
  <c r="G121" i="49"/>
  <c r="G122" i="49" s="1"/>
  <c r="K121" i="49"/>
  <c r="P121" i="49"/>
  <c r="P124" i="49"/>
  <c r="P123" i="49"/>
  <c r="T121" i="49"/>
  <c r="T124" i="49"/>
  <c r="T123" i="49"/>
  <c r="X121" i="49"/>
  <c r="X124" i="49"/>
  <c r="X123" i="49"/>
  <c r="K122" i="49"/>
  <c r="T122" i="49"/>
  <c r="Q123" i="49"/>
  <c r="Y123" i="49"/>
  <c r="U124" i="49"/>
  <c r="H133" i="49"/>
  <c r="L133" i="49"/>
  <c r="L134" i="49" s="1"/>
  <c r="H132" i="49"/>
  <c r="H134" i="49" s="1"/>
  <c r="H135" i="49" s="1"/>
  <c r="I143" i="49"/>
  <c r="I144" i="49" s="1"/>
  <c r="M143" i="49"/>
  <c r="M144" i="49" s="1"/>
  <c r="R146" i="49"/>
  <c r="R145" i="49"/>
  <c r="R143" i="49"/>
  <c r="V146" i="49"/>
  <c r="V145" i="49"/>
  <c r="V143" i="49"/>
  <c r="Z146" i="49"/>
  <c r="Z145" i="49"/>
  <c r="Z143" i="49"/>
  <c r="J155" i="49"/>
  <c r="J156" i="49" s="1"/>
  <c r="V166" i="49"/>
  <c r="K169" i="49"/>
  <c r="I27" i="45" s="1"/>
  <c r="G22" i="53"/>
  <c r="K169" i="53"/>
  <c r="I59" i="45" s="1"/>
  <c r="H170" i="53"/>
  <c r="L170" i="53"/>
  <c r="J60" i="45" s="1"/>
  <c r="I171" i="53"/>
  <c r="M171" i="53"/>
  <c r="K61" i="45" s="1"/>
  <c r="J172" i="53"/>
  <c r="N172" i="53"/>
  <c r="L62" i="45" s="1"/>
  <c r="G173" i="53"/>
  <c r="L174" i="53"/>
  <c r="J64" i="45" s="1"/>
  <c r="I175" i="53"/>
  <c r="P175" i="53"/>
  <c r="I33" i="53"/>
  <c r="M33" i="53"/>
  <c r="M35" i="53" s="1"/>
  <c r="I46" i="53"/>
  <c r="I44" i="53"/>
  <c r="I45" i="53" s="1"/>
  <c r="M44" i="53"/>
  <c r="R47" i="53"/>
  <c r="R46" i="53"/>
  <c r="R44" i="53"/>
  <c r="V47" i="53"/>
  <c r="V46" i="53"/>
  <c r="V44" i="53"/>
  <c r="Z47" i="53"/>
  <c r="Z46" i="53"/>
  <c r="Z44" i="53"/>
  <c r="J44" i="53"/>
  <c r="N44" i="53"/>
  <c r="R45" i="53"/>
  <c r="I55" i="53"/>
  <c r="M55" i="53"/>
  <c r="I68" i="53"/>
  <c r="I69" i="53" s="1"/>
  <c r="I66" i="53"/>
  <c r="I67" i="53" s="1"/>
  <c r="M66" i="53"/>
  <c r="R69" i="53"/>
  <c r="R68" i="53"/>
  <c r="R66" i="53"/>
  <c r="V69" i="53"/>
  <c r="V68" i="53"/>
  <c r="V66" i="53"/>
  <c r="Z69" i="53"/>
  <c r="Z68" i="53"/>
  <c r="Z66" i="53"/>
  <c r="J66" i="53"/>
  <c r="N66" i="53"/>
  <c r="R67" i="53"/>
  <c r="G77" i="53"/>
  <c r="K77" i="53"/>
  <c r="K78" i="53" s="1"/>
  <c r="P80" i="53"/>
  <c r="P79" i="53"/>
  <c r="P77" i="53"/>
  <c r="T80" i="53"/>
  <c r="T79" i="53"/>
  <c r="T77" i="53"/>
  <c r="X80" i="53"/>
  <c r="X79" i="53"/>
  <c r="X77" i="53"/>
  <c r="G78" i="53"/>
  <c r="X78" i="53"/>
  <c r="L80" i="53"/>
  <c r="G88" i="53"/>
  <c r="K88" i="53"/>
  <c r="H112" i="53"/>
  <c r="H113" i="53" s="1"/>
  <c r="M111" i="53"/>
  <c r="L144" i="53"/>
  <c r="Y166" i="53"/>
  <c r="I176" i="55"/>
  <c r="G47" i="55"/>
  <c r="G135" i="55"/>
  <c r="J33" i="56"/>
  <c r="J34" i="56"/>
  <c r="N33" i="56"/>
  <c r="N34" i="56" s="1"/>
  <c r="S33" i="56"/>
  <c r="S34" i="56"/>
  <c r="W33" i="56"/>
  <c r="W34" i="56"/>
  <c r="Y36" i="56"/>
  <c r="Y35" i="56"/>
  <c r="K44" i="56"/>
  <c r="K55" i="56"/>
  <c r="K58" i="56" s="1"/>
  <c r="J77" i="56"/>
  <c r="N78" i="56"/>
  <c r="N77" i="56"/>
  <c r="S78" i="56"/>
  <c r="S77" i="56"/>
  <c r="W77" i="56"/>
  <c r="W78" i="56"/>
  <c r="G77" i="56"/>
  <c r="Y80" i="56"/>
  <c r="Y79" i="56"/>
  <c r="H99" i="56"/>
  <c r="H102" i="56"/>
  <c r="H100" i="56"/>
  <c r="H101" i="56"/>
  <c r="L99" i="56"/>
  <c r="L102" i="56" s="1"/>
  <c r="L100" i="56"/>
  <c r="Q99" i="56"/>
  <c r="Q100" i="56"/>
  <c r="U99" i="56"/>
  <c r="U100" i="56"/>
  <c r="Y99" i="56"/>
  <c r="Y100" i="56"/>
  <c r="P23" i="49"/>
  <c r="P177" i="49" s="1"/>
  <c r="Q77" i="49"/>
  <c r="U77" i="49"/>
  <c r="V78" i="49"/>
  <c r="Z78" i="49"/>
  <c r="L88" i="49"/>
  <c r="L89" i="49" s="1"/>
  <c r="W88" i="49"/>
  <c r="T89" i="49"/>
  <c r="K90" i="49"/>
  <c r="G91" i="49"/>
  <c r="X91" i="49"/>
  <c r="H99" i="49"/>
  <c r="H100" i="49" s="1"/>
  <c r="N99" i="49"/>
  <c r="Y99" i="49"/>
  <c r="V100" i="49"/>
  <c r="M101" i="49"/>
  <c r="M102" i="49" s="1"/>
  <c r="I102" i="49"/>
  <c r="Z102" i="49"/>
  <c r="J110" i="49"/>
  <c r="J111" i="49" s="1"/>
  <c r="V110" i="49"/>
  <c r="M111" i="49"/>
  <c r="M113" i="49" s="1"/>
  <c r="L122" i="49"/>
  <c r="H121" i="49"/>
  <c r="Q121" i="49"/>
  <c r="Y121" i="49"/>
  <c r="I132" i="49"/>
  <c r="I133" i="49" s="1"/>
  <c r="I135" i="49"/>
  <c r="I134" i="49"/>
  <c r="M132" i="49"/>
  <c r="M135" i="49" s="1"/>
  <c r="M134" i="49"/>
  <c r="R132" i="49"/>
  <c r="R135" i="49"/>
  <c r="R134" i="49"/>
  <c r="V132" i="49"/>
  <c r="V135" i="49"/>
  <c r="V134" i="49"/>
  <c r="Z132" i="49"/>
  <c r="Z135" i="49"/>
  <c r="Z134" i="49"/>
  <c r="G133" i="49"/>
  <c r="P133" i="49"/>
  <c r="X133" i="49"/>
  <c r="J144" i="49"/>
  <c r="J145" i="49" s="1"/>
  <c r="G156" i="49"/>
  <c r="G154" i="49"/>
  <c r="G157" i="49" s="1"/>
  <c r="K154" i="49"/>
  <c r="K155" i="49" s="1"/>
  <c r="P157" i="49"/>
  <c r="P156" i="49"/>
  <c r="P154" i="49"/>
  <c r="T157" i="49"/>
  <c r="T156" i="49"/>
  <c r="T154" i="49"/>
  <c r="X157" i="49"/>
  <c r="X156" i="49"/>
  <c r="X154" i="49"/>
  <c r="G155" i="49"/>
  <c r="X155" i="49"/>
  <c r="I166" i="49"/>
  <c r="I167" i="49" s="1"/>
  <c r="J45" i="53"/>
  <c r="N45" i="53"/>
  <c r="N46" i="53" s="1"/>
  <c r="H89" i="53"/>
  <c r="L89" i="53"/>
  <c r="L91" i="53" s="1"/>
  <c r="I143" i="53"/>
  <c r="M143" i="53"/>
  <c r="M145" i="53"/>
  <c r="M146" i="53" s="1"/>
  <c r="M144" i="53"/>
  <c r="R143" i="53"/>
  <c r="R146" i="53"/>
  <c r="R145" i="53"/>
  <c r="V143" i="53"/>
  <c r="V145" i="53"/>
  <c r="V144" i="53"/>
  <c r="V146" i="53"/>
  <c r="Z143" i="53"/>
  <c r="Z146" i="53"/>
  <c r="Z145" i="53"/>
  <c r="R144" i="53"/>
  <c r="H44" i="55"/>
  <c r="H45" i="55" s="1"/>
  <c r="L44" i="55"/>
  <c r="L45" i="55" s="1"/>
  <c r="Q44" i="55"/>
  <c r="Q45" i="55"/>
  <c r="U44" i="55"/>
  <c r="U45" i="55"/>
  <c r="Y44" i="55"/>
  <c r="Y45" i="55"/>
  <c r="P47" i="55"/>
  <c r="P46" i="55"/>
  <c r="G58" i="55"/>
  <c r="H66" i="55"/>
  <c r="H69" i="55" s="1"/>
  <c r="H67" i="55"/>
  <c r="H68" i="55"/>
  <c r="L66" i="55"/>
  <c r="L69" i="55" s="1"/>
  <c r="L67" i="55"/>
  <c r="L68" i="55"/>
  <c r="Q66" i="55"/>
  <c r="Q67" i="55"/>
  <c r="U66" i="55"/>
  <c r="U67" i="55"/>
  <c r="Y66" i="55"/>
  <c r="Y67" i="55"/>
  <c r="P68" i="55"/>
  <c r="P69" i="55" s="1"/>
  <c r="H88" i="55"/>
  <c r="L88" i="55"/>
  <c r="Q88" i="55"/>
  <c r="Q89" i="55"/>
  <c r="U88" i="55"/>
  <c r="U89" i="55"/>
  <c r="Y88" i="55"/>
  <c r="Y89" i="55"/>
  <c r="P91" i="55"/>
  <c r="P90" i="55"/>
  <c r="H110" i="55"/>
  <c r="H111" i="55"/>
  <c r="L110" i="55"/>
  <c r="L111" i="55"/>
  <c r="Q110" i="55"/>
  <c r="Q111" i="55"/>
  <c r="U110" i="55"/>
  <c r="U111" i="55"/>
  <c r="Y110" i="55"/>
  <c r="Y111" i="55"/>
  <c r="P112" i="55"/>
  <c r="P113" i="55" s="1"/>
  <c r="H132" i="55"/>
  <c r="H133" i="55" s="1"/>
  <c r="L132" i="55"/>
  <c r="L133" i="55" s="1"/>
  <c r="Q132" i="55"/>
  <c r="Q133" i="55"/>
  <c r="U132" i="55"/>
  <c r="U133" i="55"/>
  <c r="Y132" i="55"/>
  <c r="Y133" i="55"/>
  <c r="P135" i="55"/>
  <c r="P134" i="55"/>
  <c r="P146" i="55"/>
  <c r="H154" i="55"/>
  <c r="L154" i="55"/>
  <c r="Q154" i="55"/>
  <c r="Q155" i="55"/>
  <c r="U154" i="55"/>
  <c r="U155" i="55"/>
  <c r="Y154" i="55"/>
  <c r="Y155" i="55"/>
  <c r="P157" i="55"/>
  <c r="P156" i="55"/>
  <c r="P168" i="55"/>
  <c r="I68" i="56"/>
  <c r="I69" i="56" s="1"/>
  <c r="P167" i="49"/>
  <c r="T167" i="49"/>
  <c r="X167" i="49"/>
  <c r="P168" i="49"/>
  <c r="T168" i="49"/>
  <c r="X168" i="49"/>
  <c r="S23" i="53"/>
  <c r="S177" i="53" s="1"/>
  <c r="P24" i="53"/>
  <c r="P178" i="53" s="1"/>
  <c r="T24" i="53"/>
  <c r="T178" i="53" s="1"/>
  <c r="X24" i="53"/>
  <c r="X178" i="53" s="1"/>
  <c r="P25" i="53"/>
  <c r="P179" i="53" s="1"/>
  <c r="T25" i="53"/>
  <c r="T179" i="53" s="1"/>
  <c r="X25" i="53"/>
  <c r="X179" i="53" s="1"/>
  <c r="I35" i="53"/>
  <c r="R35" i="53"/>
  <c r="V35" i="53"/>
  <c r="Z35" i="53"/>
  <c r="R36" i="53"/>
  <c r="V36" i="53"/>
  <c r="Z36" i="53"/>
  <c r="P46" i="53"/>
  <c r="T46" i="53"/>
  <c r="X46" i="53"/>
  <c r="P47" i="53"/>
  <c r="T47" i="53"/>
  <c r="X47" i="53"/>
  <c r="I57" i="53"/>
  <c r="R57" i="53"/>
  <c r="V57" i="53"/>
  <c r="Z57" i="53"/>
  <c r="R58" i="53"/>
  <c r="V58" i="53"/>
  <c r="Z58" i="53"/>
  <c r="P68" i="53"/>
  <c r="T68" i="53"/>
  <c r="X68" i="53"/>
  <c r="P69" i="53"/>
  <c r="T69" i="53"/>
  <c r="X69" i="53"/>
  <c r="I79" i="53"/>
  <c r="R79" i="53"/>
  <c r="V79" i="53"/>
  <c r="Z79" i="53"/>
  <c r="R80" i="53"/>
  <c r="V80" i="53"/>
  <c r="Z80" i="53"/>
  <c r="P90" i="53"/>
  <c r="T90" i="53"/>
  <c r="X90" i="53"/>
  <c r="P91" i="53"/>
  <c r="T91" i="53"/>
  <c r="X91" i="53"/>
  <c r="L99" i="53"/>
  <c r="S99" i="53"/>
  <c r="Z100" i="53"/>
  <c r="R101" i="53"/>
  <c r="W101" i="53"/>
  <c r="S102" i="53"/>
  <c r="M113" i="53"/>
  <c r="M112" i="53"/>
  <c r="R113" i="53"/>
  <c r="R112" i="53"/>
  <c r="V113" i="53"/>
  <c r="V112" i="53"/>
  <c r="Z113" i="53"/>
  <c r="Z112" i="53"/>
  <c r="I110" i="53"/>
  <c r="I111" i="53" s="1"/>
  <c r="N110" i="53"/>
  <c r="N111" i="53" s="1"/>
  <c r="Z110" i="53"/>
  <c r="K111" i="53"/>
  <c r="R111" i="53"/>
  <c r="W111" i="53"/>
  <c r="T112" i="53"/>
  <c r="P113" i="53"/>
  <c r="G122" i="53"/>
  <c r="G124" i="53" s="1"/>
  <c r="G123" i="53"/>
  <c r="K122" i="53"/>
  <c r="P122" i="53"/>
  <c r="P124" i="53"/>
  <c r="P123" i="53"/>
  <c r="T122" i="53"/>
  <c r="T124" i="53"/>
  <c r="T123" i="53"/>
  <c r="X122" i="53"/>
  <c r="X124" i="53"/>
  <c r="X123" i="53"/>
  <c r="T121" i="53"/>
  <c r="M122" i="53"/>
  <c r="V122" i="53"/>
  <c r="I133" i="53"/>
  <c r="I134" i="53" s="1"/>
  <c r="I135" i="53" s="1"/>
  <c r="M133" i="53"/>
  <c r="P134" i="53"/>
  <c r="X134" i="53"/>
  <c r="H155" i="53"/>
  <c r="L155" i="53"/>
  <c r="L157" i="53" s="1"/>
  <c r="I165" i="53"/>
  <c r="M165" i="53"/>
  <c r="J165" i="53"/>
  <c r="N165" i="53"/>
  <c r="I166" i="53"/>
  <c r="R166" i="53"/>
  <c r="Z166" i="53"/>
  <c r="G169" i="53"/>
  <c r="P169" i="53"/>
  <c r="X169" i="53"/>
  <c r="K22" i="55"/>
  <c r="J22" i="55"/>
  <c r="J23" i="55" s="1"/>
  <c r="T25" i="55"/>
  <c r="T179" i="55" s="1"/>
  <c r="K33" i="55"/>
  <c r="I45" i="55"/>
  <c r="M45" i="55"/>
  <c r="J44" i="55"/>
  <c r="N44" i="55"/>
  <c r="G45" i="55"/>
  <c r="G46" i="55" s="1"/>
  <c r="K55" i="55"/>
  <c r="I67" i="55"/>
  <c r="I68" i="55" s="1"/>
  <c r="M67" i="55"/>
  <c r="G67" i="55"/>
  <c r="G68" i="55" s="1"/>
  <c r="K77" i="55"/>
  <c r="M80" i="55"/>
  <c r="I89" i="55"/>
  <c r="M89" i="55"/>
  <c r="J88" i="55"/>
  <c r="N88" i="55"/>
  <c r="G89" i="55"/>
  <c r="G90" i="55" s="1"/>
  <c r="K99" i="55"/>
  <c r="I111" i="55"/>
  <c r="M111" i="55"/>
  <c r="J110" i="55"/>
  <c r="N110" i="55"/>
  <c r="G111" i="55"/>
  <c r="G112" i="55" s="1"/>
  <c r="K121" i="55"/>
  <c r="I133" i="55"/>
  <c r="M133" i="55"/>
  <c r="J132" i="55"/>
  <c r="N132" i="55"/>
  <c r="G133" i="55"/>
  <c r="G134" i="55" s="1"/>
  <c r="K143" i="55"/>
  <c r="I155" i="55"/>
  <c r="I156" i="55" s="1"/>
  <c r="M155" i="55"/>
  <c r="G155" i="55"/>
  <c r="G156" i="55" s="1"/>
  <c r="K165" i="55"/>
  <c r="M168" i="55"/>
  <c r="M172" i="56"/>
  <c r="E48" i="45" s="1"/>
  <c r="W48" i="45" s="1"/>
  <c r="Q173" i="56"/>
  <c r="Q25" i="56"/>
  <c r="Q179" i="56" s="1"/>
  <c r="Q24" i="56"/>
  <c r="Q178" i="56" s="1"/>
  <c r="G34" i="56"/>
  <c r="H33" i="56"/>
  <c r="U36" i="56"/>
  <c r="U35" i="56"/>
  <c r="I36" i="56"/>
  <c r="J44" i="56"/>
  <c r="J45" i="56" s="1"/>
  <c r="N44" i="56"/>
  <c r="N45" i="56"/>
  <c r="S44" i="56"/>
  <c r="S45" i="56"/>
  <c r="W44" i="56"/>
  <c r="W45" i="56"/>
  <c r="M45" i="56"/>
  <c r="Y47" i="56"/>
  <c r="Y46" i="56"/>
  <c r="Q69" i="56"/>
  <c r="Q68" i="56"/>
  <c r="G78" i="56"/>
  <c r="U80" i="56"/>
  <c r="U79" i="56"/>
  <c r="H88" i="56"/>
  <c r="H89" i="56" s="1"/>
  <c r="L88" i="56"/>
  <c r="L89" i="56"/>
  <c r="Q88" i="56"/>
  <c r="Q89" i="56"/>
  <c r="Q91" i="56"/>
  <c r="Q90" i="56"/>
  <c r="J99" i="56"/>
  <c r="J155" i="56"/>
  <c r="J154" i="56"/>
  <c r="N154" i="56"/>
  <c r="N155" i="56" s="1"/>
  <c r="S155" i="56"/>
  <c r="S154" i="56"/>
  <c r="W155" i="56"/>
  <c r="W154" i="56"/>
  <c r="G154" i="56"/>
  <c r="G155" i="56" s="1"/>
  <c r="K155" i="56"/>
  <c r="T157" i="56"/>
  <c r="T156" i="56"/>
  <c r="Y156" i="56"/>
  <c r="Y157" i="56"/>
  <c r="H168" i="56"/>
  <c r="H166" i="56"/>
  <c r="H167" i="56"/>
  <c r="K168" i="56"/>
  <c r="K167" i="56"/>
  <c r="K165" i="56"/>
  <c r="K166" i="56"/>
  <c r="Q168" i="56"/>
  <c r="Q167" i="56"/>
  <c r="M171" i="59"/>
  <c r="Q15" i="45" s="1"/>
  <c r="K173" i="59"/>
  <c r="Q173" i="59"/>
  <c r="Q24" i="59"/>
  <c r="Q178" i="59" s="1"/>
  <c r="V173" i="59"/>
  <c r="V24" i="59"/>
  <c r="V178" i="59" s="1"/>
  <c r="L174" i="59"/>
  <c r="P18" i="45" s="1"/>
  <c r="V18" i="45" s="1"/>
  <c r="I175" i="59"/>
  <c r="R55" i="59"/>
  <c r="M89" i="60"/>
  <c r="G166" i="49"/>
  <c r="G167" i="49" s="1"/>
  <c r="K166" i="49"/>
  <c r="P166" i="49"/>
  <c r="T166" i="49"/>
  <c r="X166" i="49"/>
  <c r="H167" i="49"/>
  <c r="H168" i="49" s="1"/>
  <c r="L167" i="49"/>
  <c r="L168" i="49" s="1"/>
  <c r="Q167" i="49"/>
  <c r="U167" i="49"/>
  <c r="Y167" i="49"/>
  <c r="Q168" i="49"/>
  <c r="U168" i="49"/>
  <c r="Y168" i="49"/>
  <c r="G23" i="53"/>
  <c r="P23" i="53"/>
  <c r="P177" i="53" s="1"/>
  <c r="T23" i="53"/>
  <c r="T177" i="53" s="1"/>
  <c r="X23" i="53"/>
  <c r="X177" i="53" s="1"/>
  <c r="L24" i="53"/>
  <c r="Q24" i="53"/>
  <c r="Q178" i="53" s="1"/>
  <c r="U24" i="53"/>
  <c r="U178" i="53" s="1"/>
  <c r="Y24" i="53"/>
  <c r="Y178" i="53" s="1"/>
  <c r="Q25" i="53"/>
  <c r="Q179" i="53" s="1"/>
  <c r="U25" i="53"/>
  <c r="U179" i="53" s="1"/>
  <c r="Y25" i="53"/>
  <c r="Y179" i="53" s="1"/>
  <c r="I34" i="53"/>
  <c r="I36" i="53" s="1"/>
  <c r="M34" i="53"/>
  <c r="R34" i="53"/>
  <c r="V34" i="53"/>
  <c r="Z34" i="53"/>
  <c r="G45" i="53"/>
  <c r="G46" i="53" s="1"/>
  <c r="K45" i="53"/>
  <c r="K46" i="53" s="1"/>
  <c r="K47" i="53" s="1"/>
  <c r="P45" i="53"/>
  <c r="T45" i="53"/>
  <c r="X45" i="53"/>
  <c r="H46" i="53"/>
  <c r="H47" i="53" s="1"/>
  <c r="L46" i="53"/>
  <c r="I56" i="53"/>
  <c r="I58" i="53" s="1"/>
  <c r="R56" i="53"/>
  <c r="V56" i="53"/>
  <c r="Z56" i="53"/>
  <c r="S57" i="53"/>
  <c r="W57" i="53"/>
  <c r="S58" i="53"/>
  <c r="W58" i="53"/>
  <c r="G67" i="53"/>
  <c r="G68" i="53" s="1"/>
  <c r="K67" i="53"/>
  <c r="K68" i="53" s="1"/>
  <c r="K69" i="53" s="1"/>
  <c r="P67" i="53"/>
  <c r="T67" i="53"/>
  <c r="X67" i="53"/>
  <c r="H68" i="53"/>
  <c r="L68" i="53"/>
  <c r="L69" i="53" s="1"/>
  <c r="Q68" i="53"/>
  <c r="U68" i="53"/>
  <c r="Y68" i="53"/>
  <c r="H69" i="53"/>
  <c r="Q69" i="53"/>
  <c r="U69" i="53"/>
  <c r="Y69" i="53"/>
  <c r="I78" i="53"/>
  <c r="I80" i="53" s="1"/>
  <c r="M78" i="53"/>
  <c r="M79" i="53" s="1"/>
  <c r="R78" i="53"/>
  <c r="V78" i="53"/>
  <c r="Z78" i="53"/>
  <c r="J79" i="53"/>
  <c r="N79" i="53"/>
  <c r="S79" i="53"/>
  <c r="W79" i="53"/>
  <c r="J80" i="53"/>
  <c r="N80" i="53"/>
  <c r="S80" i="53"/>
  <c r="W80" i="53"/>
  <c r="G89" i="53"/>
  <c r="G90" i="53" s="1"/>
  <c r="P89" i="53"/>
  <c r="T89" i="53"/>
  <c r="X89" i="53"/>
  <c r="H90" i="53"/>
  <c r="L90" i="53"/>
  <c r="Q90" i="53"/>
  <c r="U90" i="53"/>
  <c r="Y90" i="53"/>
  <c r="H91" i="53"/>
  <c r="Q91" i="53"/>
  <c r="U91" i="53"/>
  <c r="Y91" i="53"/>
  <c r="I99" i="53"/>
  <c r="I100" i="53" s="1"/>
  <c r="I101" i="53" s="1"/>
  <c r="M99" i="53"/>
  <c r="M100" i="53" s="1"/>
  <c r="M101" i="53" s="1"/>
  <c r="V100" i="53"/>
  <c r="S101" i="53"/>
  <c r="Z102" i="53"/>
  <c r="J110" i="53"/>
  <c r="G111" i="53"/>
  <c r="G112" i="53" s="1"/>
  <c r="S111" i="53"/>
  <c r="X111" i="53"/>
  <c r="P112" i="53"/>
  <c r="W113" i="53"/>
  <c r="L124" i="53"/>
  <c r="L123" i="53"/>
  <c r="Q124" i="53"/>
  <c r="Q123" i="53"/>
  <c r="U124" i="53"/>
  <c r="U123" i="53"/>
  <c r="Y124" i="53"/>
  <c r="Y123" i="53"/>
  <c r="U121" i="53"/>
  <c r="Q122" i="53"/>
  <c r="Y122" i="53"/>
  <c r="M123" i="53"/>
  <c r="V123" i="53"/>
  <c r="I124" i="53"/>
  <c r="R124" i="53"/>
  <c r="Z124" i="53"/>
  <c r="S135" i="53"/>
  <c r="S134" i="53"/>
  <c r="W135" i="53"/>
  <c r="W134" i="53"/>
  <c r="S132" i="53"/>
  <c r="K133" i="53"/>
  <c r="T133" i="53"/>
  <c r="T135" i="53"/>
  <c r="G144" i="53"/>
  <c r="K144" i="53"/>
  <c r="I155" i="53"/>
  <c r="M155" i="53"/>
  <c r="J166" i="53"/>
  <c r="N166" i="53"/>
  <c r="N167" i="53" s="1"/>
  <c r="N168" i="53" s="1"/>
  <c r="I167" i="53"/>
  <c r="R167" i="53"/>
  <c r="Z167" i="53"/>
  <c r="V168" i="53"/>
  <c r="H22" i="55"/>
  <c r="H171" i="55"/>
  <c r="H23" i="55"/>
  <c r="L22" i="55"/>
  <c r="L171" i="55"/>
  <c r="D15" i="45" s="1"/>
  <c r="Q22" i="55"/>
  <c r="Q176" i="55" s="1"/>
  <c r="Q171" i="55"/>
  <c r="Q23" i="55"/>
  <c r="Q177" i="55" s="1"/>
  <c r="U22" i="55"/>
  <c r="U176" i="55" s="1"/>
  <c r="U171" i="55"/>
  <c r="U23" i="55"/>
  <c r="U177" i="55" s="1"/>
  <c r="Y22" i="55"/>
  <c r="Y176" i="55" s="1"/>
  <c r="Y171" i="55"/>
  <c r="Y23" i="55"/>
  <c r="Y177" i="55" s="1"/>
  <c r="I172" i="55"/>
  <c r="M172" i="55"/>
  <c r="E16" i="45" s="1"/>
  <c r="W16" i="45" s="1"/>
  <c r="H175" i="55"/>
  <c r="M22" i="55"/>
  <c r="M176" i="55" s="1"/>
  <c r="E20" i="45" s="1"/>
  <c r="P24" i="55"/>
  <c r="H33" i="55"/>
  <c r="H34" i="55"/>
  <c r="L33" i="55"/>
  <c r="L34" i="55"/>
  <c r="Q33" i="55"/>
  <c r="Q34" i="55"/>
  <c r="U33" i="55"/>
  <c r="U34" i="55"/>
  <c r="Y33" i="55"/>
  <c r="Y34" i="55"/>
  <c r="H55" i="55"/>
  <c r="H56" i="55" s="1"/>
  <c r="H57" i="55" s="1"/>
  <c r="L55" i="55"/>
  <c r="L56" i="55" s="1"/>
  <c r="L57" i="55" s="1"/>
  <c r="Q55" i="55"/>
  <c r="Q56" i="55"/>
  <c r="U55" i="55"/>
  <c r="U56" i="55"/>
  <c r="Y55" i="55"/>
  <c r="Y56" i="55"/>
  <c r="H77" i="55"/>
  <c r="H78" i="55"/>
  <c r="L77" i="55"/>
  <c r="L78" i="55"/>
  <c r="Q77" i="55"/>
  <c r="Q78" i="55"/>
  <c r="U77" i="55"/>
  <c r="U78" i="55"/>
  <c r="Y77" i="55"/>
  <c r="Y78" i="55"/>
  <c r="H99" i="55"/>
  <c r="H100" i="55" s="1"/>
  <c r="H101" i="55" s="1"/>
  <c r="L99" i="55"/>
  <c r="L100" i="55" s="1"/>
  <c r="L101" i="55" s="1"/>
  <c r="Q99" i="55"/>
  <c r="Q100" i="55"/>
  <c r="U99" i="55"/>
  <c r="U100" i="55"/>
  <c r="Y99" i="55"/>
  <c r="Y100" i="55"/>
  <c r="H121" i="55"/>
  <c r="H122" i="55" s="1"/>
  <c r="L121" i="55"/>
  <c r="L122" i="55" s="1"/>
  <c r="Q121" i="55"/>
  <c r="Q122" i="55"/>
  <c r="U121" i="55"/>
  <c r="U122" i="55"/>
  <c r="Y121" i="55"/>
  <c r="Y122" i="55"/>
  <c r="H143" i="55"/>
  <c r="H144" i="55"/>
  <c r="L143" i="55"/>
  <c r="L144" i="55"/>
  <c r="Q143" i="55"/>
  <c r="Q144" i="55"/>
  <c r="U143" i="55"/>
  <c r="U144" i="55"/>
  <c r="Y143" i="55"/>
  <c r="Y144" i="55"/>
  <c r="H165" i="55"/>
  <c r="H166" i="55" s="1"/>
  <c r="L165" i="55"/>
  <c r="L166" i="55" s="1"/>
  <c r="Q165" i="55"/>
  <c r="Q166" i="55"/>
  <c r="U165" i="55"/>
  <c r="U166" i="55"/>
  <c r="Y165" i="55"/>
  <c r="Y166" i="55"/>
  <c r="L173" i="56"/>
  <c r="D49" i="45" s="1"/>
  <c r="M174" i="56"/>
  <c r="E50" i="45" s="1"/>
  <c r="Q36" i="56"/>
  <c r="Q35" i="56"/>
  <c r="G45" i="56"/>
  <c r="G47" i="56" s="1"/>
  <c r="K45" i="56"/>
  <c r="K46" i="56" s="1"/>
  <c r="K47" i="56" s="1"/>
  <c r="H44" i="56"/>
  <c r="H45" i="56" s="1"/>
  <c r="L44" i="56"/>
  <c r="I45" i="56"/>
  <c r="I46" i="56" s="1"/>
  <c r="I47" i="56" s="1"/>
  <c r="U47" i="56"/>
  <c r="U46" i="56"/>
  <c r="S55" i="56"/>
  <c r="S56" i="56"/>
  <c r="W55" i="56"/>
  <c r="W56" i="56"/>
  <c r="H57" i="56"/>
  <c r="H58" i="56" s="1"/>
  <c r="M56" i="56"/>
  <c r="Y58" i="56"/>
  <c r="Y57" i="56"/>
  <c r="L56" i="56"/>
  <c r="L57" i="56" s="1"/>
  <c r="Q80" i="56"/>
  <c r="Q79" i="56"/>
  <c r="J132" i="56"/>
  <c r="M35" i="59"/>
  <c r="K35" i="59"/>
  <c r="K34" i="59"/>
  <c r="K33" i="59"/>
  <c r="G78" i="59"/>
  <c r="G79" i="59" s="1"/>
  <c r="G77" i="59"/>
  <c r="K77" i="59"/>
  <c r="P78" i="59"/>
  <c r="P77" i="59"/>
  <c r="P79" i="59" s="1"/>
  <c r="T78" i="59"/>
  <c r="T77" i="59"/>
  <c r="X78" i="59"/>
  <c r="X77" i="59"/>
  <c r="H173" i="59"/>
  <c r="M77" i="59"/>
  <c r="L66" i="60"/>
  <c r="I67" i="60"/>
  <c r="H169" i="53"/>
  <c r="L169" i="53"/>
  <c r="J59" i="45" s="1"/>
  <c r="I170" i="53"/>
  <c r="M170" i="53"/>
  <c r="K60" i="45" s="1"/>
  <c r="J171" i="53"/>
  <c r="N171" i="53"/>
  <c r="L61" i="45" s="1"/>
  <c r="G172" i="53"/>
  <c r="K172" i="53"/>
  <c r="I62" i="45" s="1"/>
  <c r="H173" i="53"/>
  <c r="L173" i="53"/>
  <c r="J63" i="45" s="1"/>
  <c r="M174" i="53"/>
  <c r="K64" i="45" s="1"/>
  <c r="K22" i="53"/>
  <c r="T22" i="53"/>
  <c r="T176" i="53" s="1"/>
  <c r="H23" i="53"/>
  <c r="H24" i="53" s="1"/>
  <c r="L23" i="53"/>
  <c r="Q23" i="53"/>
  <c r="Q177" i="53" s="1"/>
  <c r="U23" i="53"/>
  <c r="U177" i="53" s="1"/>
  <c r="Y23" i="53"/>
  <c r="Y177" i="53" s="1"/>
  <c r="J99" i="53"/>
  <c r="R100" i="53"/>
  <c r="Z101" i="53"/>
  <c r="V102" i="53"/>
  <c r="L110" i="53"/>
  <c r="W110" i="53"/>
  <c r="T111" i="53"/>
  <c r="K112" i="53"/>
  <c r="K113" i="53" s="1"/>
  <c r="G113" i="53"/>
  <c r="X113" i="53"/>
  <c r="J121" i="53"/>
  <c r="J123" i="53" s="1"/>
  <c r="N121" i="53"/>
  <c r="N122" i="53" s="1"/>
  <c r="H121" i="53"/>
  <c r="Q121" i="53"/>
  <c r="I122" i="53"/>
  <c r="I123" i="53" s="1"/>
  <c r="R122" i="53"/>
  <c r="Z122" i="53"/>
  <c r="G132" i="53"/>
  <c r="K132" i="53"/>
  <c r="K134" i="53" s="1"/>
  <c r="H132" i="53"/>
  <c r="L132" i="53"/>
  <c r="W133" i="53"/>
  <c r="T134" i="53"/>
  <c r="Q146" i="53"/>
  <c r="Q145" i="53"/>
  <c r="U146" i="53"/>
  <c r="U145" i="53"/>
  <c r="Y146" i="53"/>
  <c r="Y145" i="53"/>
  <c r="U143" i="53"/>
  <c r="H144" i="53"/>
  <c r="H145" i="53" s="1"/>
  <c r="H146" i="53" s="1"/>
  <c r="Q144" i="53"/>
  <c r="Y144" i="53"/>
  <c r="S157" i="53"/>
  <c r="S156" i="53"/>
  <c r="W157" i="53"/>
  <c r="W156" i="53"/>
  <c r="S154" i="53"/>
  <c r="G166" i="53"/>
  <c r="G167" i="53" s="1"/>
  <c r="K166" i="53"/>
  <c r="K167" i="53" s="1"/>
  <c r="M166" i="53"/>
  <c r="V166" i="53"/>
  <c r="I171" i="55"/>
  <c r="I23" i="55"/>
  <c r="I25" i="55" s="1"/>
  <c r="M171" i="55"/>
  <c r="E15" i="45" s="1"/>
  <c r="W15" i="45" s="1"/>
  <c r="M23" i="55"/>
  <c r="R171" i="55"/>
  <c r="R23" i="55"/>
  <c r="R177" i="55" s="1"/>
  <c r="V171" i="55"/>
  <c r="V23" i="55"/>
  <c r="V177" i="55" s="1"/>
  <c r="Z171" i="55"/>
  <c r="Z23" i="55"/>
  <c r="Z177" i="55" s="1"/>
  <c r="G173" i="55"/>
  <c r="G23" i="55"/>
  <c r="K173" i="55"/>
  <c r="K23" i="55"/>
  <c r="N22" i="55"/>
  <c r="P25" i="55"/>
  <c r="X25" i="55"/>
  <c r="X179" i="55" s="1"/>
  <c r="I34" i="55"/>
  <c r="I36" i="55" s="1"/>
  <c r="M34" i="55"/>
  <c r="M35" i="55" s="1"/>
  <c r="J33" i="55"/>
  <c r="N33" i="55"/>
  <c r="G34" i="55"/>
  <c r="G35" i="55" s="1"/>
  <c r="K44" i="55"/>
  <c r="K45" i="55" s="1"/>
  <c r="I56" i="55"/>
  <c r="M56" i="55"/>
  <c r="M57" i="55" s="1"/>
  <c r="J55" i="55"/>
  <c r="N55" i="55"/>
  <c r="G56" i="55"/>
  <c r="G57" i="55" s="1"/>
  <c r="K56" i="55"/>
  <c r="K66" i="55"/>
  <c r="K67" i="55" s="1"/>
  <c r="I78" i="55"/>
  <c r="I80" i="55" s="1"/>
  <c r="M78" i="55"/>
  <c r="G78" i="55"/>
  <c r="G79" i="55" s="1"/>
  <c r="K78" i="55"/>
  <c r="K88" i="55"/>
  <c r="K89" i="55" s="1"/>
  <c r="I91" i="55"/>
  <c r="M91" i="55"/>
  <c r="I100" i="55"/>
  <c r="I101" i="55" s="1"/>
  <c r="I102" i="55" s="1"/>
  <c r="M100" i="55"/>
  <c r="M102" i="55" s="1"/>
  <c r="J99" i="55"/>
  <c r="N99" i="55"/>
  <c r="G100" i="55"/>
  <c r="K100" i="55"/>
  <c r="I113" i="55"/>
  <c r="I122" i="55"/>
  <c r="I124" i="55" s="1"/>
  <c r="M122" i="55"/>
  <c r="M123" i="55" s="1"/>
  <c r="J121" i="55"/>
  <c r="N121" i="55"/>
  <c r="G122" i="55"/>
  <c r="G123" i="55" s="1"/>
  <c r="K132" i="55"/>
  <c r="K133" i="55" s="1"/>
  <c r="I144" i="55"/>
  <c r="M144" i="55"/>
  <c r="M145" i="55" s="1"/>
  <c r="J143" i="55"/>
  <c r="N143" i="55"/>
  <c r="G144" i="55"/>
  <c r="G145" i="55" s="1"/>
  <c r="G146" i="55" s="1"/>
  <c r="K144" i="55"/>
  <c r="K154" i="55"/>
  <c r="K155" i="55" s="1"/>
  <c r="I166" i="55"/>
  <c r="I168" i="55" s="1"/>
  <c r="M166" i="55"/>
  <c r="G166" i="55"/>
  <c r="K166" i="55"/>
  <c r="J171" i="56"/>
  <c r="J22" i="56"/>
  <c r="J23" i="56"/>
  <c r="N171" i="56"/>
  <c r="F47" i="45" s="1"/>
  <c r="N22" i="56"/>
  <c r="N23" i="56"/>
  <c r="S171" i="56"/>
  <c r="S22" i="56"/>
  <c r="S176" i="56" s="1"/>
  <c r="S23" i="56"/>
  <c r="S177" i="56" s="1"/>
  <c r="W171" i="56"/>
  <c r="W22" i="56"/>
  <c r="W176" i="56" s="1"/>
  <c r="W23" i="56"/>
  <c r="W177" i="56" s="1"/>
  <c r="G172" i="56"/>
  <c r="K172" i="56"/>
  <c r="C48" i="45" s="1"/>
  <c r="U48" i="45" s="1"/>
  <c r="H173" i="56"/>
  <c r="Y173" i="56"/>
  <c r="Y25" i="56"/>
  <c r="Y179" i="56" s="1"/>
  <c r="Y24" i="56"/>
  <c r="Y178" i="56" s="1"/>
  <c r="K22" i="56"/>
  <c r="L23" i="56"/>
  <c r="M24" i="56"/>
  <c r="L35" i="56"/>
  <c r="L36" i="56" s="1"/>
  <c r="Q47" i="56"/>
  <c r="Q46" i="56"/>
  <c r="G56" i="56"/>
  <c r="G58" i="56" s="1"/>
  <c r="K56" i="56"/>
  <c r="L55" i="56"/>
  <c r="L58" i="56" s="1"/>
  <c r="I56" i="56"/>
  <c r="I57" i="56" s="1"/>
  <c r="P58" i="56"/>
  <c r="U58" i="56"/>
  <c r="U57" i="56"/>
  <c r="J66" i="56"/>
  <c r="J67" i="56"/>
  <c r="N66" i="56"/>
  <c r="N67" i="56" s="1"/>
  <c r="S66" i="56"/>
  <c r="S67" i="56"/>
  <c r="W66" i="56"/>
  <c r="W67" i="56"/>
  <c r="H68" i="56"/>
  <c r="H69" i="56" s="1"/>
  <c r="M67" i="56"/>
  <c r="M68" i="56" s="1"/>
  <c r="Y69" i="56"/>
  <c r="Y68" i="56"/>
  <c r="L67" i="56"/>
  <c r="P134" i="56"/>
  <c r="P135" i="56" s="1"/>
  <c r="U135" i="56"/>
  <c r="U134" i="56"/>
  <c r="H171" i="56"/>
  <c r="N44" i="59"/>
  <c r="I55" i="59"/>
  <c r="I56" i="59" s="1"/>
  <c r="M56" i="59"/>
  <c r="M57" i="59" s="1"/>
  <c r="M55" i="59"/>
  <c r="V56" i="59"/>
  <c r="V55" i="59"/>
  <c r="G171" i="55"/>
  <c r="K171" i="55"/>
  <c r="C15" i="45" s="1"/>
  <c r="U15" i="45" s="1"/>
  <c r="P171" i="55"/>
  <c r="T171" i="55"/>
  <c r="X171" i="55"/>
  <c r="I173" i="55"/>
  <c r="M173" i="55"/>
  <c r="E17" i="45" s="1"/>
  <c r="W17" i="45" s="1"/>
  <c r="R173" i="55"/>
  <c r="V173" i="55"/>
  <c r="Z173" i="55"/>
  <c r="H22" i="56"/>
  <c r="L22" i="56"/>
  <c r="I23" i="56"/>
  <c r="I24" i="56" s="1"/>
  <c r="M23" i="56"/>
  <c r="I77" i="56"/>
  <c r="I176" i="56" s="1"/>
  <c r="T77" i="56"/>
  <c r="R89" i="56"/>
  <c r="R88" i="56"/>
  <c r="V89" i="56"/>
  <c r="V88" i="56"/>
  <c r="G88" i="56"/>
  <c r="G176" i="56" s="1"/>
  <c r="Z88" i="56"/>
  <c r="I100" i="56"/>
  <c r="I99" i="56"/>
  <c r="M99" i="56"/>
  <c r="M100" i="56" s="1"/>
  <c r="V99" i="56"/>
  <c r="V100" i="56"/>
  <c r="Z99" i="56"/>
  <c r="Z100" i="56"/>
  <c r="N99" i="56"/>
  <c r="G101" i="56"/>
  <c r="P101" i="56"/>
  <c r="P102" i="56" s="1"/>
  <c r="T102" i="56"/>
  <c r="T101" i="56"/>
  <c r="X102" i="56"/>
  <c r="X101" i="56"/>
  <c r="R99" i="56"/>
  <c r="S132" i="56"/>
  <c r="G144" i="56"/>
  <c r="P157" i="56"/>
  <c r="P156" i="56"/>
  <c r="I165" i="56"/>
  <c r="I167" i="56" s="1"/>
  <c r="I168" i="56" s="1"/>
  <c r="I166" i="56"/>
  <c r="M165" i="56"/>
  <c r="M166" i="56" s="1"/>
  <c r="R165" i="56"/>
  <c r="R166" i="56"/>
  <c r="V165" i="56"/>
  <c r="V166" i="56"/>
  <c r="Z165" i="56"/>
  <c r="Z166" i="56"/>
  <c r="L167" i="56"/>
  <c r="L168" i="56" s="1"/>
  <c r="X168" i="56"/>
  <c r="X167" i="56"/>
  <c r="G165" i="56"/>
  <c r="K171" i="56"/>
  <c r="C47" i="45" s="1"/>
  <c r="U47" i="45" s="1"/>
  <c r="H66" i="59"/>
  <c r="L67" i="59"/>
  <c r="L66" i="59"/>
  <c r="L68" i="59"/>
  <c r="Q67" i="59"/>
  <c r="Q66" i="59"/>
  <c r="I66" i="59"/>
  <c r="J89" i="59"/>
  <c r="J88" i="59"/>
  <c r="N89" i="59"/>
  <c r="S89" i="59"/>
  <c r="S88" i="59"/>
  <c r="W89" i="59"/>
  <c r="W88" i="59"/>
  <c r="G90" i="59"/>
  <c r="G88" i="59"/>
  <c r="L134" i="59"/>
  <c r="Q171" i="59"/>
  <c r="G44" i="60"/>
  <c r="G45" i="60"/>
  <c r="K44" i="60"/>
  <c r="K45" i="60" s="1"/>
  <c r="K46" i="60" s="1"/>
  <c r="K171" i="60"/>
  <c r="O47" i="45" s="1"/>
  <c r="P45" i="60"/>
  <c r="P44" i="60"/>
  <c r="T45" i="60"/>
  <c r="T44" i="60"/>
  <c r="X45" i="60"/>
  <c r="M55" i="60"/>
  <c r="M56" i="60" s="1"/>
  <c r="K143" i="60"/>
  <c r="H165" i="60"/>
  <c r="H166" i="60" s="1"/>
  <c r="L165" i="60"/>
  <c r="L166" i="60"/>
  <c r="Q166" i="60"/>
  <c r="Q165" i="60"/>
  <c r="U166" i="60"/>
  <c r="U165" i="60"/>
  <c r="Y165" i="60"/>
  <c r="Y166" i="60"/>
  <c r="Q91" i="57"/>
  <c r="Q90" i="57"/>
  <c r="V91" i="57"/>
  <c r="V90" i="57"/>
  <c r="M134" i="53"/>
  <c r="M135" i="53" s="1"/>
  <c r="R134" i="53"/>
  <c r="V134" i="53"/>
  <c r="Z134" i="53"/>
  <c r="R135" i="53"/>
  <c r="V135" i="53"/>
  <c r="Z135" i="53"/>
  <c r="G145" i="53"/>
  <c r="G146" i="53" s="1"/>
  <c r="P145" i="53"/>
  <c r="T145" i="53"/>
  <c r="X145" i="53"/>
  <c r="P146" i="53"/>
  <c r="T146" i="53"/>
  <c r="X146" i="53"/>
  <c r="I156" i="53"/>
  <c r="M156" i="53"/>
  <c r="M157" i="53" s="1"/>
  <c r="R156" i="53"/>
  <c r="V156" i="53"/>
  <c r="Z156" i="53"/>
  <c r="I157" i="53"/>
  <c r="R157" i="53"/>
  <c r="V157" i="53"/>
  <c r="Z157" i="53"/>
  <c r="P167" i="53"/>
  <c r="T167" i="53"/>
  <c r="X167" i="53"/>
  <c r="P168" i="53"/>
  <c r="T168" i="53"/>
  <c r="X168" i="53"/>
  <c r="I24" i="55"/>
  <c r="M24" i="55"/>
  <c r="R24" i="55"/>
  <c r="R178" i="55" s="1"/>
  <c r="V24" i="55"/>
  <c r="V178" i="55" s="1"/>
  <c r="Z24" i="55"/>
  <c r="Z178" i="55" s="1"/>
  <c r="I35" i="55"/>
  <c r="R35" i="55"/>
  <c r="V35" i="55"/>
  <c r="Z35" i="55"/>
  <c r="I46" i="55"/>
  <c r="I47" i="55" s="1"/>
  <c r="R46" i="55"/>
  <c r="V46" i="55"/>
  <c r="Z46" i="55"/>
  <c r="R57" i="55"/>
  <c r="V57" i="55"/>
  <c r="Z57" i="55"/>
  <c r="M68" i="55"/>
  <c r="M69" i="55" s="1"/>
  <c r="R68" i="55"/>
  <c r="V68" i="55"/>
  <c r="Z68" i="55"/>
  <c r="I79" i="55"/>
  <c r="M79" i="55"/>
  <c r="R79" i="55"/>
  <c r="V79" i="55"/>
  <c r="Z79" i="55"/>
  <c r="I90" i="55"/>
  <c r="M90" i="55"/>
  <c r="R90" i="55"/>
  <c r="V90" i="55"/>
  <c r="Z90" i="55"/>
  <c r="M101" i="55"/>
  <c r="R101" i="55"/>
  <c r="V101" i="55"/>
  <c r="Z101" i="55"/>
  <c r="I112" i="55"/>
  <c r="M112" i="55"/>
  <c r="M113" i="55" s="1"/>
  <c r="R112" i="55"/>
  <c r="V112" i="55"/>
  <c r="Z112" i="55"/>
  <c r="I123" i="55"/>
  <c r="R123" i="55"/>
  <c r="V123" i="55"/>
  <c r="Z123" i="55"/>
  <c r="I134" i="55"/>
  <c r="I135" i="55" s="1"/>
  <c r="R134" i="55"/>
  <c r="V134" i="55"/>
  <c r="Z134" i="55"/>
  <c r="R145" i="55"/>
  <c r="V145" i="55"/>
  <c r="Z145" i="55"/>
  <c r="M156" i="55"/>
  <c r="M157" i="55" s="1"/>
  <c r="R156" i="55"/>
  <c r="V156" i="55"/>
  <c r="Z156" i="55"/>
  <c r="I167" i="55"/>
  <c r="M167" i="55"/>
  <c r="R167" i="55"/>
  <c r="V167" i="55"/>
  <c r="Z167" i="55"/>
  <c r="L171" i="56"/>
  <c r="D47" i="45" s="1"/>
  <c r="I172" i="56"/>
  <c r="R22" i="56"/>
  <c r="R176" i="56" s="1"/>
  <c r="V22" i="56"/>
  <c r="V176" i="56" s="1"/>
  <c r="Z22" i="56"/>
  <c r="Z176" i="56" s="1"/>
  <c r="T24" i="56"/>
  <c r="T178" i="56" s="1"/>
  <c r="X24" i="56"/>
  <c r="X178" i="56" s="1"/>
  <c r="T25" i="56"/>
  <c r="T179" i="56" s="1"/>
  <c r="X25" i="56"/>
  <c r="X179" i="56" s="1"/>
  <c r="G35" i="56"/>
  <c r="G36" i="56" s="1"/>
  <c r="P35" i="56"/>
  <c r="P36" i="56" s="1"/>
  <c r="T35" i="56"/>
  <c r="X35" i="56"/>
  <c r="G46" i="56"/>
  <c r="P46" i="56"/>
  <c r="P47" i="56" s="1"/>
  <c r="T46" i="56"/>
  <c r="X46" i="56"/>
  <c r="G57" i="56"/>
  <c r="K57" i="56"/>
  <c r="P57" i="56"/>
  <c r="T57" i="56"/>
  <c r="X57" i="56"/>
  <c r="G68" i="56"/>
  <c r="G69" i="56" s="1"/>
  <c r="P68" i="56"/>
  <c r="P69" i="56" s="1"/>
  <c r="T68" i="56"/>
  <c r="X68" i="56"/>
  <c r="H77" i="56"/>
  <c r="L77" i="56"/>
  <c r="V77" i="56"/>
  <c r="L78" i="56"/>
  <c r="P79" i="56"/>
  <c r="P80" i="56" s="1"/>
  <c r="Z79" i="56"/>
  <c r="J88" i="56"/>
  <c r="K88" i="56"/>
  <c r="I88" i="56"/>
  <c r="S88" i="56"/>
  <c r="G100" i="56"/>
  <c r="G102" i="56" s="1"/>
  <c r="L101" i="56"/>
  <c r="N110" i="56"/>
  <c r="W111" i="56"/>
  <c r="W110" i="56"/>
  <c r="T113" i="56"/>
  <c r="T112" i="56"/>
  <c r="K110" i="56"/>
  <c r="K111" i="56" s="1"/>
  <c r="U112" i="56"/>
  <c r="H124" i="56"/>
  <c r="H122" i="56"/>
  <c r="H123" i="56" s="1"/>
  <c r="L121" i="56"/>
  <c r="K121" i="56"/>
  <c r="M101" i="59"/>
  <c r="K154" i="59"/>
  <c r="M154" i="59"/>
  <c r="M35" i="60"/>
  <c r="M36" i="60" s="1"/>
  <c r="J88" i="60"/>
  <c r="J89" i="60" s="1"/>
  <c r="N88" i="60"/>
  <c r="N89" i="60" s="1"/>
  <c r="G90" i="60"/>
  <c r="L88" i="60"/>
  <c r="L90" i="60" s="1"/>
  <c r="L89" i="60"/>
  <c r="I134" i="60"/>
  <c r="J55" i="57"/>
  <c r="J56" i="57" s="1"/>
  <c r="G121" i="57"/>
  <c r="G122" i="57" s="1"/>
  <c r="K121" i="57"/>
  <c r="K122" i="57" s="1"/>
  <c r="K123" i="57" s="1"/>
  <c r="P122" i="57"/>
  <c r="P121" i="57"/>
  <c r="P123" i="57" s="1"/>
  <c r="T121" i="57"/>
  <c r="T122" i="57"/>
  <c r="X122" i="57"/>
  <c r="X121" i="57"/>
  <c r="H121" i="57"/>
  <c r="H122" i="57"/>
  <c r="H123" i="57" s="1"/>
  <c r="H124" i="57" s="1"/>
  <c r="L122" i="57"/>
  <c r="L121" i="57"/>
  <c r="U124" i="57"/>
  <c r="U123" i="57"/>
  <c r="Z124" i="57"/>
  <c r="Z123" i="57"/>
  <c r="K135" i="57"/>
  <c r="Q135" i="57"/>
  <c r="Q134" i="57"/>
  <c r="V134" i="57"/>
  <c r="V135" i="57"/>
  <c r="I171" i="56"/>
  <c r="M171" i="56"/>
  <c r="E47" i="45" s="1"/>
  <c r="J172" i="56"/>
  <c r="N172" i="56"/>
  <c r="F48" i="45" s="1"/>
  <c r="X48" i="45" s="1"/>
  <c r="G173" i="56"/>
  <c r="K173" i="56"/>
  <c r="C49" i="45" s="1"/>
  <c r="P173" i="56"/>
  <c r="L174" i="56"/>
  <c r="D50" i="45" s="1"/>
  <c r="V50" i="45" s="1"/>
  <c r="I175" i="56"/>
  <c r="M175" i="56"/>
  <c r="E51" i="45" s="1"/>
  <c r="W51" i="45" s="1"/>
  <c r="G23" i="56"/>
  <c r="P23" i="56"/>
  <c r="P177" i="56" s="1"/>
  <c r="T23" i="56"/>
  <c r="T177" i="56" s="1"/>
  <c r="X23" i="56"/>
  <c r="X177" i="56" s="1"/>
  <c r="M78" i="56"/>
  <c r="M79" i="56" s="1"/>
  <c r="R77" i="56"/>
  <c r="V79" i="56"/>
  <c r="P91" i="56"/>
  <c r="P90" i="56"/>
  <c r="U91" i="56"/>
  <c r="U90" i="56"/>
  <c r="M88" i="56"/>
  <c r="P113" i="56"/>
  <c r="P112" i="56"/>
  <c r="I121" i="56"/>
  <c r="I122" i="56"/>
  <c r="M121" i="56"/>
  <c r="M122" i="56" s="1"/>
  <c r="R121" i="56"/>
  <c r="R122" i="56"/>
  <c r="V121" i="56"/>
  <c r="V122" i="56"/>
  <c r="Z121" i="56"/>
  <c r="Z122" i="56"/>
  <c r="X124" i="56"/>
  <c r="X123" i="56"/>
  <c r="G121" i="56"/>
  <c r="G122" i="56" s="1"/>
  <c r="J133" i="56"/>
  <c r="N132" i="56"/>
  <c r="N133" i="56" s="1"/>
  <c r="W133" i="56"/>
  <c r="W132" i="56"/>
  <c r="T135" i="56"/>
  <c r="T134" i="56"/>
  <c r="K132" i="56"/>
  <c r="K133" i="56" s="1"/>
  <c r="H144" i="56"/>
  <c r="H145" i="56" s="1"/>
  <c r="H146" i="56" s="1"/>
  <c r="L143" i="56"/>
  <c r="H171" i="59"/>
  <c r="H22" i="59"/>
  <c r="L25" i="59"/>
  <c r="L171" i="59"/>
  <c r="P15" i="45" s="1"/>
  <c r="L23" i="59"/>
  <c r="U23" i="59"/>
  <c r="U177" i="59" s="1"/>
  <c r="U171" i="59"/>
  <c r="Y171" i="59"/>
  <c r="Y22" i="59"/>
  <c r="Y176" i="59" s="1"/>
  <c r="I173" i="59"/>
  <c r="I24" i="59"/>
  <c r="U24" i="59"/>
  <c r="U178" i="59" s="1"/>
  <c r="U173" i="59"/>
  <c r="Z173" i="59"/>
  <c r="Z24" i="59"/>
  <c r="Z178" i="59" s="1"/>
  <c r="H175" i="59"/>
  <c r="Q23" i="59"/>
  <c r="Q177" i="59" s="1"/>
  <c r="L33" i="59"/>
  <c r="I44" i="59"/>
  <c r="I171" i="59"/>
  <c r="M45" i="59"/>
  <c r="M46" i="59" s="1"/>
  <c r="R45" i="59"/>
  <c r="R44" i="59"/>
  <c r="Z45" i="59"/>
  <c r="Z44" i="59"/>
  <c r="H55" i="59"/>
  <c r="Q56" i="59"/>
  <c r="Q55" i="59"/>
  <c r="Y56" i="59"/>
  <c r="Y55" i="59"/>
  <c r="G57" i="59"/>
  <c r="L55" i="59"/>
  <c r="L56" i="59" s="1"/>
  <c r="L57" i="59" s="1"/>
  <c r="U66" i="59"/>
  <c r="L173" i="59"/>
  <c r="P17" i="45" s="1"/>
  <c r="V17" i="45" s="1"/>
  <c r="N88" i="59"/>
  <c r="M167" i="59"/>
  <c r="G167" i="59"/>
  <c r="I171" i="60"/>
  <c r="I22" i="60"/>
  <c r="I176" i="60" s="1"/>
  <c r="M171" i="60"/>
  <c r="Q47" i="45" s="1"/>
  <c r="M22" i="60"/>
  <c r="R22" i="60"/>
  <c r="R176" i="60" s="1"/>
  <c r="R171" i="60"/>
  <c r="R23" i="60"/>
  <c r="R177" i="60" s="1"/>
  <c r="V23" i="60"/>
  <c r="V177" i="60" s="1"/>
  <c r="V171" i="60"/>
  <c r="Z171" i="60"/>
  <c r="Z23" i="60"/>
  <c r="Z177" i="60" s="1"/>
  <c r="Z22" i="60"/>
  <c r="Z176" i="60" s="1"/>
  <c r="P174" i="60"/>
  <c r="I33" i="60"/>
  <c r="M34" i="60"/>
  <c r="R33" i="60"/>
  <c r="R34" i="60"/>
  <c r="V33" i="60"/>
  <c r="V34" i="60"/>
  <c r="Z34" i="60"/>
  <c r="Z33" i="60"/>
  <c r="K99" i="60"/>
  <c r="P100" i="60"/>
  <c r="P101" i="60" s="1"/>
  <c r="P99" i="60"/>
  <c r="T100" i="60"/>
  <c r="T99" i="60"/>
  <c r="X99" i="60"/>
  <c r="X100" i="60"/>
  <c r="G100" i="60"/>
  <c r="M77" i="58"/>
  <c r="M78" i="58" s="1"/>
  <c r="J99" i="59"/>
  <c r="N99" i="59"/>
  <c r="L100" i="59"/>
  <c r="S99" i="59"/>
  <c r="J100" i="59"/>
  <c r="Z111" i="59"/>
  <c r="M123" i="59"/>
  <c r="K133" i="59"/>
  <c r="K143" i="59"/>
  <c r="H155" i="59"/>
  <c r="L155" i="59"/>
  <c r="L154" i="59"/>
  <c r="Q155" i="59"/>
  <c r="Q154" i="59"/>
  <c r="I156" i="59"/>
  <c r="I155" i="59"/>
  <c r="P156" i="59"/>
  <c r="U154" i="59"/>
  <c r="I45" i="60"/>
  <c r="P46" i="60"/>
  <c r="Y44" i="60"/>
  <c r="Q45" i="60"/>
  <c r="G56" i="60"/>
  <c r="G57" i="60" s="1"/>
  <c r="K55" i="60"/>
  <c r="J66" i="60"/>
  <c r="N66" i="60"/>
  <c r="N67" i="60" s="1"/>
  <c r="N77" i="60"/>
  <c r="G89" i="60"/>
  <c r="K88" i="60"/>
  <c r="K89" i="60" s="1"/>
  <c r="T89" i="60"/>
  <c r="T88" i="60"/>
  <c r="M90" i="60"/>
  <c r="H88" i="60"/>
  <c r="H89" i="60" s="1"/>
  <c r="H90" i="60" s="1"/>
  <c r="X88" i="60"/>
  <c r="K121" i="60"/>
  <c r="P173" i="60"/>
  <c r="P33" i="57"/>
  <c r="P35" i="57" s="1"/>
  <c r="P34" i="57"/>
  <c r="T33" i="57"/>
  <c r="T34" i="57"/>
  <c r="X33" i="57"/>
  <c r="X34" i="57"/>
  <c r="Z36" i="57"/>
  <c r="Z35" i="57"/>
  <c r="I132" i="57"/>
  <c r="I133" i="57"/>
  <c r="I134" i="57" s="1"/>
  <c r="I135" i="57" s="1"/>
  <c r="M132" i="57"/>
  <c r="R135" i="57"/>
  <c r="R134" i="57"/>
  <c r="H111" i="58"/>
  <c r="H110" i="58"/>
  <c r="L110" i="58"/>
  <c r="Q111" i="58"/>
  <c r="Q110" i="58"/>
  <c r="U111" i="58"/>
  <c r="U110" i="58"/>
  <c r="Y111" i="58"/>
  <c r="Y110" i="58"/>
  <c r="I110" i="58"/>
  <c r="I111" i="58"/>
  <c r="I113" i="58" s="1"/>
  <c r="M111" i="58"/>
  <c r="M110" i="58"/>
  <c r="J100" i="56"/>
  <c r="N100" i="56"/>
  <c r="G99" i="56"/>
  <c r="S99" i="56"/>
  <c r="H110" i="56"/>
  <c r="H111" i="56" s="1"/>
  <c r="L110" i="56"/>
  <c r="L111" i="56" s="1"/>
  <c r="T124" i="56"/>
  <c r="T123" i="56"/>
  <c r="J121" i="56"/>
  <c r="J122" i="56" s="1"/>
  <c r="S121" i="56"/>
  <c r="H132" i="56"/>
  <c r="H133" i="56" s="1"/>
  <c r="L132" i="56"/>
  <c r="T146" i="56"/>
  <c r="T145" i="56"/>
  <c r="J143" i="56"/>
  <c r="S143" i="56"/>
  <c r="H154" i="56"/>
  <c r="L154" i="56"/>
  <c r="L155" i="56" s="1"/>
  <c r="K156" i="56"/>
  <c r="K157" i="56" s="1"/>
  <c r="T168" i="56"/>
  <c r="T167" i="56"/>
  <c r="J165" i="56"/>
  <c r="J166" i="56" s="1"/>
  <c r="S165" i="56"/>
  <c r="G24" i="59"/>
  <c r="L24" i="59"/>
  <c r="R24" i="59"/>
  <c r="R178" i="59" s="1"/>
  <c r="P33" i="59"/>
  <c r="P35" i="59" s="1"/>
  <c r="X33" i="59"/>
  <c r="J55" i="59"/>
  <c r="N55" i="59"/>
  <c r="J66" i="59"/>
  <c r="G67" i="59"/>
  <c r="G68" i="59" s="1"/>
  <c r="H78" i="59"/>
  <c r="H79" i="59" s="1"/>
  <c r="I79" i="59"/>
  <c r="L77" i="59"/>
  <c r="L78" i="59" s="1"/>
  <c r="L79" i="59" s="1"/>
  <c r="U78" i="59"/>
  <c r="G89" i="59"/>
  <c r="H89" i="59"/>
  <c r="H88" i="59"/>
  <c r="G100" i="59"/>
  <c r="G101" i="59" s="1"/>
  <c r="K100" i="59"/>
  <c r="K99" i="59"/>
  <c r="K101" i="59" s="1"/>
  <c r="W99" i="59"/>
  <c r="N100" i="59"/>
  <c r="L101" i="59"/>
  <c r="N110" i="59"/>
  <c r="R110" i="59"/>
  <c r="I111" i="59"/>
  <c r="S111" i="59"/>
  <c r="I122" i="59"/>
  <c r="I123" i="59" s="1"/>
  <c r="V121" i="59"/>
  <c r="M122" i="59"/>
  <c r="L132" i="59"/>
  <c r="L133" i="59" s="1"/>
  <c r="I133" i="59"/>
  <c r="I134" i="59" s="1"/>
  <c r="P134" i="59"/>
  <c r="Y133" i="59"/>
  <c r="Y154" i="59"/>
  <c r="G166" i="59"/>
  <c r="P166" i="59"/>
  <c r="P165" i="59"/>
  <c r="P167" i="59" s="1"/>
  <c r="M166" i="59"/>
  <c r="T165" i="59"/>
  <c r="J171" i="59"/>
  <c r="Y173" i="59"/>
  <c r="H55" i="60"/>
  <c r="H56" i="60" s="1"/>
  <c r="L55" i="60"/>
  <c r="L56" i="60" s="1"/>
  <c r="T55" i="60"/>
  <c r="G66" i="60"/>
  <c r="G67" i="60" s="1"/>
  <c r="S66" i="60"/>
  <c r="J67" i="60"/>
  <c r="G77" i="60"/>
  <c r="K77" i="60"/>
  <c r="K78" i="60"/>
  <c r="K79" i="60"/>
  <c r="P88" i="60"/>
  <c r="P90" i="60" s="1"/>
  <c r="S99" i="60"/>
  <c r="J111" i="60"/>
  <c r="J110" i="60"/>
  <c r="S111" i="60"/>
  <c r="S110" i="60"/>
  <c r="G112" i="60"/>
  <c r="G111" i="60"/>
  <c r="P123" i="60"/>
  <c r="M133" i="60"/>
  <c r="H144" i="60"/>
  <c r="H145" i="60" s="1"/>
  <c r="I155" i="60"/>
  <c r="I156" i="60" s="1"/>
  <c r="I154" i="60"/>
  <c r="M155" i="60"/>
  <c r="R155" i="60"/>
  <c r="R154" i="60"/>
  <c r="Z155" i="60"/>
  <c r="Z154" i="60"/>
  <c r="V154" i="60"/>
  <c r="Z173" i="60"/>
  <c r="V36" i="57"/>
  <c r="V35" i="57"/>
  <c r="K44" i="57"/>
  <c r="P44" i="57"/>
  <c r="P45" i="57"/>
  <c r="P46" i="57"/>
  <c r="P47" i="57" s="1"/>
  <c r="T44" i="57"/>
  <c r="T45" i="57"/>
  <c r="X44" i="57"/>
  <c r="X45" i="57"/>
  <c r="M46" i="57"/>
  <c r="R47" i="57"/>
  <c r="R46" i="57"/>
  <c r="V47" i="57"/>
  <c r="V46" i="57"/>
  <c r="Z47" i="57"/>
  <c r="Z46" i="57"/>
  <c r="U55" i="57"/>
  <c r="L78" i="57"/>
  <c r="L79" i="57" s="1"/>
  <c r="G110" i="57"/>
  <c r="G111" i="57" s="1"/>
  <c r="K111" i="57"/>
  <c r="K112" i="57" s="1"/>
  <c r="K113" i="57" s="1"/>
  <c r="P111" i="57"/>
  <c r="P113" i="57" s="1"/>
  <c r="P110" i="57"/>
  <c r="T110" i="57"/>
  <c r="T111" i="57"/>
  <c r="H110" i="57"/>
  <c r="H111" i="57" s="1"/>
  <c r="L112" i="57"/>
  <c r="L113" i="57" s="1"/>
  <c r="P112" i="57"/>
  <c r="Z113" i="57"/>
  <c r="Z112" i="57"/>
  <c r="U112" i="57"/>
  <c r="K143" i="57"/>
  <c r="Y89" i="56"/>
  <c r="I110" i="56"/>
  <c r="I111" i="56" s="1"/>
  <c r="M110" i="56"/>
  <c r="M111" i="56"/>
  <c r="R110" i="56"/>
  <c r="R111" i="56"/>
  <c r="V110" i="56"/>
  <c r="V111" i="56"/>
  <c r="Z110" i="56"/>
  <c r="Z111" i="56"/>
  <c r="G112" i="56"/>
  <c r="G113" i="56" s="1"/>
  <c r="X113" i="56"/>
  <c r="X112" i="56"/>
  <c r="P124" i="56"/>
  <c r="P123" i="56"/>
  <c r="I132" i="56"/>
  <c r="I133" i="56"/>
  <c r="I134" i="56" s="1"/>
  <c r="I135" i="56" s="1"/>
  <c r="M132" i="56"/>
  <c r="R132" i="56"/>
  <c r="R133" i="56"/>
  <c r="V132" i="56"/>
  <c r="V133" i="56"/>
  <c r="Z132" i="56"/>
  <c r="Z133" i="56"/>
  <c r="G135" i="56"/>
  <c r="G134" i="56"/>
  <c r="X135" i="56"/>
  <c r="X134" i="56"/>
  <c r="L133" i="56"/>
  <c r="P145" i="56"/>
  <c r="P146" i="56" s="1"/>
  <c r="I154" i="56"/>
  <c r="I155" i="56" s="1"/>
  <c r="M154" i="56"/>
  <c r="M155" i="56"/>
  <c r="R154" i="56"/>
  <c r="R155" i="56"/>
  <c r="V154" i="56"/>
  <c r="V155" i="56"/>
  <c r="Z154" i="56"/>
  <c r="Z155" i="56"/>
  <c r="X157" i="56"/>
  <c r="X156" i="56"/>
  <c r="P168" i="56"/>
  <c r="P167" i="56"/>
  <c r="G171" i="59"/>
  <c r="G23" i="59"/>
  <c r="G25" i="59"/>
  <c r="K171" i="59"/>
  <c r="O15" i="45" s="1"/>
  <c r="P171" i="59"/>
  <c r="P23" i="59"/>
  <c r="P177" i="59" s="1"/>
  <c r="T171" i="59"/>
  <c r="T23" i="59"/>
  <c r="T177" i="59" s="1"/>
  <c r="X171" i="59"/>
  <c r="X23" i="59"/>
  <c r="X177" i="59" s="1"/>
  <c r="M173" i="59"/>
  <c r="Q17" i="45" s="1"/>
  <c r="N174" i="59"/>
  <c r="R18" i="45" s="1"/>
  <c r="X18" i="45" s="1"/>
  <c r="G175" i="59"/>
  <c r="K175" i="59"/>
  <c r="O19" i="45" s="1"/>
  <c r="U19" i="45" s="1"/>
  <c r="P175" i="59"/>
  <c r="K36" i="59"/>
  <c r="G34" i="59"/>
  <c r="K44" i="59"/>
  <c r="K45" i="59" s="1"/>
  <c r="K66" i="59"/>
  <c r="M68" i="59"/>
  <c r="L89" i="59"/>
  <c r="L90" i="59" s="1"/>
  <c r="V110" i="59"/>
  <c r="M111" i="59"/>
  <c r="M112" i="59" s="1"/>
  <c r="J121" i="59"/>
  <c r="N121" i="59"/>
  <c r="K134" i="59"/>
  <c r="I144" i="59"/>
  <c r="I145" i="59" s="1"/>
  <c r="M144" i="59"/>
  <c r="M143" i="59"/>
  <c r="R144" i="59"/>
  <c r="R143" i="59"/>
  <c r="V143" i="59"/>
  <c r="J154" i="59"/>
  <c r="G155" i="59"/>
  <c r="G156" i="59" s="1"/>
  <c r="H154" i="59"/>
  <c r="H156" i="59" s="1"/>
  <c r="L156" i="59"/>
  <c r="H166" i="59"/>
  <c r="H167" i="59" s="1"/>
  <c r="I167" i="59"/>
  <c r="L165" i="59"/>
  <c r="U166" i="59"/>
  <c r="N171" i="59"/>
  <c r="R15" i="45" s="1"/>
  <c r="X15" i="45" s="1"/>
  <c r="G173" i="59"/>
  <c r="H171" i="60"/>
  <c r="H23" i="60"/>
  <c r="H22" i="60"/>
  <c r="L171" i="60"/>
  <c r="P47" i="45" s="1"/>
  <c r="L22" i="60"/>
  <c r="Q23" i="60"/>
  <c r="Q177" i="60" s="1"/>
  <c r="Q171" i="60"/>
  <c r="U171" i="60"/>
  <c r="U23" i="60"/>
  <c r="U177" i="60" s="1"/>
  <c r="Y171" i="60"/>
  <c r="Y23" i="60"/>
  <c r="Y177" i="60" s="1"/>
  <c r="Y22" i="60"/>
  <c r="Y176" i="60" s="1"/>
  <c r="I173" i="60"/>
  <c r="M173" i="60"/>
  <c r="Q49" i="45" s="1"/>
  <c r="W49" i="45" s="1"/>
  <c r="R173" i="60"/>
  <c r="R24" i="60"/>
  <c r="R178" i="60" s="1"/>
  <c r="V24" i="60"/>
  <c r="V178" i="60" s="1"/>
  <c r="V173" i="60"/>
  <c r="N174" i="60"/>
  <c r="R50" i="45" s="1"/>
  <c r="X50" i="45" s="1"/>
  <c r="G24" i="60"/>
  <c r="G175" i="60"/>
  <c r="U22" i="60"/>
  <c r="U176" i="60" s="1"/>
  <c r="H34" i="60"/>
  <c r="L33" i="60"/>
  <c r="L34" i="60" s="1"/>
  <c r="U33" i="60"/>
  <c r="L46" i="60"/>
  <c r="H44" i="60"/>
  <c r="H45" i="60" s="1"/>
  <c r="H46" i="60" s="1"/>
  <c r="I46" i="60"/>
  <c r="X55" i="60"/>
  <c r="P56" i="60"/>
  <c r="P57" i="60" s="1"/>
  <c r="P68" i="60"/>
  <c r="W66" i="60"/>
  <c r="N100" i="60"/>
  <c r="N99" i="60"/>
  <c r="W100" i="60"/>
  <c r="W99" i="60"/>
  <c r="G101" i="60"/>
  <c r="K110" i="60"/>
  <c r="K111" i="60" s="1"/>
  <c r="K112" i="60" s="1"/>
  <c r="L133" i="60"/>
  <c r="L134" i="60" s="1"/>
  <c r="Y132" i="60"/>
  <c r="Y133" i="60"/>
  <c r="Q133" i="60"/>
  <c r="L143" i="60"/>
  <c r="I144" i="60"/>
  <c r="I145" i="60" s="1"/>
  <c r="M145" i="60"/>
  <c r="J154" i="60"/>
  <c r="W154" i="60"/>
  <c r="K166" i="60"/>
  <c r="M167" i="60"/>
  <c r="R36" i="57"/>
  <c r="R35" i="57"/>
  <c r="I33" i="57"/>
  <c r="I35" i="57" s="1"/>
  <c r="I36" i="57" s="1"/>
  <c r="G34" i="57"/>
  <c r="H45" i="57"/>
  <c r="H44" i="57"/>
  <c r="H46" i="57" s="1"/>
  <c r="H47" i="57" s="1"/>
  <c r="L45" i="57"/>
  <c r="L47" i="57" s="1"/>
  <c r="L46" i="57"/>
  <c r="L44" i="57"/>
  <c r="Q45" i="57"/>
  <c r="Q44" i="57"/>
  <c r="Y45" i="57"/>
  <c r="Y44" i="57"/>
  <c r="M45" i="57"/>
  <c r="M47" i="57" s="1"/>
  <c r="H55" i="57"/>
  <c r="L56" i="57"/>
  <c r="L57" i="57"/>
  <c r="L55" i="57"/>
  <c r="Q56" i="57"/>
  <c r="Q55" i="57"/>
  <c r="Y55" i="57"/>
  <c r="Y56" i="57"/>
  <c r="L89" i="57"/>
  <c r="L90" i="57" s="1"/>
  <c r="L91" i="57" s="1"/>
  <c r="I99" i="57"/>
  <c r="M99" i="57"/>
  <c r="M100" i="57"/>
  <c r="M101" i="57" s="1"/>
  <c r="M102" i="57" s="1"/>
  <c r="R99" i="57"/>
  <c r="R100" i="57"/>
  <c r="V99" i="57"/>
  <c r="V100" i="57"/>
  <c r="Z99" i="57"/>
  <c r="Z100" i="57"/>
  <c r="J99" i="57"/>
  <c r="X102" i="57"/>
  <c r="X101" i="57"/>
  <c r="G99" i="57"/>
  <c r="G101" i="57" s="1"/>
  <c r="G102" i="57" s="1"/>
  <c r="R101" i="57"/>
  <c r="J154" i="57"/>
  <c r="J155" i="57"/>
  <c r="N154" i="57"/>
  <c r="S154" i="57"/>
  <c r="S155" i="57"/>
  <c r="W154" i="57"/>
  <c r="W155" i="57"/>
  <c r="H156" i="57"/>
  <c r="H157" i="57" s="1"/>
  <c r="H155" i="57"/>
  <c r="M155" i="57"/>
  <c r="M156" i="57"/>
  <c r="Y157" i="57"/>
  <c r="Y156" i="57"/>
  <c r="L171" i="57"/>
  <c r="J15" i="45" s="1"/>
  <c r="M22" i="59"/>
  <c r="R22" i="59"/>
  <c r="R176" i="59" s="1"/>
  <c r="S23" i="59"/>
  <c r="S177" i="59" s="1"/>
  <c r="W23" i="59"/>
  <c r="W177" i="59" s="1"/>
  <c r="P24" i="59"/>
  <c r="I34" i="59"/>
  <c r="I35" i="59" s="1"/>
  <c r="M34" i="59"/>
  <c r="M36" i="59" s="1"/>
  <c r="M58" i="59" s="1"/>
  <c r="R34" i="59"/>
  <c r="V34" i="59"/>
  <c r="Z34" i="59"/>
  <c r="H45" i="59"/>
  <c r="H46" i="59" s="1"/>
  <c r="L45" i="59"/>
  <c r="L46" i="59" s="1"/>
  <c r="Q45" i="59"/>
  <c r="U45" i="59"/>
  <c r="Y45" i="59"/>
  <c r="G56" i="59"/>
  <c r="P56" i="59"/>
  <c r="P57" i="59" s="1"/>
  <c r="T56" i="59"/>
  <c r="X56" i="59"/>
  <c r="P90" i="59"/>
  <c r="H99" i="59"/>
  <c r="H100" i="59" s="1"/>
  <c r="L99" i="59"/>
  <c r="Z99" i="59"/>
  <c r="G110" i="59"/>
  <c r="G111" i="59" s="1"/>
  <c r="K110" i="59"/>
  <c r="K111" i="59" s="1"/>
  <c r="Y110" i="59"/>
  <c r="K122" i="59"/>
  <c r="H123" i="59"/>
  <c r="L123" i="59"/>
  <c r="G121" i="59"/>
  <c r="G122" i="59" s="1"/>
  <c r="G123" i="59" s="1"/>
  <c r="X121" i="59"/>
  <c r="K123" i="59"/>
  <c r="G134" i="59"/>
  <c r="S132" i="59"/>
  <c r="W171" i="59"/>
  <c r="J171" i="60"/>
  <c r="N171" i="60"/>
  <c r="R47" i="45" s="1"/>
  <c r="G173" i="60"/>
  <c r="K173" i="60"/>
  <c r="O49" i="45" s="1"/>
  <c r="L174" i="60"/>
  <c r="P50" i="45" s="1"/>
  <c r="I175" i="60"/>
  <c r="P175" i="60"/>
  <c r="W22" i="60"/>
  <c r="W176" i="60" s="1"/>
  <c r="G25" i="60"/>
  <c r="K33" i="60"/>
  <c r="K36" i="60" s="1"/>
  <c r="P35" i="60"/>
  <c r="I44" i="60"/>
  <c r="M44" i="60"/>
  <c r="M45" i="60" s="1"/>
  <c r="M46" i="60" s="1"/>
  <c r="W44" i="60"/>
  <c r="I56" i="60"/>
  <c r="V55" i="60"/>
  <c r="I57" i="60"/>
  <c r="H67" i="60"/>
  <c r="H68" i="60" s="1"/>
  <c r="L67" i="60"/>
  <c r="L68" i="60" s="1"/>
  <c r="I68" i="60"/>
  <c r="M68" i="60"/>
  <c r="U66" i="60"/>
  <c r="H78" i="60"/>
  <c r="H79" i="60" s="1"/>
  <c r="L78" i="60"/>
  <c r="L79" i="60" s="1"/>
  <c r="M79" i="60"/>
  <c r="I77" i="60"/>
  <c r="I78" i="60" s="1"/>
  <c r="R77" i="60"/>
  <c r="Z77" i="60"/>
  <c r="H99" i="60"/>
  <c r="L99" i="60"/>
  <c r="L110" i="60"/>
  <c r="I112" i="60"/>
  <c r="H122" i="60"/>
  <c r="H123" i="60" s="1"/>
  <c r="L122" i="60"/>
  <c r="L123" i="60"/>
  <c r="M123" i="60"/>
  <c r="I121" i="60"/>
  <c r="Z121" i="60"/>
  <c r="X132" i="60"/>
  <c r="M134" i="60"/>
  <c r="G143" i="60"/>
  <c r="G144" i="60" s="1"/>
  <c r="G145" i="60" s="1"/>
  <c r="P143" i="60"/>
  <c r="P145" i="60" s="1"/>
  <c r="G154" i="60"/>
  <c r="K154" i="60"/>
  <c r="I165" i="60"/>
  <c r="I166" i="60" s="1"/>
  <c r="I167" i="60" s="1"/>
  <c r="K167" i="60"/>
  <c r="G171" i="57"/>
  <c r="G22" i="57"/>
  <c r="K171" i="57"/>
  <c r="I15" i="45" s="1"/>
  <c r="K22" i="57"/>
  <c r="P171" i="57"/>
  <c r="P22" i="57"/>
  <c r="P23" i="57"/>
  <c r="P177" i="57" s="1"/>
  <c r="T171" i="57"/>
  <c r="T22" i="57"/>
  <c r="T176" i="57" s="1"/>
  <c r="T23" i="57"/>
  <c r="T177" i="57" s="1"/>
  <c r="X171" i="57"/>
  <c r="X22" i="57"/>
  <c r="X176" i="57" s="1"/>
  <c r="H172" i="57"/>
  <c r="L172" i="57"/>
  <c r="J16" i="45" s="1"/>
  <c r="I173" i="57"/>
  <c r="I24" i="57"/>
  <c r="M25" i="57"/>
  <c r="M24" i="57"/>
  <c r="M173" i="57"/>
  <c r="K17" i="45" s="1"/>
  <c r="R173" i="57"/>
  <c r="R25" i="57"/>
  <c r="R179" i="57" s="1"/>
  <c r="R24" i="57"/>
  <c r="R178" i="57" s="1"/>
  <c r="V25" i="57"/>
  <c r="V179" i="57" s="1"/>
  <c r="V24" i="57"/>
  <c r="V178" i="57" s="1"/>
  <c r="Z173" i="57"/>
  <c r="Z25" i="57"/>
  <c r="Z179" i="57" s="1"/>
  <c r="Z24" i="57"/>
  <c r="Z178" i="57" s="1"/>
  <c r="G175" i="57"/>
  <c r="L175" i="57"/>
  <c r="J19" i="45" s="1"/>
  <c r="U22" i="57"/>
  <c r="U176" i="57" s="1"/>
  <c r="G23" i="57"/>
  <c r="H34" i="57"/>
  <c r="H33" i="57"/>
  <c r="L34" i="57"/>
  <c r="L36" i="57" s="1"/>
  <c r="L35" i="57"/>
  <c r="L33" i="57"/>
  <c r="Y34" i="57"/>
  <c r="Y33" i="57"/>
  <c r="I45" i="57"/>
  <c r="M44" i="57"/>
  <c r="G46" i="57"/>
  <c r="G47" i="57" s="1"/>
  <c r="G56" i="57"/>
  <c r="G57" i="57" s="1"/>
  <c r="G58" i="57" s="1"/>
  <c r="Z57" i="57"/>
  <c r="G66" i="57"/>
  <c r="G67" i="57" s="1"/>
  <c r="G68" i="57" s="1"/>
  <c r="K67" i="57"/>
  <c r="K68" i="57" s="1"/>
  <c r="K69" i="57" s="1"/>
  <c r="P67" i="57"/>
  <c r="P66" i="57"/>
  <c r="P68" i="57" s="1"/>
  <c r="T66" i="57"/>
  <c r="T67" i="57"/>
  <c r="H66" i="57"/>
  <c r="H67" i="57" s="1"/>
  <c r="I68" i="57"/>
  <c r="U68" i="57"/>
  <c r="K78" i="57"/>
  <c r="P78" i="57"/>
  <c r="P80" i="57" s="1"/>
  <c r="P77" i="57"/>
  <c r="X78" i="57"/>
  <c r="X77" i="57"/>
  <c r="H77" i="57"/>
  <c r="H78" i="57" s="1"/>
  <c r="P79" i="57"/>
  <c r="Z80" i="57"/>
  <c r="Z79" i="57"/>
  <c r="I88" i="57"/>
  <c r="I90" i="57" s="1"/>
  <c r="I89" i="57"/>
  <c r="M88" i="57"/>
  <c r="M89" i="57" s="1"/>
  <c r="R88" i="57"/>
  <c r="R89" i="57"/>
  <c r="V88" i="57"/>
  <c r="V89" i="57"/>
  <c r="X91" i="57"/>
  <c r="X90" i="57"/>
  <c r="G88" i="57"/>
  <c r="G89" i="57"/>
  <c r="G90" i="57" s="1"/>
  <c r="G91" i="57" s="1"/>
  <c r="Z89" i="57"/>
  <c r="J143" i="57"/>
  <c r="J144" i="57" s="1"/>
  <c r="N143" i="57"/>
  <c r="N144" i="57"/>
  <c r="S143" i="57"/>
  <c r="S144" i="57"/>
  <c r="W143" i="57"/>
  <c r="W144" i="57"/>
  <c r="Y146" i="57"/>
  <c r="Y145" i="57"/>
  <c r="J165" i="57"/>
  <c r="N165" i="57"/>
  <c r="N166" i="57"/>
  <c r="S165" i="57"/>
  <c r="S166" i="57"/>
  <c r="W165" i="57"/>
  <c r="W166" i="57"/>
  <c r="Y168" i="57"/>
  <c r="Y167" i="57"/>
  <c r="U171" i="57"/>
  <c r="L35" i="58"/>
  <c r="L36" i="58" s="1"/>
  <c r="L34" i="58"/>
  <c r="L46" i="58"/>
  <c r="L47" i="58" s="1"/>
  <c r="L45" i="58"/>
  <c r="R47" i="58"/>
  <c r="R46" i="58"/>
  <c r="S22" i="59"/>
  <c r="S176" i="59" s="1"/>
  <c r="J77" i="59"/>
  <c r="N77" i="59"/>
  <c r="M88" i="59"/>
  <c r="M89" i="59" s="1"/>
  <c r="I100" i="59"/>
  <c r="M100" i="59"/>
  <c r="V99" i="59"/>
  <c r="I101" i="59"/>
  <c r="H111" i="59"/>
  <c r="L111" i="59"/>
  <c r="L112" i="59" s="1"/>
  <c r="I112" i="59"/>
  <c r="U110" i="59"/>
  <c r="H112" i="59"/>
  <c r="G143" i="59"/>
  <c r="G144" i="59" s="1"/>
  <c r="J165" i="59"/>
  <c r="N165" i="59"/>
  <c r="K22" i="60"/>
  <c r="K175" i="60"/>
  <c r="O51" i="45" s="1"/>
  <c r="U51" i="45" s="1"/>
  <c r="K34" i="60"/>
  <c r="H35" i="60"/>
  <c r="H36" i="60" s="1"/>
  <c r="G33" i="60"/>
  <c r="X33" i="60"/>
  <c r="K35" i="60"/>
  <c r="G46" i="60"/>
  <c r="S44" i="60"/>
  <c r="M88" i="60"/>
  <c r="M99" i="60"/>
  <c r="I111" i="60"/>
  <c r="M110" i="60"/>
  <c r="V110" i="60"/>
  <c r="G133" i="60"/>
  <c r="G134" i="60"/>
  <c r="K133" i="60"/>
  <c r="P133" i="60"/>
  <c r="P134" i="60"/>
  <c r="H134" i="60"/>
  <c r="M144" i="60"/>
  <c r="L154" i="60"/>
  <c r="M156" i="60"/>
  <c r="L167" i="60"/>
  <c r="H22" i="57"/>
  <c r="L23" i="57"/>
  <c r="L22" i="57"/>
  <c r="Q23" i="57"/>
  <c r="Q177" i="57" s="1"/>
  <c r="Q171" i="57"/>
  <c r="Y171" i="57"/>
  <c r="Y23" i="57"/>
  <c r="Y177" i="57" s="1"/>
  <c r="Y22" i="57"/>
  <c r="Y176" i="57" s="1"/>
  <c r="I172" i="57"/>
  <c r="M172" i="57"/>
  <c r="K16" i="45" s="1"/>
  <c r="H175" i="57"/>
  <c r="M175" i="57"/>
  <c r="K19" i="45" s="1"/>
  <c r="I34" i="57"/>
  <c r="M33" i="57"/>
  <c r="G35" i="57"/>
  <c r="T55" i="57"/>
  <c r="T56" i="57"/>
  <c r="M57" i="57"/>
  <c r="M58" i="57"/>
  <c r="V57" i="57"/>
  <c r="V58" i="57"/>
  <c r="X56" i="57"/>
  <c r="R57" i="57"/>
  <c r="G100" i="57"/>
  <c r="L99" i="57"/>
  <c r="K132" i="57"/>
  <c r="L132" i="57"/>
  <c r="H144" i="57"/>
  <c r="H145" i="57" s="1"/>
  <c r="H146" i="57" s="1"/>
  <c r="M154" i="57"/>
  <c r="M157" i="57" s="1"/>
  <c r="H166" i="57"/>
  <c r="H167" i="57" s="1"/>
  <c r="H168" i="57" s="1"/>
  <c r="I168" i="57"/>
  <c r="L173" i="58"/>
  <c r="J49" i="45" s="1"/>
  <c r="L22" i="58"/>
  <c r="L24" i="58" s="1"/>
  <c r="L23" i="58"/>
  <c r="R173" i="58"/>
  <c r="R25" i="58"/>
  <c r="R179" i="58" s="1"/>
  <c r="R24" i="58"/>
  <c r="R178" i="58" s="1"/>
  <c r="M174" i="58"/>
  <c r="K50" i="45" s="1"/>
  <c r="R69" i="58"/>
  <c r="R68" i="58"/>
  <c r="H173" i="60"/>
  <c r="L173" i="60"/>
  <c r="P49" i="45" s="1"/>
  <c r="M174" i="60"/>
  <c r="Q50" i="45" s="1"/>
  <c r="P22" i="60"/>
  <c r="P176" i="60" s="1"/>
  <c r="T22" i="60"/>
  <c r="T176" i="60" s="1"/>
  <c r="P78" i="60"/>
  <c r="P79" i="60" s="1"/>
  <c r="T78" i="60"/>
  <c r="X78" i="60"/>
  <c r="S89" i="60"/>
  <c r="W89" i="60"/>
  <c r="I100" i="60"/>
  <c r="I101" i="60" s="1"/>
  <c r="R100" i="60"/>
  <c r="V100" i="60"/>
  <c r="Z100" i="60"/>
  <c r="H111" i="60"/>
  <c r="H112" i="60" s="1"/>
  <c r="L111" i="60"/>
  <c r="L112" i="60" s="1"/>
  <c r="Q111" i="60"/>
  <c r="U111" i="60"/>
  <c r="Y111" i="60"/>
  <c r="G122" i="60"/>
  <c r="G123" i="60" s="1"/>
  <c r="K122" i="60"/>
  <c r="L156" i="60"/>
  <c r="X154" i="60"/>
  <c r="H155" i="60"/>
  <c r="H156" i="60" s="1"/>
  <c r="L155" i="60"/>
  <c r="N166" i="60"/>
  <c r="G167" i="60"/>
  <c r="G165" i="60"/>
  <c r="G166" i="60" s="1"/>
  <c r="S165" i="60"/>
  <c r="I171" i="57"/>
  <c r="J172" i="57"/>
  <c r="N172" i="57"/>
  <c r="L16" i="45" s="1"/>
  <c r="G173" i="57"/>
  <c r="K173" i="57"/>
  <c r="P173" i="57"/>
  <c r="L174" i="57"/>
  <c r="J18" i="45" s="1"/>
  <c r="I175" i="57"/>
  <c r="P175" i="57"/>
  <c r="R22" i="57"/>
  <c r="R176" i="57" s="1"/>
  <c r="I23" i="57"/>
  <c r="Z23" i="57"/>
  <c r="Z177" i="57" s="1"/>
  <c r="X25" i="57"/>
  <c r="X179" i="57" s="1"/>
  <c r="G36" i="57"/>
  <c r="X36" i="57"/>
  <c r="X47" i="57"/>
  <c r="I55" i="57"/>
  <c r="M55" i="57"/>
  <c r="M56" i="57" s="1"/>
  <c r="V55" i="57"/>
  <c r="V56" i="57"/>
  <c r="P58" i="57"/>
  <c r="P57" i="57"/>
  <c r="T58" i="57"/>
  <c r="T57" i="57"/>
  <c r="X58" i="57"/>
  <c r="X57" i="57"/>
  <c r="R56" i="57"/>
  <c r="M67" i="57"/>
  <c r="Z67" i="57"/>
  <c r="Q69" i="57"/>
  <c r="I77" i="57"/>
  <c r="I79" i="57" s="1"/>
  <c r="V77" i="57"/>
  <c r="V78" i="57"/>
  <c r="G80" i="57"/>
  <c r="G79" i="57"/>
  <c r="X80" i="57"/>
  <c r="X79" i="57"/>
  <c r="H90" i="57"/>
  <c r="H91" i="57" s="1"/>
  <c r="M90" i="57"/>
  <c r="X88" i="57"/>
  <c r="Z90" i="57"/>
  <c r="P101" i="57"/>
  <c r="P102" i="57" s="1"/>
  <c r="K99" i="57"/>
  <c r="K100" i="57" s="1"/>
  <c r="K101" i="57" s="1"/>
  <c r="U101" i="57"/>
  <c r="V102" i="57"/>
  <c r="M111" i="57"/>
  <c r="Z111" i="57"/>
  <c r="Q113" i="57"/>
  <c r="I121" i="57"/>
  <c r="V121" i="57"/>
  <c r="V122" i="57"/>
  <c r="X124" i="57"/>
  <c r="X123" i="57"/>
  <c r="T132" i="57"/>
  <c r="H133" i="57"/>
  <c r="H135" i="57" s="1"/>
  <c r="G143" i="57"/>
  <c r="G144" i="57" s="1"/>
  <c r="K144" i="57"/>
  <c r="P144" i="57"/>
  <c r="P143" i="57"/>
  <c r="X144" i="57"/>
  <c r="X143" i="57"/>
  <c r="L144" i="57"/>
  <c r="L145" i="57" s="1"/>
  <c r="L146" i="57" s="1"/>
  <c r="P146" i="57"/>
  <c r="U146" i="57"/>
  <c r="U145" i="57"/>
  <c r="L143" i="57"/>
  <c r="G155" i="57"/>
  <c r="G157" i="57" s="1"/>
  <c r="K155" i="57"/>
  <c r="K156" i="57" s="1"/>
  <c r="L154" i="57"/>
  <c r="L156" i="57" s="1"/>
  <c r="L157" i="57" s="1"/>
  <c r="I155" i="57"/>
  <c r="P157" i="57"/>
  <c r="U157" i="57"/>
  <c r="U156" i="57"/>
  <c r="K154" i="57"/>
  <c r="L155" i="57"/>
  <c r="I156" i="57"/>
  <c r="I157" i="57" s="1"/>
  <c r="Q168" i="57"/>
  <c r="Q167" i="57"/>
  <c r="M171" i="57"/>
  <c r="K15" i="45" s="1"/>
  <c r="M68" i="58"/>
  <c r="G77" i="58"/>
  <c r="G78" i="58" s="1"/>
  <c r="P77" i="58"/>
  <c r="P79" i="58" s="1"/>
  <c r="P78" i="58"/>
  <c r="P80" i="58"/>
  <c r="T77" i="58"/>
  <c r="T78" i="58"/>
  <c r="X77" i="58"/>
  <c r="X78" i="58"/>
  <c r="I77" i="58"/>
  <c r="Z80" i="58"/>
  <c r="Z79" i="58"/>
  <c r="R123" i="58"/>
  <c r="R124" i="58"/>
  <c r="N165" i="60"/>
  <c r="K172" i="57"/>
  <c r="I16" i="45" s="1"/>
  <c r="H173" i="57"/>
  <c r="V23" i="57"/>
  <c r="V177" i="57" s="1"/>
  <c r="X24" i="57"/>
  <c r="X178" i="57" s="1"/>
  <c r="T25" i="57"/>
  <c r="T179" i="57" s="1"/>
  <c r="Z56" i="57"/>
  <c r="I66" i="57"/>
  <c r="I67" i="57" s="1"/>
  <c r="V66" i="57"/>
  <c r="V67" i="57"/>
  <c r="X69" i="57"/>
  <c r="X68" i="57"/>
  <c r="M79" i="57"/>
  <c r="M80" i="57" s="1"/>
  <c r="I78" i="57"/>
  <c r="I80" i="57" s="1"/>
  <c r="P90" i="57"/>
  <c r="P91" i="57" s="1"/>
  <c r="K88" i="57"/>
  <c r="U90" i="57"/>
  <c r="T100" i="57"/>
  <c r="H102" i="57"/>
  <c r="I110" i="57"/>
  <c r="V110" i="57"/>
  <c r="V111" i="57"/>
  <c r="X113" i="57"/>
  <c r="X112" i="57"/>
  <c r="M123" i="57"/>
  <c r="M124" i="57" s="1"/>
  <c r="I122" i="57"/>
  <c r="G133" i="57"/>
  <c r="G134" i="57" s="1"/>
  <c r="G135" i="57" s="1"/>
  <c r="K133" i="57"/>
  <c r="U135" i="57"/>
  <c r="U134" i="57"/>
  <c r="Q146" i="57"/>
  <c r="Q145" i="57"/>
  <c r="M165" i="57"/>
  <c r="G168" i="57"/>
  <c r="L168" i="57"/>
  <c r="L167" i="57"/>
  <c r="R167" i="57"/>
  <c r="I36" i="58"/>
  <c r="I35" i="58"/>
  <c r="M33" i="58"/>
  <c r="M34" i="58" s="1"/>
  <c r="Q36" i="58"/>
  <c r="Q35" i="58"/>
  <c r="V36" i="58"/>
  <c r="V35" i="58"/>
  <c r="G66" i="58"/>
  <c r="G68" i="58" s="1"/>
  <c r="G67" i="58"/>
  <c r="K66" i="58"/>
  <c r="K67" i="58"/>
  <c r="P66" i="58"/>
  <c r="P67" i="58"/>
  <c r="T66" i="58"/>
  <c r="T67" i="58"/>
  <c r="X66" i="58"/>
  <c r="X67" i="58"/>
  <c r="I68" i="58"/>
  <c r="I69" i="58" s="1"/>
  <c r="Z69" i="58"/>
  <c r="Z68" i="58"/>
  <c r="J171" i="57"/>
  <c r="N171" i="57"/>
  <c r="L15" i="45" s="1"/>
  <c r="G172" i="57"/>
  <c r="L173" i="57"/>
  <c r="J17" i="45" s="1"/>
  <c r="M174" i="57"/>
  <c r="K18" i="45" s="1"/>
  <c r="N55" i="57"/>
  <c r="N56" i="57" s="1"/>
  <c r="T69" i="57"/>
  <c r="T68" i="57"/>
  <c r="N66" i="57"/>
  <c r="N67" i="57" s="1"/>
  <c r="T80" i="57"/>
  <c r="T79" i="57"/>
  <c r="N77" i="57"/>
  <c r="T91" i="57"/>
  <c r="T90" i="57"/>
  <c r="J100" i="57"/>
  <c r="N100" i="57"/>
  <c r="T102" i="57"/>
  <c r="T101" i="57"/>
  <c r="N99" i="57"/>
  <c r="T113" i="57"/>
  <c r="T112" i="57"/>
  <c r="N110" i="57"/>
  <c r="N111" i="57" s="1"/>
  <c r="T124" i="57"/>
  <c r="T123" i="57"/>
  <c r="N121" i="57"/>
  <c r="N122" i="57" s="1"/>
  <c r="N132" i="57"/>
  <c r="S132" i="57"/>
  <c r="S133" i="57"/>
  <c r="W132" i="57"/>
  <c r="W133" i="57"/>
  <c r="H134" i="57"/>
  <c r="Y135" i="57"/>
  <c r="Y134" i="57"/>
  <c r="I143" i="57"/>
  <c r="I144" i="57" s="1"/>
  <c r="M143" i="57"/>
  <c r="Q157" i="57"/>
  <c r="Q156" i="57"/>
  <c r="G166" i="57"/>
  <c r="P168" i="57"/>
  <c r="U168" i="57"/>
  <c r="U167" i="57"/>
  <c r="K165" i="57"/>
  <c r="K166" i="57" s="1"/>
  <c r="T165" i="57"/>
  <c r="J171" i="58"/>
  <c r="J22" i="58"/>
  <c r="J23" i="58"/>
  <c r="N171" i="58"/>
  <c r="L47" i="45" s="1"/>
  <c r="N22" i="58"/>
  <c r="N23" i="58" s="1"/>
  <c r="S171" i="58"/>
  <c r="S22" i="58"/>
  <c r="S176" i="58" s="1"/>
  <c r="S23" i="58"/>
  <c r="S177" i="58" s="1"/>
  <c r="W171" i="58"/>
  <c r="W22" i="58"/>
  <c r="W176" i="58" s="1"/>
  <c r="W23" i="58"/>
  <c r="W177" i="58" s="1"/>
  <c r="G172" i="58"/>
  <c r="K172" i="58"/>
  <c r="I48" i="45" s="1"/>
  <c r="H173" i="58"/>
  <c r="M173" i="58"/>
  <c r="K49" i="45" s="1"/>
  <c r="Y173" i="58"/>
  <c r="Y25" i="58"/>
  <c r="Y179" i="58" s="1"/>
  <c r="Y24" i="58"/>
  <c r="Y178" i="58" s="1"/>
  <c r="N174" i="58"/>
  <c r="L50" i="45" s="1"/>
  <c r="G175" i="58"/>
  <c r="K175" i="58"/>
  <c r="I51" i="45" s="1"/>
  <c r="P175" i="58"/>
  <c r="H22" i="58"/>
  <c r="I34" i="58"/>
  <c r="Q46" i="58"/>
  <c r="Q47" i="58"/>
  <c r="V47" i="58"/>
  <c r="V46" i="58"/>
  <c r="V69" i="58"/>
  <c r="V68" i="58"/>
  <c r="I101" i="58"/>
  <c r="I102" i="58" s="1"/>
  <c r="P102" i="58"/>
  <c r="K134" i="57"/>
  <c r="P134" i="57"/>
  <c r="P135" i="57" s="1"/>
  <c r="T134" i="57"/>
  <c r="X134" i="57"/>
  <c r="K145" i="57"/>
  <c r="P145" i="57"/>
  <c r="T145" i="57"/>
  <c r="X145" i="57"/>
  <c r="G156" i="57"/>
  <c r="P156" i="57"/>
  <c r="T156" i="57"/>
  <c r="X156" i="57"/>
  <c r="G167" i="57"/>
  <c r="P167" i="57"/>
  <c r="T167" i="57"/>
  <c r="X167" i="57"/>
  <c r="G171" i="58"/>
  <c r="G23" i="58"/>
  <c r="K171" i="58"/>
  <c r="I47" i="45" s="1"/>
  <c r="K23" i="58"/>
  <c r="K25" i="58" s="1"/>
  <c r="P171" i="58"/>
  <c r="P23" i="58"/>
  <c r="P177" i="58" s="1"/>
  <c r="T171" i="58"/>
  <c r="T23" i="58"/>
  <c r="T177" i="58" s="1"/>
  <c r="X171" i="58"/>
  <c r="X23" i="58"/>
  <c r="X177" i="58" s="1"/>
  <c r="H172" i="58"/>
  <c r="L172" i="58"/>
  <c r="J48" i="45" s="1"/>
  <c r="I173" i="58"/>
  <c r="U173" i="58"/>
  <c r="U25" i="58"/>
  <c r="U179" i="58" s="1"/>
  <c r="U24" i="58"/>
  <c r="U178" i="58" s="1"/>
  <c r="K22" i="58"/>
  <c r="T22" i="58"/>
  <c r="T176" i="58" s="1"/>
  <c r="H23" i="58"/>
  <c r="V24" i="58"/>
  <c r="V178" i="58" s="1"/>
  <c r="J33" i="58"/>
  <c r="J34" i="58"/>
  <c r="N33" i="58"/>
  <c r="N34" i="58" s="1"/>
  <c r="S33" i="58"/>
  <c r="S34" i="58"/>
  <c r="W33" i="58"/>
  <c r="W34" i="58"/>
  <c r="Y36" i="58"/>
  <c r="Y35" i="58"/>
  <c r="H33" i="58"/>
  <c r="H34" i="58" s="1"/>
  <c r="H35" i="58" s="1"/>
  <c r="Z35" i="58"/>
  <c r="N44" i="58"/>
  <c r="M46" i="58"/>
  <c r="M47" i="58" s="1"/>
  <c r="H44" i="58"/>
  <c r="H45" i="58" s="1"/>
  <c r="M45" i="58"/>
  <c r="P46" i="58"/>
  <c r="P47" i="58" s="1"/>
  <c r="K55" i="58"/>
  <c r="P55" i="58"/>
  <c r="P56" i="58"/>
  <c r="T55" i="58"/>
  <c r="T56" i="58"/>
  <c r="I58" i="58"/>
  <c r="I57" i="58"/>
  <c r="M57" i="58"/>
  <c r="M58" i="58" s="1"/>
  <c r="R58" i="58"/>
  <c r="R57" i="58"/>
  <c r="V58" i="58"/>
  <c r="V57" i="58"/>
  <c r="Z58" i="58"/>
  <c r="Z57" i="58"/>
  <c r="U55" i="58"/>
  <c r="G56" i="58"/>
  <c r="G57" i="58" s="1"/>
  <c r="G58" i="58" s="1"/>
  <c r="H66" i="58"/>
  <c r="H67" i="58" s="1"/>
  <c r="L67" i="58"/>
  <c r="L69" i="58" s="1"/>
  <c r="L68" i="58"/>
  <c r="Q67" i="58"/>
  <c r="Q66" i="58"/>
  <c r="U67" i="58"/>
  <c r="U66" i="58"/>
  <c r="Y66" i="58"/>
  <c r="V80" i="58"/>
  <c r="V79" i="58"/>
  <c r="J88" i="58"/>
  <c r="N88" i="58"/>
  <c r="Q173" i="58"/>
  <c r="Q25" i="58"/>
  <c r="Q179" i="58" s="1"/>
  <c r="Q24" i="58"/>
  <c r="Q178" i="58" s="1"/>
  <c r="G34" i="58"/>
  <c r="G35" i="58" s="1"/>
  <c r="G36" i="58" s="1"/>
  <c r="P34" i="58"/>
  <c r="P36" i="58" s="1"/>
  <c r="P35" i="58"/>
  <c r="U36" i="58"/>
  <c r="U35" i="58"/>
  <c r="K33" i="58"/>
  <c r="K34" i="58" s="1"/>
  <c r="X33" i="58"/>
  <c r="G45" i="58"/>
  <c r="I47" i="58"/>
  <c r="I46" i="58"/>
  <c r="Z47" i="58"/>
  <c r="Z46" i="58"/>
  <c r="K44" i="58"/>
  <c r="T44" i="58"/>
  <c r="H56" i="58"/>
  <c r="H55" i="58"/>
  <c r="L55" i="58"/>
  <c r="L56" i="58" s="1"/>
  <c r="Y56" i="58"/>
  <c r="Y55" i="58"/>
  <c r="K56" i="58"/>
  <c r="I67" i="58"/>
  <c r="M66" i="58"/>
  <c r="M67" i="58" s="1"/>
  <c r="R80" i="58"/>
  <c r="R79" i="58"/>
  <c r="P101" i="58"/>
  <c r="V124" i="58"/>
  <c r="T168" i="58"/>
  <c r="T167" i="58"/>
  <c r="H171" i="58"/>
  <c r="L171" i="58"/>
  <c r="J47" i="45" s="1"/>
  <c r="I172" i="58"/>
  <c r="M172" i="58"/>
  <c r="K48" i="45" s="1"/>
  <c r="H175" i="58"/>
  <c r="L175" i="58"/>
  <c r="J51" i="45" s="1"/>
  <c r="I22" i="58"/>
  <c r="M22" i="58"/>
  <c r="M176" i="58" s="1"/>
  <c r="K52" i="45" s="1"/>
  <c r="R22" i="58"/>
  <c r="R176" i="58" s="1"/>
  <c r="V22" i="58"/>
  <c r="V176" i="58" s="1"/>
  <c r="Z22" i="58"/>
  <c r="Z176" i="58" s="1"/>
  <c r="G24" i="58"/>
  <c r="K24" i="58"/>
  <c r="T24" i="58"/>
  <c r="T178" i="58" s="1"/>
  <c r="X24" i="58"/>
  <c r="X178" i="58" s="1"/>
  <c r="T25" i="58"/>
  <c r="T179" i="58" s="1"/>
  <c r="X25" i="58"/>
  <c r="X179" i="58" s="1"/>
  <c r="V44" i="58"/>
  <c r="Z44" i="58"/>
  <c r="X58" i="58"/>
  <c r="H78" i="58"/>
  <c r="L78" i="58"/>
  <c r="L79" i="58" s="1"/>
  <c r="L80" i="58" s="1"/>
  <c r="L77" i="58"/>
  <c r="Y77" i="58"/>
  <c r="G88" i="58"/>
  <c r="K88" i="58"/>
  <c r="K89" i="58"/>
  <c r="K90" i="58" s="1"/>
  <c r="P88" i="58"/>
  <c r="P90" i="58" s="1"/>
  <c r="P89" i="58"/>
  <c r="T88" i="58"/>
  <c r="T89" i="58"/>
  <c r="X88" i="58"/>
  <c r="X89" i="58"/>
  <c r="M91" i="58"/>
  <c r="M90" i="58"/>
  <c r="R91" i="58"/>
  <c r="R90" i="58"/>
  <c r="V91" i="58"/>
  <c r="V90" i="58"/>
  <c r="Z91" i="58"/>
  <c r="Z90" i="58"/>
  <c r="I88" i="58"/>
  <c r="I89" i="58" s="1"/>
  <c r="G99" i="58"/>
  <c r="K100" i="58"/>
  <c r="K99" i="58"/>
  <c r="X100" i="58"/>
  <c r="X99" i="58"/>
  <c r="M102" i="58"/>
  <c r="R101" i="58"/>
  <c r="R102" i="58"/>
  <c r="U99" i="58"/>
  <c r="L100" i="58"/>
  <c r="L102" i="58" s="1"/>
  <c r="M101" i="58"/>
  <c r="V102" i="58"/>
  <c r="N121" i="58"/>
  <c r="H124" i="58"/>
  <c r="M123" i="58"/>
  <c r="M124" i="58"/>
  <c r="M175" i="58"/>
  <c r="K51" i="45" s="1"/>
  <c r="J77" i="58"/>
  <c r="N77" i="58"/>
  <c r="U77" i="58"/>
  <c r="H89" i="58"/>
  <c r="H90" i="58" s="1"/>
  <c r="L88" i="58"/>
  <c r="U88" i="58"/>
  <c r="H100" i="58"/>
  <c r="Y99" i="58"/>
  <c r="Q100" i="58"/>
  <c r="G110" i="58"/>
  <c r="G111" i="58"/>
  <c r="G112" i="58"/>
  <c r="K110" i="58"/>
  <c r="K111" i="58" s="1"/>
  <c r="P110" i="58"/>
  <c r="P112" i="58" s="1"/>
  <c r="P111" i="58"/>
  <c r="T110" i="58"/>
  <c r="T111" i="58"/>
  <c r="X110" i="58"/>
  <c r="X111" i="58"/>
  <c r="I112" i="58"/>
  <c r="M113" i="58"/>
  <c r="M112" i="58"/>
  <c r="R113" i="58"/>
  <c r="R112" i="58"/>
  <c r="V113" i="58"/>
  <c r="V112" i="58"/>
  <c r="Z113" i="58"/>
  <c r="Z112" i="58"/>
  <c r="G121" i="58"/>
  <c r="G123" i="58" s="1"/>
  <c r="G122" i="58"/>
  <c r="K121" i="58"/>
  <c r="K122" i="58"/>
  <c r="P121" i="58"/>
  <c r="P123" i="58" s="1"/>
  <c r="P124" i="58" s="1"/>
  <c r="P122" i="58"/>
  <c r="T121" i="58"/>
  <c r="T122" i="58"/>
  <c r="X121" i="58"/>
  <c r="X122" i="58"/>
  <c r="I123" i="58"/>
  <c r="I124" i="58" s="1"/>
  <c r="Z124" i="58"/>
  <c r="Z123" i="58"/>
  <c r="K143" i="58"/>
  <c r="H144" i="58"/>
  <c r="H146" i="58" s="1"/>
  <c r="J165" i="58"/>
  <c r="J166" i="58" s="1"/>
  <c r="H122" i="58"/>
  <c r="L121" i="58"/>
  <c r="U121" i="58"/>
  <c r="G132" i="58"/>
  <c r="K133" i="58"/>
  <c r="P133" i="58"/>
  <c r="P132" i="58"/>
  <c r="X133" i="58"/>
  <c r="X132" i="58"/>
  <c r="L133" i="58"/>
  <c r="P134" i="58"/>
  <c r="P135" i="58" s="1"/>
  <c r="U135" i="58"/>
  <c r="U134" i="58"/>
  <c r="H133" i="58"/>
  <c r="Z135" i="58"/>
  <c r="N143" i="58"/>
  <c r="S143" i="58"/>
  <c r="S144" i="58"/>
  <c r="W143" i="58"/>
  <c r="W144" i="58"/>
  <c r="H145" i="58"/>
  <c r="Y146" i="58"/>
  <c r="Y145" i="58"/>
  <c r="J99" i="58"/>
  <c r="N99" i="58"/>
  <c r="N100" i="58" s="1"/>
  <c r="L101" i="58"/>
  <c r="Q102" i="58"/>
  <c r="Q101" i="58"/>
  <c r="U102" i="58"/>
  <c r="U101" i="58"/>
  <c r="Y102" i="58"/>
  <c r="Y101" i="58"/>
  <c r="J110" i="58"/>
  <c r="N110" i="58"/>
  <c r="Q135" i="58"/>
  <c r="Q134" i="58"/>
  <c r="T132" i="58"/>
  <c r="V134" i="58"/>
  <c r="G143" i="58"/>
  <c r="G144" i="58" s="1"/>
  <c r="K144" i="58"/>
  <c r="K146" i="58" s="1"/>
  <c r="P144" i="58"/>
  <c r="P143" i="58"/>
  <c r="X144" i="58"/>
  <c r="X143" i="58"/>
  <c r="L144" i="58"/>
  <c r="L143" i="58"/>
  <c r="I144" i="58"/>
  <c r="I145" i="58" s="1"/>
  <c r="U146" i="58"/>
  <c r="U145" i="58"/>
  <c r="I155" i="58"/>
  <c r="I156" i="58" s="1"/>
  <c r="R157" i="58"/>
  <c r="R156" i="58"/>
  <c r="H112" i="58"/>
  <c r="H113" i="58" s="1"/>
  <c r="Q112" i="58"/>
  <c r="U112" i="58"/>
  <c r="Y112" i="58"/>
  <c r="T124" i="58"/>
  <c r="T123" i="58"/>
  <c r="X124" i="58"/>
  <c r="X123" i="58"/>
  <c r="H123" i="58"/>
  <c r="Y124" i="58"/>
  <c r="I132" i="58"/>
  <c r="I133" i="58" s="1"/>
  <c r="L134" i="58"/>
  <c r="L135" i="58" s="1"/>
  <c r="X135" i="58"/>
  <c r="X134" i="58"/>
  <c r="Q146" i="58"/>
  <c r="Q145" i="58"/>
  <c r="K154" i="58"/>
  <c r="K155" i="58"/>
  <c r="K156" i="58" s="1"/>
  <c r="K157" i="58" s="1"/>
  <c r="X154" i="58"/>
  <c r="X155" i="58"/>
  <c r="Z157" i="58"/>
  <c r="Z156" i="58"/>
  <c r="T155" i="58"/>
  <c r="H168" i="58"/>
  <c r="L167" i="58"/>
  <c r="J132" i="58"/>
  <c r="J133" i="58" s="1"/>
  <c r="N132" i="58"/>
  <c r="N133" i="58"/>
  <c r="S132" i="58"/>
  <c r="S133" i="58"/>
  <c r="W132" i="58"/>
  <c r="W133" i="58"/>
  <c r="T135" i="58"/>
  <c r="T134" i="58"/>
  <c r="Y135" i="58"/>
  <c r="Y134" i="58"/>
  <c r="M133" i="58"/>
  <c r="M134" i="58" s="1"/>
  <c r="V133" i="58"/>
  <c r="I143" i="58"/>
  <c r="M143" i="58"/>
  <c r="L146" i="58"/>
  <c r="L145" i="58"/>
  <c r="V157" i="58"/>
  <c r="V156" i="58"/>
  <c r="I165" i="58"/>
  <c r="I166" i="58" s="1"/>
  <c r="M165" i="58"/>
  <c r="M168" i="58" s="1"/>
  <c r="M166" i="58"/>
  <c r="R165" i="58"/>
  <c r="R166" i="58"/>
  <c r="V165" i="58"/>
  <c r="V166" i="58"/>
  <c r="Z165" i="58"/>
  <c r="Z166" i="58"/>
  <c r="X168" i="58"/>
  <c r="X167" i="58"/>
  <c r="K145" i="58"/>
  <c r="P145" i="58"/>
  <c r="P146" i="58" s="1"/>
  <c r="T145" i="58"/>
  <c r="X145" i="58"/>
  <c r="H155" i="58"/>
  <c r="H156" i="58" s="1"/>
  <c r="L155" i="58"/>
  <c r="I154" i="58"/>
  <c r="I157" i="58" s="1"/>
  <c r="U154" i="58"/>
  <c r="G165" i="58"/>
  <c r="K165" i="58"/>
  <c r="P167" i="58"/>
  <c r="P168" i="58" s="1"/>
  <c r="M155" i="58"/>
  <c r="M157" i="58" s="1"/>
  <c r="V154" i="58"/>
  <c r="V155" i="58"/>
  <c r="Z154" i="58"/>
  <c r="Z155" i="58"/>
  <c r="P156" i="58"/>
  <c r="P157" i="58" s="1"/>
  <c r="T157" i="58"/>
  <c r="T156" i="58"/>
  <c r="X157" i="58"/>
  <c r="X156" i="58"/>
  <c r="H166" i="58"/>
  <c r="H167" i="58" s="1"/>
  <c r="L166" i="58"/>
  <c r="Q166" i="58"/>
  <c r="U166" i="58"/>
  <c r="Y166" i="58"/>
  <c r="M167" i="58"/>
  <c r="R167" i="58"/>
  <c r="V167" i="58"/>
  <c r="Z167" i="58"/>
  <c r="F36" i="19"/>
  <c r="D43" i="19"/>
  <c r="F38" i="19"/>
  <c r="D46" i="19"/>
  <c r="D40" i="19"/>
  <c r="L157" i="58" l="1"/>
  <c r="K112" i="58"/>
  <c r="K113" i="58" s="1"/>
  <c r="L146" i="53"/>
  <c r="N100" i="39"/>
  <c r="J69" i="51"/>
  <c r="H58" i="52"/>
  <c r="P69" i="57"/>
  <c r="G25" i="57"/>
  <c r="G112" i="57"/>
  <c r="G113" i="57" s="1"/>
  <c r="I46" i="59"/>
  <c r="G167" i="56"/>
  <c r="G168" i="56" s="1"/>
  <c r="L47" i="56"/>
  <c r="J112" i="53"/>
  <c r="K124" i="53"/>
  <c r="H90" i="55"/>
  <c r="M145" i="49"/>
  <c r="M146" i="49" s="1"/>
  <c r="J124" i="53"/>
  <c r="M25" i="51"/>
  <c r="J112" i="39"/>
  <c r="J68" i="39"/>
  <c r="K102" i="57"/>
  <c r="N122" i="49"/>
  <c r="N57" i="53"/>
  <c r="J111" i="48"/>
  <c r="J133" i="49"/>
  <c r="J155" i="53"/>
  <c r="J78" i="57"/>
  <c r="I177" i="48"/>
  <c r="I24" i="48"/>
  <c r="N145" i="51"/>
  <c r="H146" i="51"/>
  <c r="G156" i="58"/>
  <c r="G157" i="58"/>
  <c r="M25" i="53"/>
  <c r="I80" i="48"/>
  <c r="K177" i="51"/>
  <c r="K24" i="51"/>
  <c r="M112" i="39"/>
  <c r="M113" i="39"/>
  <c r="G145" i="57"/>
  <c r="G146" i="57" s="1"/>
  <c r="H167" i="55"/>
  <c r="H168" i="55"/>
  <c r="I123" i="49"/>
  <c r="I124" i="49" s="1"/>
  <c r="I177" i="53"/>
  <c r="I24" i="53"/>
  <c r="L47" i="52"/>
  <c r="L69" i="52" s="1"/>
  <c r="L91" i="52" s="1"/>
  <c r="L113" i="52" s="1"/>
  <c r="G36" i="53"/>
  <c r="G145" i="58"/>
  <c r="G146" i="58" s="1"/>
  <c r="K36" i="58"/>
  <c r="K35" i="58"/>
  <c r="K80" i="57"/>
  <c r="K134" i="56"/>
  <c r="K135" i="56" s="1"/>
  <c r="M123" i="56"/>
  <c r="M124" i="56" s="1"/>
  <c r="K112" i="56"/>
  <c r="K113" i="56" s="1"/>
  <c r="M101" i="56"/>
  <c r="M102" i="56" s="1"/>
  <c r="I146" i="55"/>
  <c r="I145" i="49"/>
  <c r="I146" i="49" s="1"/>
  <c r="I168" i="49"/>
  <c r="N91" i="53"/>
  <c r="L80" i="49"/>
  <c r="L46" i="48"/>
  <c r="G46" i="48"/>
  <c r="I25" i="51"/>
  <c r="J135" i="39"/>
  <c r="N46" i="49"/>
  <c r="N47" i="49"/>
  <c r="N34" i="53"/>
  <c r="N35" i="53" s="1"/>
  <c r="N36" i="53" s="1"/>
  <c r="J34" i="53"/>
  <c r="N35" i="51"/>
  <c r="I113" i="39"/>
  <c r="C34" i="45"/>
  <c r="I99" i="45"/>
  <c r="H135" i="56"/>
  <c r="H134" i="56"/>
  <c r="L156" i="55"/>
  <c r="J113" i="49"/>
  <c r="N23" i="49"/>
  <c r="K47" i="51"/>
  <c r="G57" i="39"/>
  <c r="G58" i="39"/>
  <c r="L57" i="58"/>
  <c r="M35" i="58"/>
  <c r="M36" i="58" s="1"/>
  <c r="G79" i="58"/>
  <c r="G80" i="58" s="1"/>
  <c r="H36" i="57"/>
  <c r="M90" i="56"/>
  <c r="M91" i="56" s="1"/>
  <c r="P124" i="57"/>
  <c r="K145" i="60"/>
  <c r="N123" i="53"/>
  <c r="N124" i="53" s="1"/>
  <c r="L167" i="55"/>
  <c r="L168" i="55"/>
  <c r="G80" i="53"/>
  <c r="I157" i="49"/>
  <c r="L113" i="49"/>
  <c r="G157" i="51"/>
  <c r="J90" i="53"/>
  <c r="M123" i="49"/>
  <c r="M124" i="49"/>
  <c r="N56" i="51"/>
  <c r="N100" i="51"/>
  <c r="N144" i="49"/>
  <c r="J56" i="51"/>
  <c r="J144" i="51"/>
  <c r="J145" i="51"/>
  <c r="J146" i="51"/>
  <c r="J112" i="49"/>
  <c r="J146" i="49"/>
  <c r="G156" i="52"/>
  <c r="K57" i="53"/>
  <c r="K36" i="53"/>
  <c r="G112" i="49"/>
  <c r="G113" i="49" s="1"/>
  <c r="L69" i="49"/>
  <c r="K58" i="39"/>
  <c r="M46" i="39"/>
  <c r="M47" i="39" s="1"/>
  <c r="H177" i="58"/>
  <c r="L100" i="60"/>
  <c r="L101" i="60" s="1"/>
  <c r="M176" i="59"/>
  <c r="Q20" i="45" s="1"/>
  <c r="G47" i="59"/>
  <c r="G69" i="59" s="1"/>
  <c r="G91" i="59" s="1"/>
  <c r="L47" i="59"/>
  <c r="L69" i="59" s="1"/>
  <c r="L91" i="59" s="1"/>
  <c r="L113" i="59" s="1"/>
  <c r="L135" i="59" s="1"/>
  <c r="L157" i="59" s="1"/>
  <c r="P24" i="56"/>
  <c r="P178" i="56" s="1"/>
  <c r="H176" i="56"/>
  <c r="E107" i="45" s="1"/>
  <c r="H107" i="45" s="1"/>
  <c r="P179" i="55"/>
  <c r="G177" i="55"/>
  <c r="G24" i="55"/>
  <c r="G178" i="55" s="1"/>
  <c r="G167" i="55"/>
  <c r="G168" i="55" s="1"/>
  <c r="H155" i="56"/>
  <c r="H156" i="56" s="1"/>
  <c r="M80" i="56"/>
  <c r="M91" i="49"/>
  <c r="N69" i="49"/>
  <c r="H57" i="49"/>
  <c r="H58" i="49" s="1"/>
  <c r="N144" i="48"/>
  <c r="N145" i="48" s="1"/>
  <c r="O33" i="45"/>
  <c r="N173" i="59"/>
  <c r="R17" i="45" s="1"/>
  <c r="J123" i="52"/>
  <c r="J173" i="48"/>
  <c r="J155" i="55"/>
  <c r="J167" i="56"/>
  <c r="J168" i="56" s="1"/>
  <c r="J78" i="51"/>
  <c r="J165" i="51"/>
  <c r="J166" i="51" s="1"/>
  <c r="J77" i="51"/>
  <c r="W91" i="55"/>
  <c r="W90" i="55"/>
  <c r="W102" i="55"/>
  <c r="W101" i="55"/>
  <c r="W36" i="56"/>
  <c r="W35" i="56"/>
  <c r="W135" i="56"/>
  <c r="W134" i="56"/>
  <c r="W102" i="57"/>
  <c r="W101" i="57"/>
  <c r="W80" i="58"/>
  <c r="W79" i="58"/>
  <c r="G134" i="52"/>
  <c r="H57" i="52"/>
  <c r="N33" i="52"/>
  <c r="N35" i="52" s="1"/>
  <c r="N36" i="52" s="1"/>
  <c r="M156" i="48"/>
  <c r="M178" i="48" s="1"/>
  <c r="Q36" i="45" s="1"/>
  <c r="K174" i="59"/>
  <c r="O18" i="45" s="1"/>
  <c r="K22" i="59"/>
  <c r="K89" i="59"/>
  <c r="S24" i="48"/>
  <c r="S178" i="48" s="1"/>
  <c r="S173" i="48"/>
  <c r="S25" i="56"/>
  <c r="S179" i="56" s="1"/>
  <c r="S24" i="56"/>
  <c r="S178" i="56" s="1"/>
  <c r="S173" i="56"/>
  <c r="S173" i="59"/>
  <c r="S24" i="59"/>
  <c r="S178" i="59" s="1"/>
  <c r="S168" i="56"/>
  <c r="S167" i="56"/>
  <c r="S69" i="58"/>
  <c r="S68" i="58"/>
  <c r="K79" i="49"/>
  <c r="K80" i="49" s="1"/>
  <c r="N45" i="39"/>
  <c r="N46" i="39" s="1"/>
  <c r="N47" i="39" s="1"/>
  <c r="I167" i="58"/>
  <c r="I176" i="58"/>
  <c r="I23" i="58"/>
  <c r="I177" i="58" s="1"/>
  <c r="H36" i="58"/>
  <c r="K57" i="58"/>
  <c r="K58" i="58" s="1"/>
  <c r="H176" i="58"/>
  <c r="H176" i="57"/>
  <c r="M111" i="60"/>
  <c r="M112" i="60" s="1"/>
  <c r="K90" i="60"/>
  <c r="G46" i="58"/>
  <c r="G47" i="58" s="1"/>
  <c r="L144" i="60"/>
  <c r="L145" i="60" s="1"/>
  <c r="K176" i="53"/>
  <c r="K67" i="60"/>
  <c r="K68" i="60" s="1"/>
  <c r="M78" i="59"/>
  <c r="K78" i="59"/>
  <c r="K79" i="59" s="1"/>
  <c r="L68" i="56"/>
  <c r="L69" i="56" s="1"/>
  <c r="V49" i="45"/>
  <c r="L123" i="55"/>
  <c r="H123" i="55"/>
  <c r="G101" i="55"/>
  <c r="G102" i="55" s="1"/>
  <c r="L102" i="55"/>
  <c r="H102" i="55"/>
  <c r="L58" i="55"/>
  <c r="H58" i="55"/>
  <c r="H24" i="55"/>
  <c r="H176" i="55"/>
  <c r="J154" i="53"/>
  <c r="H122" i="53"/>
  <c r="I102" i="53"/>
  <c r="N99" i="53"/>
  <c r="K89" i="53"/>
  <c r="N58" i="53"/>
  <c r="K23" i="53"/>
  <c r="H78" i="56"/>
  <c r="H80" i="56" s="1"/>
  <c r="K34" i="56"/>
  <c r="M146" i="55"/>
  <c r="K111" i="55"/>
  <c r="M58" i="55"/>
  <c r="M167" i="53"/>
  <c r="M168" i="53" s="1"/>
  <c r="N144" i="53"/>
  <c r="K123" i="53"/>
  <c r="I112" i="53"/>
  <c r="I113" i="53" s="1"/>
  <c r="G91" i="53"/>
  <c r="G69" i="53"/>
  <c r="G47" i="53"/>
  <c r="K24" i="53"/>
  <c r="G168" i="49"/>
  <c r="K167" i="49"/>
  <c r="K168" i="49" s="1"/>
  <c r="L155" i="55"/>
  <c r="H155" i="55"/>
  <c r="L134" i="55"/>
  <c r="H134" i="55"/>
  <c r="G124" i="55"/>
  <c r="L89" i="55"/>
  <c r="L90" i="55" s="1"/>
  <c r="H89" i="55"/>
  <c r="L46" i="55"/>
  <c r="H46" i="55"/>
  <c r="G36" i="55"/>
  <c r="J56" i="53"/>
  <c r="J57" i="53" s="1"/>
  <c r="J58" i="53" s="1"/>
  <c r="K156" i="49"/>
  <c r="H79" i="56"/>
  <c r="G113" i="55"/>
  <c r="J133" i="53"/>
  <c r="J134" i="53" s="1"/>
  <c r="N68" i="53"/>
  <c r="N69" i="53" s="1"/>
  <c r="I47" i="53"/>
  <c r="G176" i="53"/>
  <c r="N166" i="49"/>
  <c r="G123" i="49"/>
  <c r="L144" i="56"/>
  <c r="L177" i="56" s="1"/>
  <c r="D53" i="45" s="1"/>
  <c r="I58" i="56"/>
  <c r="L46" i="56"/>
  <c r="L167" i="53"/>
  <c r="H168" i="53"/>
  <c r="N165" i="49"/>
  <c r="M167" i="49"/>
  <c r="J157" i="49"/>
  <c r="L135" i="49"/>
  <c r="N132" i="49"/>
  <c r="N134" i="49" s="1"/>
  <c r="N135" i="49" s="1"/>
  <c r="G101" i="49"/>
  <c r="I90" i="49"/>
  <c r="G78" i="49"/>
  <c r="G177" i="49" s="1"/>
  <c r="J69" i="49"/>
  <c r="J47" i="49"/>
  <c r="K176" i="48"/>
  <c r="O34" i="45" s="1"/>
  <c r="K155" i="51"/>
  <c r="N146" i="51"/>
  <c r="G34" i="53"/>
  <c r="N121" i="49"/>
  <c r="H101" i="49"/>
  <c r="G155" i="52"/>
  <c r="M155" i="52"/>
  <c r="I89" i="52"/>
  <c r="G78" i="52"/>
  <c r="G79" i="52" s="1"/>
  <c r="M80" i="52"/>
  <c r="M102" i="52" s="1"/>
  <c r="M124" i="52" s="1"/>
  <c r="M146" i="52" s="1"/>
  <c r="M168" i="52" s="1"/>
  <c r="K133" i="48"/>
  <c r="K134" i="48" s="1"/>
  <c r="L101" i="48"/>
  <c r="L45" i="48"/>
  <c r="G45" i="48"/>
  <c r="I58" i="51"/>
  <c r="N175" i="39"/>
  <c r="F33" i="45" s="1"/>
  <c r="X33" i="45" s="1"/>
  <c r="K47" i="55"/>
  <c r="K46" i="55"/>
  <c r="K134" i="55"/>
  <c r="K135" i="55" s="1"/>
  <c r="K57" i="55"/>
  <c r="K58" i="55" s="1"/>
  <c r="K145" i="55"/>
  <c r="K146" i="55"/>
  <c r="K174" i="58"/>
  <c r="I50" i="45" s="1"/>
  <c r="N46" i="48"/>
  <c r="N123" i="48"/>
  <c r="N91" i="49"/>
  <c r="N66" i="52"/>
  <c r="N67" i="52" s="1"/>
  <c r="N156" i="52"/>
  <c r="N154" i="52"/>
  <c r="N155" i="52" s="1"/>
  <c r="N89" i="55"/>
  <c r="N173" i="53"/>
  <c r="L63" i="45" s="1"/>
  <c r="N24" i="55"/>
  <c r="N25" i="55" s="1"/>
  <c r="N173" i="55"/>
  <c r="F17" i="45" s="1"/>
  <c r="N23" i="55"/>
  <c r="N101" i="55"/>
  <c r="N102" i="55" s="1"/>
  <c r="N100" i="55"/>
  <c r="N175" i="56"/>
  <c r="F51" i="45" s="1"/>
  <c r="N173" i="56"/>
  <c r="F49" i="45" s="1"/>
  <c r="N25" i="56"/>
  <c r="N24" i="56"/>
  <c r="N68" i="56"/>
  <c r="N69" i="56" s="1"/>
  <c r="N46" i="59"/>
  <c r="N45" i="59"/>
  <c r="N111" i="58"/>
  <c r="N44" i="57"/>
  <c r="N45" i="57" s="1"/>
  <c r="N135" i="56"/>
  <c r="N134" i="56"/>
  <c r="N33" i="59"/>
  <c r="N110" i="60"/>
  <c r="N111" i="60" s="1"/>
  <c r="N112" i="60" s="1"/>
  <c r="N175" i="58"/>
  <c r="L51" i="45" s="1"/>
  <c r="N132" i="59"/>
  <c r="N133" i="59" s="1"/>
  <c r="N143" i="60"/>
  <c r="N144" i="60" s="1"/>
  <c r="N167" i="60"/>
  <c r="N102" i="57"/>
  <c r="N101" i="57"/>
  <c r="N145" i="57"/>
  <c r="N146" i="57"/>
  <c r="N55" i="58"/>
  <c r="N56" i="58" s="1"/>
  <c r="N78" i="58"/>
  <c r="N79" i="58" s="1"/>
  <c r="J89" i="49"/>
  <c r="J90" i="49" s="1"/>
  <c r="J66" i="52"/>
  <c r="J67" i="52" s="1"/>
  <c r="J156" i="52"/>
  <c r="J154" i="52"/>
  <c r="J155" i="52" s="1"/>
  <c r="J89" i="55"/>
  <c r="J173" i="53"/>
  <c r="J68" i="53"/>
  <c r="J69" i="53" s="1"/>
  <c r="J24" i="55"/>
  <c r="J25" i="55" s="1"/>
  <c r="J173" i="55"/>
  <c r="J100" i="55"/>
  <c r="J175" i="56"/>
  <c r="J173" i="56"/>
  <c r="J24" i="56"/>
  <c r="J25" i="56" s="1"/>
  <c r="J69" i="56"/>
  <c r="J68" i="56"/>
  <c r="J45" i="59"/>
  <c r="J46" i="59" s="1"/>
  <c r="J44" i="59"/>
  <c r="J111" i="58"/>
  <c r="J112" i="58" s="1"/>
  <c r="J113" i="58" s="1"/>
  <c r="J44" i="57"/>
  <c r="J45" i="57" s="1"/>
  <c r="J135" i="56"/>
  <c r="J134" i="56"/>
  <c r="J33" i="59"/>
  <c r="J112" i="60"/>
  <c r="J175" i="58"/>
  <c r="J132" i="59"/>
  <c r="J133" i="59" s="1"/>
  <c r="J145" i="60"/>
  <c r="J143" i="60"/>
  <c r="J144" i="60" s="1"/>
  <c r="J165" i="60"/>
  <c r="J166" i="60" s="1"/>
  <c r="J167" i="60"/>
  <c r="J101" i="57"/>
  <c r="J102" i="57" s="1"/>
  <c r="J145" i="57"/>
  <c r="J146" i="57"/>
  <c r="J58" i="58"/>
  <c r="J57" i="58"/>
  <c r="J55" i="58"/>
  <c r="J56" i="58" s="1"/>
  <c r="J79" i="58"/>
  <c r="J80" i="58" s="1"/>
  <c r="J78" i="58"/>
  <c r="N155" i="58"/>
  <c r="N156" i="58" s="1"/>
  <c r="K101" i="53"/>
  <c r="K102" i="53" s="1"/>
  <c r="I25" i="53"/>
  <c r="K100" i="49"/>
  <c r="K101" i="49" s="1"/>
  <c r="H46" i="49"/>
  <c r="H47" i="49" s="1"/>
  <c r="L176" i="49"/>
  <c r="J34" i="45" s="1"/>
  <c r="H176" i="49"/>
  <c r="J122" i="51"/>
  <c r="L176" i="59"/>
  <c r="P20" i="45" s="1"/>
  <c r="M67" i="53"/>
  <c r="M68" i="49"/>
  <c r="N57" i="49"/>
  <c r="H144" i="52"/>
  <c r="N132" i="52"/>
  <c r="N134" i="52" s="1"/>
  <c r="L56" i="52"/>
  <c r="G45" i="52"/>
  <c r="G46" i="52" s="1"/>
  <c r="N143" i="48"/>
  <c r="N121" i="48"/>
  <c r="N122" i="48" s="1"/>
  <c r="J45" i="48"/>
  <c r="J46" i="48" s="1"/>
  <c r="L34" i="48"/>
  <c r="L35" i="48" s="1"/>
  <c r="G34" i="48"/>
  <c r="G36" i="48" s="1"/>
  <c r="G58" i="48" s="1"/>
  <c r="G80" i="48" s="1"/>
  <c r="G102" i="48" s="1"/>
  <c r="G124" i="48" s="1"/>
  <c r="G146" i="48" s="1"/>
  <c r="G168" i="48" s="1"/>
  <c r="J33" i="48"/>
  <c r="L176" i="48"/>
  <c r="P34" i="45" s="1"/>
  <c r="X59" i="45"/>
  <c r="J133" i="51"/>
  <c r="J134" i="51" s="1"/>
  <c r="N121" i="51"/>
  <c r="L123" i="51"/>
  <c r="L124" i="51" s="1"/>
  <c r="H124" i="51"/>
  <c r="N99" i="51"/>
  <c r="L101" i="51"/>
  <c r="L102" i="51" s="1"/>
  <c r="J67" i="51"/>
  <c r="J68" i="51" s="1"/>
  <c r="N55" i="51"/>
  <c r="L57" i="51"/>
  <c r="L58" i="51" s="1"/>
  <c r="H58" i="51"/>
  <c r="K36" i="51"/>
  <c r="L176" i="51"/>
  <c r="D66" i="45" s="1"/>
  <c r="V62" i="45"/>
  <c r="K177" i="39"/>
  <c r="W113" i="55"/>
  <c r="W112" i="55"/>
  <c r="W36" i="55"/>
  <c r="W35" i="55"/>
  <c r="W124" i="55"/>
  <c r="W123" i="55"/>
  <c r="W47" i="56"/>
  <c r="W46" i="56"/>
  <c r="W173" i="60"/>
  <c r="W24" i="60"/>
  <c r="W178" i="60" s="1"/>
  <c r="W91" i="56"/>
  <c r="W90" i="56"/>
  <c r="W58" i="57"/>
  <c r="W57" i="57"/>
  <c r="W146" i="56"/>
  <c r="W145" i="56"/>
  <c r="W68" i="57"/>
  <c r="W69" i="57"/>
  <c r="W112" i="57"/>
  <c r="W113" i="57"/>
  <c r="W156" i="57"/>
  <c r="W157" i="57"/>
  <c r="W173" i="58"/>
  <c r="W24" i="58"/>
  <c r="W178" i="58" s="1"/>
  <c r="W25" i="58"/>
  <c r="W179" i="58" s="1"/>
  <c r="W91" i="58"/>
  <c r="W90" i="58"/>
  <c r="L46" i="49"/>
  <c r="M133" i="39"/>
  <c r="M134" i="39" s="1"/>
  <c r="J69" i="39"/>
  <c r="J46" i="39"/>
  <c r="J47" i="39" s="1"/>
  <c r="M45" i="39"/>
  <c r="L176" i="39"/>
  <c r="D34" i="45" s="1"/>
  <c r="G157" i="53"/>
  <c r="K56" i="53"/>
  <c r="G35" i="53"/>
  <c r="H145" i="49"/>
  <c r="H146" i="49" s="1"/>
  <c r="G144" i="49"/>
  <c r="G146" i="49" s="1"/>
  <c r="N133" i="49"/>
  <c r="J78" i="49"/>
  <c r="J79" i="49" s="1"/>
  <c r="I69" i="49"/>
  <c r="L68" i="49"/>
  <c r="H69" i="49"/>
  <c r="I156" i="52"/>
  <c r="J121" i="52"/>
  <c r="I68" i="52"/>
  <c r="G23" i="52"/>
  <c r="G177" i="52" s="1"/>
  <c r="G134" i="48"/>
  <c r="J88" i="48"/>
  <c r="J89" i="48" s="1"/>
  <c r="J90" i="48" s="1"/>
  <c r="G35" i="48"/>
  <c r="K24" i="48"/>
  <c r="M80" i="51"/>
  <c r="I45" i="51"/>
  <c r="I46" i="51" s="1"/>
  <c r="I47" i="51" s="1"/>
  <c r="N34" i="51"/>
  <c r="G176" i="51"/>
  <c r="J175" i="51"/>
  <c r="M168" i="39"/>
  <c r="G157" i="39"/>
  <c r="M124" i="39"/>
  <c r="G113" i="39"/>
  <c r="M80" i="39"/>
  <c r="G69" i="39"/>
  <c r="M36" i="39"/>
  <c r="G25" i="39"/>
  <c r="K24" i="39"/>
  <c r="K46" i="59"/>
  <c r="K67" i="59"/>
  <c r="K68" i="59" s="1"/>
  <c r="S91" i="55"/>
  <c r="S90" i="55"/>
  <c r="S25" i="55"/>
  <c r="S179" i="55" s="1"/>
  <c r="S24" i="55"/>
  <c r="S178" i="55" s="1"/>
  <c r="S173" i="55"/>
  <c r="S102" i="55"/>
  <c r="S101" i="55"/>
  <c r="S36" i="56"/>
  <c r="S35" i="56"/>
  <c r="S80" i="56"/>
  <c r="S79" i="56"/>
  <c r="S112" i="58"/>
  <c r="S113" i="58"/>
  <c r="S46" i="57"/>
  <c r="S47" i="57"/>
  <c r="S135" i="56"/>
  <c r="S134" i="56"/>
  <c r="S101" i="57"/>
  <c r="S102" i="57"/>
  <c r="S146" i="57"/>
  <c r="S145" i="57"/>
  <c r="S57" i="58"/>
  <c r="S58" i="58"/>
  <c r="S79" i="58"/>
  <c r="S80" i="58"/>
  <c r="S157" i="58"/>
  <c r="S156" i="58"/>
  <c r="J155" i="58"/>
  <c r="N166" i="48"/>
  <c r="J90" i="51"/>
  <c r="I34" i="51"/>
  <c r="I177" i="51" s="1"/>
  <c r="N112" i="39"/>
  <c r="J91" i="39"/>
  <c r="I67" i="39"/>
  <c r="I68" i="39" s="1"/>
  <c r="I178" i="39" s="1"/>
  <c r="K36" i="49"/>
  <c r="H168" i="39"/>
  <c r="H179" i="39" s="1"/>
  <c r="G124" i="39"/>
  <c r="J77" i="39"/>
  <c r="J78" i="39" s="1"/>
  <c r="J33" i="51"/>
  <c r="J156" i="39"/>
  <c r="J157" i="39" s="1"/>
  <c r="N66" i="39"/>
  <c r="G36" i="49"/>
  <c r="M91" i="39"/>
  <c r="L69" i="39"/>
  <c r="M57" i="51"/>
  <c r="N144" i="39"/>
  <c r="N145" i="39" s="1"/>
  <c r="J121" i="49"/>
  <c r="M47" i="49"/>
  <c r="J143" i="39"/>
  <c r="J144" i="39" s="1"/>
  <c r="N111" i="39"/>
  <c r="N113" i="39" s="1"/>
  <c r="N55" i="39"/>
  <c r="N56" i="39" s="1"/>
  <c r="F107" i="45"/>
  <c r="I17" i="45"/>
  <c r="F99" i="45"/>
  <c r="G47" i="60"/>
  <c r="H101" i="59"/>
  <c r="I89" i="56"/>
  <c r="I91" i="56" s="1"/>
  <c r="H68" i="57"/>
  <c r="M177" i="55"/>
  <c r="E21" i="45" s="1"/>
  <c r="E99" i="45"/>
  <c r="L176" i="55"/>
  <c r="D20" i="45" s="1"/>
  <c r="M176" i="56"/>
  <c r="E52" i="45" s="1"/>
  <c r="W52" i="45" s="1"/>
  <c r="H34" i="56"/>
  <c r="H35" i="56" s="1"/>
  <c r="N46" i="52"/>
  <c r="N110" i="48"/>
  <c r="N112" i="48" s="1"/>
  <c r="N67" i="55"/>
  <c r="N68" i="55" s="1"/>
  <c r="N69" i="55" s="1"/>
  <c r="N175" i="53"/>
  <c r="L65" i="45" s="1"/>
  <c r="N121" i="56"/>
  <c r="N123" i="56" s="1"/>
  <c r="N78" i="60"/>
  <c r="N79" i="60" s="1"/>
  <c r="N44" i="60"/>
  <c r="N67" i="58"/>
  <c r="N122" i="58"/>
  <c r="J134" i="52"/>
  <c r="J35" i="52"/>
  <c r="J175" i="53"/>
  <c r="J57" i="56"/>
  <c r="J58" i="56" s="1"/>
  <c r="J173" i="59"/>
  <c r="I177" i="59"/>
  <c r="J44" i="52"/>
  <c r="J46" i="52" s="1"/>
  <c r="J123" i="39"/>
  <c r="J124" i="39" s="1"/>
  <c r="H178" i="39"/>
  <c r="W25" i="55"/>
  <c r="W179" i="55" s="1"/>
  <c r="W24" i="55"/>
  <c r="W178" i="55" s="1"/>
  <c r="W173" i="55"/>
  <c r="W57" i="58"/>
  <c r="W58" i="58"/>
  <c r="K36" i="48"/>
  <c r="K58" i="48" s="1"/>
  <c r="K80" i="48" s="1"/>
  <c r="K102" i="48" s="1"/>
  <c r="K124" i="48" s="1"/>
  <c r="K146" i="48" s="1"/>
  <c r="K168" i="48" s="1"/>
  <c r="M45" i="53"/>
  <c r="M46" i="53" s="1"/>
  <c r="K122" i="52"/>
  <c r="K124" i="52" s="1"/>
  <c r="K146" i="52" s="1"/>
  <c r="K168" i="52" s="1"/>
  <c r="L178" i="52"/>
  <c r="P68" i="45" s="1"/>
  <c r="H176" i="52"/>
  <c r="H24" i="52"/>
  <c r="H178" i="52" s="1"/>
  <c r="K97" i="45"/>
  <c r="O31" i="45"/>
  <c r="U31" i="45" s="1"/>
  <c r="M58" i="51"/>
  <c r="K112" i="59"/>
  <c r="S69" i="55"/>
  <c r="S68" i="55"/>
  <c r="S69" i="56"/>
  <c r="S68" i="56"/>
  <c r="S124" i="56"/>
  <c r="S123" i="56"/>
  <c r="S134" i="57"/>
  <c r="S135" i="57"/>
  <c r="S123" i="58"/>
  <c r="S124" i="58"/>
  <c r="P24" i="48"/>
  <c r="P178" i="48" s="1"/>
  <c r="H34" i="51"/>
  <c r="H35" i="51" s="1"/>
  <c r="J34" i="39"/>
  <c r="J35" i="39" s="1"/>
  <c r="L168" i="58"/>
  <c r="L90" i="58"/>
  <c r="L91" i="58" s="1"/>
  <c r="H68" i="58"/>
  <c r="K157" i="57"/>
  <c r="G155" i="60"/>
  <c r="G156" i="60" s="1"/>
  <c r="I122" i="60"/>
  <c r="I123" i="60" s="1"/>
  <c r="L176" i="60"/>
  <c r="P52" i="45" s="1"/>
  <c r="L23" i="60"/>
  <c r="G177" i="59"/>
  <c r="G156" i="56"/>
  <c r="I112" i="56"/>
  <c r="K56" i="60"/>
  <c r="K57" i="60" s="1"/>
  <c r="M155" i="59"/>
  <c r="M156" i="59" s="1"/>
  <c r="N22" i="59"/>
  <c r="M135" i="58"/>
  <c r="L111" i="58"/>
  <c r="L177" i="58" s="1"/>
  <c r="J53" i="45" s="1"/>
  <c r="H100" i="60"/>
  <c r="H101" i="60" s="1"/>
  <c r="M176" i="60"/>
  <c r="Q52" i="45" s="1"/>
  <c r="M23" i="60"/>
  <c r="H176" i="59"/>
  <c r="L122" i="56"/>
  <c r="L123" i="56" s="1"/>
  <c r="K168" i="53"/>
  <c r="M57" i="60"/>
  <c r="M58" i="60" s="1"/>
  <c r="M80" i="60" s="1"/>
  <c r="M102" i="60" s="1"/>
  <c r="M124" i="60" s="1"/>
  <c r="M146" i="60" s="1"/>
  <c r="M168" i="60" s="1"/>
  <c r="I67" i="59"/>
  <c r="I68" i="59" s="1"/>
  <c r="H67" i="59"/>
  <c r="H68" i="59" s="1"/>
  <c r="I113" i="56"/>
  <c r="M89" i="56"/>
  <c r="K144" i="56"/>
  <c r="K145" i="56" s="1"/>
  <c r="J167" i="53"/>
  <c r="J168" i="53" s="1"/>
  <c r="J156" i="53"/>
  <c r="L145" i="53"/>
  <c r="N133" i="53"/>
  <c r="I168" i="58"/>
  <c r="G166" i="58"/>
  <c r="G167" i="58" s="1"/>
  <c r="M144" i="58"/>
  <c r="M145" i="58" s="1"/>
  <c r="H134" i="58"/>
  <c r="H135" i="58" s="1"/>
  <c r="G134" i="58"/>
  <c r="G124" i="58"/>
  <c r="L156" i="58"/>
  <c r="H101" i="58"/>
  <c r="H102" i="58" s="1"/>
  <c r="I134" i="58"/>
  <c r="G133" i="58"/>
  <c r="G135" i="58" s="1"/>
  <c r="P113" i="58"/>
  <c r="G113" i="58"/>
  <c r="K91" i="58"/>
  <c r="L89" i="58"/>
  <c r="G100" i="58"/>
  <c r="G101" i="58" s="1"/>
  <c r="G102" i="58" s="1"/>
  <c r="I91" i="58"/>
  <c r="H79" i="58"/>
  <c r="H80" i="58" s="1"/>
  <c r="P24" i="58"/>
  <c r="H46" i="58"/>
  <c r="K45" i="58"/>
  <c r="H91" i="58"/>
  <c r="H69" i="58"/>
  <c r="H47" i="58"/>
  <c r="J44" i="58"/>
  <c r="K176" i="58"/>
  <c r="I52" i="45" s="1"/>
  <c r="K167" i="57"/>
  <c r="J176" i="58"/>
  <c r="J132" i="57"/>
  <c r="N88" i="57"/>
  <c r="P68" i="58"/>
  <c r="P69" i="58" s="1"/>
  <c r="K68" i="58"/>
  <c r="K69" i="58" s="1"/>
  <c r="G69" i="58"/>
  <c r="I91" i="57"/>
  <c r="H79" i="57"/>
  <c r="G69" i="57"/>
  <c r="G24" i="57"/>
  <c r="L123" i="58"/>
  <c r="L124" i="58" s="1"/>
  <c r="I78" i="58"/>
  <c r="I79" i="58" s="1"/>
  <c r="K78" i="58"/>
  <c r="K79" i="58" s="1"/>
  <c r="K80" i="58" s="1"/>
  <c r="K168" i="57"/>
  <c r="I145" i="57"/>
  <c r="I146" i="57" s="1"/>
  <c r="I56" i="57"/>
  <c r="I177" i="57" s="1"/>
  <c r="K58" i="57"/>
  <c r="G176" i="58"/>
  <c r="K79" i="57"/>
  <c r="G34" i="60"/>
  <c r="G35" i="60" s="1"/>
  <c r="K124" i="57"/>
  <c r="M91" i="57"/>
  <c r="H80" i="57"/>
  <c r="H69" i="57"/>
  <c r="H35" i="57"/>
  <c r="N33" i="60"/>
  <c r="N34" i="60" s="1"/>
  <c r="H56" i="57"/>
  <c r="H58" i="57" s="1"/>
  <c r="I176" i="57"/>
  <c r="L36" i="60"/>
  <c r="L58" i="60" s="1"/>
  <c r="L80" i="60" s="1"/>
  <c r="M24" i="60"/>
  <c r="H176" i="60"/>
  <c r="M145" i="59"/>
  <c r="K23" i="59"/>
  <c r="G157" i="56"/>
  <c r="M156" i="56"/>
  <c r="M157" i="56"/>
  <c r="M113" i="56"/>
  <c r="M112" i="56"/>
  <c r="P91" i="58"/>
  <c r="I111" i="57"/>
  <c r="H113" i="57"/>
  <c r="I46" i="57"/>
  <c r="I47" i="57" s="1"/>
  <c r="K88" i="59"/>
  <c r="L34" i="59"/>
  <c r="L35" i="59" s="1"/>
  <c r="J22" i="59"/>
  <c r="J176" i="59" s="1"/>
  <c r="L133" i="57"/>
  <c r="P36" i="57"/>
  <c r="G68" i="60"/>
  <c r="H57" i="60"/>
  <c r="H58" i="60" s="1"/>
  <c r="H80" i="60" s="1"/>
  <c r="H102" i="60" s="1"/>
  <c r="H124" i="60" s="1"/>
  <c r="H146" i="60" s="1"/>
  <c r="H168" i="60" s="1"/>
  <c r="G145" i="59"/>
  <c r="M80" i="58"/>
  <c r="K100" i="60"/>
  <c r="K101" i="60" s="1"/>
  <c r="I34" i="60"/>
  <c r="I35" i="60" s="1"/>
  <c r="M25" i="60"/>
  <c r="I57" i="59"/>
  <c r="I45" i="59"/>
  <c r="U49" i="45"/>
  <c r="W47" i="45"/>
  <c r="L123" i="57"/>
  <c r="L124" i="57" s="1"/>
  <c r="G166" i="56"/>
  <c r="G89" i="56"/>
  <c r="L80" i="56"/>
  <c r="K35" i="56"/>
  <c r="G24" i="56"/>
  <c r="I145" i="55"/>
  <c r="M134" i="55"/>
  <c r="M135" i="55" s="1"/>
  <c r="I57" i="55"/>
  <c r="I58" i="55" s="1"/>
  <c r="I179" i="55" s="1"/>
  <c r="M46" i="55"/>
  <c r="M47" i="55" s="1"/>
  <c r="G168" i="53"/>
  <c r="K145" i="53"/>
  <c r="K146" i="53" s="1"/>
  <c r="M34" i="57"/>
  <c r="M35" i="57" s="1"/>
  <c r="K144" i="60"/>
  <c r="L57" i="60"/>
  <c r="M90" i="59"/>
  <c r="M167" i="56"/>
  <c r="K100" i="56"/>
  <c r="K101" i="56"/>
  <c r="K102" i="56" s="1"/>
  <c r="I90" i="56"/>
  <c r="K78" i="56"/>
  <c r="K79" i="56" s="1"/>
  <c r="K80" i="56" s="1"/>
  <c r="I177" i="56"/>
  <c r="I25" i="56"/>
  <c r="K176" i="56"/>
  <c r="C52" i="45" s="1"/>
  <c r="J165" i="55"/>
  <c r="I157" i="55"/>
  <c r="J77" i="55"/>
  <c r="I69" i="55"/>
  <c r="K177" i="55"/>
  <c r="C21" i="45" s="1"/>
  <c r="I177" i="55"/>
  <c r="J157" i="53"/>
  <c r="N132" i="53"/>
  <c r="G133" i="53"/>
  <c r="J100" i="53"/>
  <c r="J101" i="53" s="1"/>
  <c r="J102" i="53" s="1"/>
  <c r="I36" i="59"/>
  <c r="I58" i="59" s="1"/>
  <c r="I80" i="59" s="1"/>
  <c r="I102" i="59" s="1"/>
  <c r="I124" i="59" s="1"/>
  <c r="I146" i="59" s="1"/>
  <c r="I168" i="59" s="1"/>
  <c r="W50" i="45"/>
  <c r="G25" i="56"/>
  <c r="L145" i="55"/>
  <c r="L146" i="55" s="1"/>
  <c r="H145" i="55"/>
  <c r="H146" i="55" s="1"/>
  <c r="L124" i="55"/>
  <c r="H124" i="55"/>
  <c r="L79" i="55"/>
  <c r="L80" i="55" s="1"/>
  <c r="H79" i="55"/>
  <c r="H80" i="55" s="1"/>
  <c r="L35" i="55"/>
  <c r="L36" i="55" s="1"/>
  <c r="H35" i="55"/>
  <c r="H36" i="55" s="1"/>
  <c r="P178" i="55"/>
  <c r="L23" i="55"/>
  <c r="M56" i="53"/>
  <c r="G177" i="53"/>
  <c r="N156" i="49"/>
  <c r="N157" i="49" s="1"/>
  <c r="I176" i="59"/>
  <c r="I123" i="56"/>
  <c r="I124" i="56" s="1"/>
  <c r="K89" i="56"/>
  <c r="K90" i="56" s="1"/>
  <c r="H90" i="56"/>
  <c r="H91" i="56" s="1"/>
  <c r="H46" i="56"/>
  <c r="J154" i="55"/>
  <c r="M124" i="55"/>
  <c r="J66" i="55"/>
  <c r="M36" i="55"/>
  <c r="K176" i="55"/>
  <c r="C20" i="45" s="1"/>
  <c r="I168" i="53"/>
  <c r="J144" i="53"/>
  <c r="M124" i="53"/>
  <c r="N112" i="53"/>
  <c r="M80" i="53"/>
  <c r="M36" i="53"/>
  <c r="G24" i="53"/>
  <c r="L135" i="55"/>
  <c r="H135" i="55"/>
  <c r="L112" i="55"/>
  <c r="L113" i="55" s="1"/>
  <c r="H112" i="55"/>
  <c r="H113" i="55" s="1"/>
  <c r="L47" i="55"/>
  <c r="H47" i="55"/>
  <c r="I145" i="53"/>
  <c r="K135" i="53"/>
  <c r="L111" i="53"/>
  <c r="L25" i="53"/>
  <c r="K157" i="49"/>
  <c r="H122" i="49"/>
  <c r="H123" i="49" s="1"/>
  <c r="L90" i="49"/>
  <c r="G91" i="55"/>
  <c r="M102" i="53"/>
  <c r="G79" i="53"/>
  <c r="N47" i="53"/>
  <c r="J166" i="49"/>
  <c r="J167" i="49" s="1"/>
  <c r="J168" i="49" s="1"/>
  <c r="K123" i="49"/>
  <c r="K124" i="49" s="1"/>
  <c r="G124" i="49"/>
  <c r="H102" i="49"/>
  <c r="G24" i="49"/>
  <c r="M176" i="49"/>
  <c r="K34" i="45" s="1"/>
  <c r="K168" i="51"/>
  <c r="K102" i="51"/>
  <c r="M145" i="56"/>
  <c r="M146" i="56" s="1"/>
  <c r="I145" i="56"/>
  <c r="I146" i="56" s="1"/>
  <c r="L79" i="56"/>
  <c r="K67" i="56"/>
  <c r="K68" i="56" s="1"/>
  <c r="M46" i="56"/>
  <c r="M47" i="56" s="1"/>
  <c r="K23" i="56"/>
  <c r="L168" i="53"/>
  <c r="M168" i="49"/>
  <c r="M156" i="49"/>
  <c r="M157" i="49" s="1"/>
  <c r="I156" i="49"/>
  <c r="L123" i="49"/>
  <c r="L124" i="49" s="1"/>
  <c r="H111" i="49"/>
  <c r="G102" i="49"/>
  <c r="I91" i="49"/>
  <c r="L58" i="49"/>
  <c r="J99" i="45"/>
  <c r="I33" i="45"/>
  <c r="I47" i="52"/>
  <c r="M24" i="52"/>
  <c r="M178" i="52" s="1"/>
  <c r="Q68" i="45" s="1"/>
  <c r="G176" i="48"/>
  <c r="G133" i="51"/>
  <c r="J124" i="51"/>
  <c r="J123" i="51"/>
  <c r="G89" i="51"/>
  <c r="G90" i="51" s="1"/>
  <c r="M90" i="53"/>
  <c r="M91" i="53" s="1"/>
  <c r="I90" i="53"/>
  <c r="I91" i="53" s="1"/>
  <c r="L176" i="53"/>
  <c r="J66" i="45" s="1"/>
  <c r="G166" i="52"/>
  <c r="G167" i="52" s="1"/>
  <c r="P24" i="52"/>
  <c r="P178" i="52" s="1"/>
  <c r="H144" i="48"/>
  <c r="H145" i="48" s="1"/>
  <c r="I134" i="48"/>
  <c r="L56" i="48"/>
  <c r="L57" i="48" s="1"/>
  <c r="K23" i="48"/>
  <c r="I168" i="51"/>
  <c r="I124" i="51"/>
  <c r="M176" i="51"/>
  <c r="E66" i="45" s="1"/>
  <c r="W66" i="45" s="1"/>
  <c r="N173" i="51"/>
  <c r="F63" i="45" s="1"/>
  <c r="X63" i="45" s="1"/>
  <c r="M90" i="39"/>
  <c r="H177" i="39"/>
  <c r="J175" i="39"/>
  <c r="K69" i="55"/>
  <c r="K68" i="55"/>
  <c r="K156" i="55"/>
  <c r="K157" i="55" s="1"/>
  <c r="K79" i="55"/>
  <c r="K80" i="55" s="1"/>
  <c r="K167" i="55"/>
  <c r="K168" i="55"/>
  <c r="K122" i="56"/>
  <c r="N79" i="52"/>
  <c r="N167" i="52"/>
  <c r="N68" i="48"/>
  <c r="N111" i="55"/>
  <c r="N145" i="49"/>
  <c r="N146" i="49" s="1"/>
  <c r="N113" i="53"/>
  <c r="N36" i="55"/>
  <c r="N35" i="55"/>
  <c r="N34" i="55"/>
  <c r="N123" i="55"/>
  <c r="N124" i="55" s="1"/>
  <c r="N122" i="55"/>
  <c r="N35" i="56"/>
  <c r="N36" i="56" s="1"/>
  <c r="N80" i="56"/>
  <c r="N79" i="56"/>
  <c r="N111" i="59"/>
  <c r="N112" i="59" s="1"/>
  <c r="N88" i="56"/>
  <c r="N89" i="56" s="1"/>
  <c r="N122" i="59"/>
  <c r="N123" i="59"/>
  <c r="N58" i="57"/>
  <c r="N57" i="57"/>
  <c r="N66" i="59"/>
  <c r="N67" i="59" s="1"/>
  <c r="N154" i="59"/>
  <c r="N155" i="59" s="1"/>
  <c r="N145" i="56"/>
  <c r="N146" i="56" s="1"/>
  <c r="N123" i="60"/>
  <c r="N122" i="60"/>
  <c r="N90" i="60"/>
  <c r="N175" i="57"/>
  <c r="L19" i="45" s="1"/>
  <c r="N69" i="57"/>
  <c r="N68" i="57"/>
  <c r="N112" i="57"/>
  <c r="N113" i="57" s="1"/>
  <c r="N156" i="57"/>
  <c r="N157" i="57" s="1"/>
  <c r="N173" i="58"/>
  <c r="L49" i="45" s="1"/>
  <c r="N24" i="58"/>
  <c r="N89" i="58"/>
  <c r="N90" i="58" s="1"/>
  <c r="N91" i="58" s="1"/>
  <c r="J90" i="52"/>
  <c r="J79" i="52"/>
  <c r="J167" i="52"/>
  <c r="J111" i="55"/>
  <c r="J99" i="49"/>
  <c r="J111" i="53"/>
  <c r="J36" i="55"/>
  <c r="J35" i="55"/>
  <c r="J34" i="55"/>
  <c r="J123" i="55"/>
  <c r="J124" i="55" s="1"/>
  <c r="J122" i="55"/>
  <c r="J35" i="56"/>
  <c r="J36" i="56" s="1"/>
  <c r="J80" i="56"/>
  <c r="J79" i="56"/>
  <c r="J78" i="56"/>
  <c r="J110" i="59"/>
  <c r="J111" i="59" s="1"/>
  <c r="J112" i="59" s="1"/>
  <c r="J91" i="56"/>
  <c r="J90" i="56"/>
  <c r="J122" i="59"/>
  <c r="J123" i="59"/>
  <c r="J57" i="57"/>
  <c r="J58" i="57" s="1"/>
  <c r="J67" i="59"/>
  <c r="J68" i="59" s="1"/>
  <c r="J156" i="59"/>
  <c r="J155" i="59"/>
  <c r="J145" i="56"/>
  <c r="J146" i="56" s="1"/>
  <c r="J123" i="60"/>
  <c r="J122" i="60"/>
  <c r="J90" i="60"/>
  <c r="J175" i="57"/>
  <c r="J66" i="57"/>
  <c r="J67" i="57" s="1"/>
  <c r="J110" i="57"/>
  <c r="J111" i="57" s="1"/>
  <c r="J156" i="57"/>
  <c r="J157" i="57" s="1"/>
  <c r="J173" i="58"/>
  <c r="J24" i="58"/>
  <c r="J91" i="58"/>
  <c r="J90" i="58"/>
  <c r="J89" i="58"/>
  <c r="H24" i="49"/>
  <c r="L145" i="52"/>
  <c r="K89" i="52"/>
  <c r="K177" i="52" s="1"/>
  <c r="L36" i="52"/>
  <c r="J155" i="48"/>
  <c r="J156" i="48" s="1"/>
  <c r="K46" i="48"/>
  <c r="N134" i="51"/>
  <c r="N135" i="51" s="1"/>
  <c r="H23" i="59"/>
  <c r="H24" i="59" s="1"/>
  <c r="N58" i="49"/>
  <c r="J132" i="52"/>
  <c r="J57" i="52"/>
  <c r="J56" i="52"/>
  <c r="I58" i="52"/>
  <c r="I80" i="52" s="1"/>
  <c r="I102" i="52" s="1"/>
  <c r="I124" i="52" s="1"/>
  <c r="I146" i="52" s="1"/>
  <c r="I168" i="52" s="1"/>
  <c r="J143" i="48"/>
  <c r="N133" i="48"/>
  <c r="N134" i="48" s="1"/>
  <c r="N66" i="48"/>
  <c r="N34" i="48"/>
  <c r="G24" i="48"/>
  <c r="G25" i="48" s="1"/>
  <c r="M177" i="48"/>
  <c r="Q35" i="45" s="1"/>
  <c r="I176" i="48"/>
  <c r="J99" i="51"/>
  <c r="J100" i="51" s="1"/>
  <c r="J55" i="51"/>
  <c r="J57" i="51" s="1"/>
  <c r="G35" i="51"/>
  <c r="G36" i="51" s="1"/>
  <c r="H176" i="51"/>
  <c r="X64" i="45"/>
  <c r="U27" i="45"/>
  <c r="J101" i="39"/>
  <c r="J102" i="39" s="1"/>
  <c r="W102" i="56"/>
  <c r="W101" i="56"/>
  <c r="W24" i="52"/>
  <c r="W178" i="52" s="1"/>
  <c r="W173" i="52"/>
  <c r="W47" i="55"/>
  <c r="W46" i="55"/>
  <c r="W135" i="55"/>
  <c r="W134" i="55"/>
  <c r="W58" i="55"/>
  <c r="W57" i="55"/>
  <c r="W146" i="55"/>
  <c r="W145" i="55"/>
  <c r="W58" i="56"/>
  <c r="W57" i="56"/>
  <c r="W35" i="57"/>
  <c r="W36" i="57"/>
  <c r="W113" i="56"/>
  <c r="W112" i="56"/>
  <c r="W157" i="56"/>
  <c r="W156" i="56"/>
  <c r="W173" i="57"/>
  <c r="W24" i="57"/>
  <c r="W178" i="57" s="1"/>
  <c r="W25" i="57"/>
  <c r="W179" i="57" s="1"/>
  <c r="W79" i="57"/>
  <c r="W80" i="57"/>
  <c r="W123" i="57"/>
  <c r="W124" i="57"/>
  <c r="W167" i="57"/>
  <c r="W168" i="57"/>
  <c r="W36" i="58"/>
  <c r="W35" i="58"/>
  <c r="W101" i="58"/>
  <c r="W102" i="58"/>
  <c r="W135" i="58"/>
  <c r="W134" i="58"/>
  <c r="W168" i="58"/>
  <c r="W167" i="58"/>
  <c r="L100" i="53"/>
  <c r="L101" i="53" s="1"/>
  <c r="M176" i="53"/>
  <c r="K66" i="45" s="1"/>
  <c r="N112" i="49"/>
  <c r="N113" i="49" s="1"/>
  <c r="L47" i="49"/>
  <c r="N155" i="48"/>
  <c r="N156" i="48" s="1"/>
  <c r="N67" i="48"/>
  <c r="J156" i="51"/>
  <c r="J157" i="51" s="1"/>
  <c r="N24" i="39"/>
  <c r="N25" i="39" s="1"/>
  <c r="H176" i="39"/>
  <c r="H157" i="53"/>
  <c r="I144" i="53"/>
  <c r="I146" i="53" s="1"/>
  <c r="G57" i="53"/>
  <c r="G58" i="53" s="1"/>
  <c r="H35" i="53"/>
  <c r="H36" i="53" s="1"/>
  <c r="K145" i="49"/>
  <c r="K146" i="49" s="1"/>
  <c r="G145" i="49"/>
  <c r="N78" i="49"/>
  <c r="N79" i="49" s="1"/>
  <c r="K176" i="49"/>
  <c r="I34" i="45" s="1"/>
  <c r="N133" i="52"/>
  <c r="L34" i="52"/>
  <c r="J33" i="52"/>
  <c r="J34" i="52" s="1"/>
  <c r="I177" i="52"/>
  <c r="L176" i="52"/>
  <c r="P66" i="45" s="1"/>
  <c r="I100" i="48"/>
  <c r="I101" i="48" s="1"/>
  <c r="L23" i="48"/>
  <c r="M146" i="51"/>
  <c r="K57" i="51"/>
  <c r="K58" i="51" s="1"/>
  <c r="N44" i="51"/>
  <c r="N45" i="51" s="1"/>
  <c r="M24" i="51"/>
  <c r="M178" i="51" s="1"/>
  <c r="E68" i="45" s="1"/>
  <c r="W64" i="45"/>
  <c r="I168" i="39"/>
  <c r="K135" i="39"/>
  <c r="I124" i="39"/>
  <c r="K91" i="39"/>
  <c r="I80" i="39"/>
  <c r="K47" i="39"/>
  <c r="I36" i="39"/>
  <c r="J23" i="39"/>
  <c r="M176" i="39"/>
  <c r="E34" i="45" s="1"/>
  <c r="N173" i="39"/>
  <c r="F31" i="45" s="1"/>
  <c r="K174" i="60"/>
  <c r="O50" i="45" s="1"/>
  <c r="K23" i="60"/>
  <c r="K177" i="60" s="1"/>
  <c r="O53" i="45" s="1"/>
  <c r="K155" i="60"/>
  <c r="K156" i="60" s="1"/>
  <c r="S113" i="55"/>
  <c r="S112" i="55"/>
  <c r="S36" i="55"/>
  <c r="S35" i="55"/>
  <c r="S124" i="55"/>
  <c r="S123" i="55"/>
  <c r="S47" i="56"/>
  <c r="S46" i="56"/>
  <c r="S173" i="60"/>
  <c r="S24" i="60"/>
  <c r="S178" i="60" s="1"/>
  <c r="S91" i="56"/>
  <c r="S90" i="56"/>
  <c r="S57" i="57"/>
  <c r="S58" i="57"/>
  <c r="S146" i="56"/>
  <c r="S145" i="56"/>
  <c r="S68" i="57"/>
  <c r="S69" i="57"/>
  <c r="S112" i="57"/>
  <c r="S113" i="57"/>
  <c r="S157" i="57"/>
  <c r="S156" i="57"/>
  <c r="S173" i="58"/>
  <c r="S25" i="58"/>
  <c r="S179" i="58" s="1"/>
  <c r="S24" i="58"/>
  <c r="S178" i="58" s="1"/>
  <c r="S91" i="58"/>
  <c r="S90" i="58"/>
  <c r="H176" i="53"/>
  <c r="L91" i="49"/>
  <c r="N90" i="51"/>
  <c r="N91" i="51" s="1"/>
  <c r="J91" i="51"/>
  <c r="K46" i="51"/>
  <c r="L25" i="51"/>
  <c r="G23" i="51"/>
  <c r="W27" i="45"/>
  <c r="G166" i="39"/>
  <c r="G167" i="39" s="1"/>
  <c r="N134" i="39"/>
  <c r="I133" i="39"/>
  <c r="I134" i="39" s="1"/>
  <c r="N121" i="39"/>
  <c r="N89" i="39"/>
  <c r="N90" i="39" s="1"/>
  <c r="N91" i="39" s="1"/>
  <c r="N33" i="39"/>
  <c r="U33" i="45"/>
  <c r="J111" i="51"/>
  <c r="H78" i="52"/>
  <c r="H177" i="52" s="1"/>
  <c r="N166" i="39"/>
  <c r="N167" i="39" s="1"/>
  <c r="L144" i="39"/>
  <c r="L145" i="39" s="1"/>
  <c r="L178" i="39" s="1"/>
  <c r="D36" i="45" s="1"/>
  <c r="I79" i="51"/>
  <c r="I80" i="51" s="1"/>
  <c r="M69" i="49"/>
  <c r="N155" i="39"/>
  <c r="N156" i="39" s="1"/>
  <c r="N157" i="39" s="1"/>
  <c r="J111" i="39"/>
  <c r="J113" i="39" s="1"/>
  <c r="J55" i="39"/>
  <c r="L97" i="45"/>
  <c r="I135" i="58"/>
  <c r="K101" i="58"/>
  <c r="K102" i="58" s="1"/>
  <c r="K176" i="60"/>
  <c r="O52" i="45" s="1"/>
  <c r="M23" i="59"/>
  <c r="M24" i="59" s="1"/>
  <c r="M134" i="56"/>
  <c r="H112" i="57"/>
  <c r="G123" i="56"/>
  <c r="G124" i="56" s="1"/>
  <c r="I123" i="57"/>
  <c r="I124" i="57" s="1"/>
  <c r="G97" i="45"/>
  <c r="O17" i="45"/>
  <c r="M25" i="55"/>
  <c r="M69" i="56"/>
  <c r="K58" i="49"/>
  <c r="I177" i="49"/>
  <c r="K113" i="55"/>
  <c r="K112" i="55"/>
  <c r="K123" i="55"/>
  <c r="K124" i="55"/>
  <c r="N22" i="48"/>
  <c r="N173" i="48"/>
  <c r="R31" i="45" s="1"/>
  <c r="N155" i="55"/>
  <c r="N57" i="60"/>
  <c r="N55" i="60"/>
  <c r="N56" i="60" s="1"/>
  <c r="N167" i="56"/>
  <c r="N133" i="60"/>
  <c r="N134" i="60" s="1"/>
  <c r="J112" i="48"/>
  <c r="J110" i="48"/>
  <c r="J57" i="60"/>
  <c r="J56" i="60"/>
  <c r="J123" i="56"/>
  <c r="J124" i="56" s="1"/>
  <c r="J79" i="60"/>
  <c r="J78" i="60"/>
  <c r="J44" i="60"/>
  <c r="J67" i="58"/>
  <c r="J68" i="58" s="1"/>
  <c r="J69" i="58" s="1"/>
  <c r="J122" i="58"/>
  <c r="J124" i="58" s="1"/>
  <c r="J123" i="58"/>
  <c r="J34" i="49"/>
  <c r="J36" i="49" s="1"/>
  <c r="J145" i="52"/>
  <c r="J144" i="52"/>
  <c r="N111" i="48"/>
  <c r="M58" i="48"/>
  <c r="M80" i="48" s="1"/>
  <c r="M102" i="48" s="1"/>
  <c r="M124" i="48" s="1"/>
  <c r="M146" i="48" s="1"/>
  <c r="M168" i="48" s="1"/>
  <c r="C65" i="45"/>
  <c r="U65" i="45" s="1"/>
  <c r="W80" i="56"/>
  <c r="W79" i="56"/>
  <c r="W113" i="58"/>
  <c r="W112" i="58"/>
  <c r="W46" i="57"/>
  <c r="W47" i="57"/>
  <c r="W146" i="57"/>
  <c r="W145" i="57"/>
  <c r="W157" i="58"/>
  <c r="W156" i="58"/>
  <c r="H133" i="53"/>
  <c r="J122" i="52"/>
  <c r="L134" i="48"/>
  <c r="J100" i="48"/>
  <c r="J101" i="48" s="1"/>
  <c r="H177" i="51"/>
  <c r="K176" i="51"/>
  <c r="C66" i="45" s="1"/>
  <c r="U66" i="45" s="1"/>
  <c r="S157" i="55"/>
  <c r="S156" i="55"/>
  <c r="S80" i="55"/>
  <c r="S79" i="55"/>
  <c r="S168" i="55"/>
  <c r="S167" i="55"/>
  <c r="S90" i="57"/>
  <c r="S91" i="57"/>
  <c r="S46" i="58"/>
  <c r="S47" i="58"/>
  <c r="S146" i="58"/>
  <c r="S145" i="58"/>
  <c r="J132" i="49"/>
  <c r="H24" i="51"/>
  <c r="J165" i="39"/>
  <c r="J166" i="39" s="1"/>
  <c r="N133" i="39"/>
  <c r="N135" i="39" s="1"/>
  <c r="J122" i="39"/>
  <c r="J144" i="58"/>
  <c r="J145" i="58" s="1"/>
  <c r="L122" i="58"/>
  <c r="I90" i="58"/>
  <c r="M144" i="57"/>
  <c r="M146" i="57" s="1"/>
  <c r="M145" i="57"/>
  <c r="N89" i="57"/>
  <c r="M166" i="57"/>
  <c r="M69" i="58"/>
  <c r="K57" i="57"/>
  <c r="M100" i="60"/>
  <c r="M101" i="60" s="1"/>
  <c r="L176" i="58"/>
  <c r="J52" i="45" s="1"/>
  <c r="K56" i="57"/>
  <c r="L176" i="57"/>
  <c r="J20" i="45" s="1"/>
  <c r="G176" i="60"/>
  <c r="J88" i="57"/>
  <c r="L80" i="57"/>
  <c r="I69" i="57"/>
  <c r="G177" i="57"/>
  <c r="F100" i="45" s="1"/>
  <c r="I25" i="57"/>
  <c r="K176" i="57"/>
  <c r="I20" i="45" s="1"/>
  <c r="P178" i="59"/>
  <c r="N23" i="59"/>
  <c r="H167" i="60"/>
  <c r="H24" i="60"/>
  <c r="I156" i="56"/>
  <c r="I157" i="56" s="1"/>
  <c r="G112" i="59"/>
  <c r="G35" i="59"/>
  <c r="G178" i="59" s="1"/>
  <c r="L134" i="56"/>
  <c r="L135" i="56" s="1"/>
  <c r="K34" i="57"/>
  <c r="K35" i="57" s="1"/>
  <c r="K36" i="57" s="1"/>
  <c r="M79" i="58"/>
  <c r="I23" i="60"/>
  <c r="H56" i="59"/>
  <c r="H57" i="59" s="1"/>
  <c r="I78" i="56"/>
  <c r="I80" i="56" s="1"/>
  <c r="G176" i="59"/>
  <c r="H112" i="56"/>
  <c r="H113" i="56" s="1"/>
  <c r="I178" i="55"/>
  <c r="M168" i="56"/>
  <c r="N165" i="55"/>
  <c r="N77" i="55"/>
  <c r="N78" i="55" s="1"/>
  <c r="N79" i="55" s="1"/>
  <c r="K34" i="55"/>
  <c r="K35" i="55" s="1"/>
  <c r="K36" i="55" s="1"/>
  <c r="N176" i="55"/>
  <c r="F20" i="45" s="1"/>
  <c r="N100" i="53"/>
  <c r="N101" i="53" s="1"/>
  <c r="N102" i="53" s="1"/>
  <c r="I146" i="58"/>
  <c r="K134" i="58"/>
  <c r="K135" i="58" s="1"/>
  <c r="N144" i="58"/>
  <c r="N145" i="58" s="1"/>
  <c r="G89" i="58"/>
  <c r="G90" i="58" s="1"/>
  <c r="G25" i="58"/>
  <c r="H57" i="58"/>
  <c r="H58" i="58" s="1"/>
  <c r="P57" i="58"/>
  <c r="P58" i="58" s="1"/>
  <c r="N45" i="58"/>
  <c r="N46" i="58" s="1"/>
  <c r="N47" i="58" s="1"/>
  <c r="K177" i="58"/>
  <c r="I53" i="45" s="1"/>
  <c r="H24" i="58"/>
  <c r="N133" i="57"/>
  <c r="K89" i="57"/>
  <c r="H57" i="57"/>
  <c r="G123" i="57"/>
  <c r="G124" i="57" s="1"/>
  <c r="L100" i="57"/>
  <c r="L101" i="57" s="1"/>
  <c r="M23" i="58"/>
  <c r="M177" i="58" s="1"/>
  <c r="K53" i="45" s="1"/>
  <c r="L25" i="58"/>
  <c r="L24" i="57"/>
  <c r="H23" i="57"/>
  <c r="H177" i="57" s="1"/>
  <c r="K134" i="60"/>
  <c r="L35" i="60"/>
  <c r="K90" i="59"/>
  <c r="P176" i="57"/>
  <c r="P24" i="57"/>
  <c r="P178" i="57" s="1"/>
  <c r="P25" i="57"/>
  <c r="P179" i="57" s="1"/>
  <c r="G176" i="57"/>
  <c r="J132" i="60"/>
  <c r="J133" i="60" s="1"/>
  <c r="I79" i="60"/>
  <c r="J33" i="60"/>
  <c r="I100" i="57"/>
  <c r="I101" i="57" s="1"/>
  <c r="I102" i="57" s="1"/>
  <c r="L58" i="57"/>
  <c r="M176" i="57"/>
  <c r="K20" i="45" s="1"/>
  <c r="G107" i="45"/>
  <c r="L166" i="59"/>
  <c r="L167" i="59" s="1"/>
  <c r="L178" i="59" s="1"/>
  <c r="P22" i="45" s="1"/>
  <c r="K55" i="59"/>
  <c r="G99" i="45"/>
  <c r="M133" i="56"/>
  <c r="M135" i="56" s="1"/>
  <c r="G78" i="60"/>
  <c r="G79" i="60" s="1"/>
  <c r="K165" i="59"/>
  <c r="K166" i="59" s="1"/>
  <c r="H90" i="59"/>
  <c r="N166" i="56"/>
  <c r="N168" i="56" s="1"/>
  <c r="L156" i="56"/>
  <c r="L157" i="56" s="1"/>
  <c r="N122" i="56"/>
  <c r="L112" i="56"/>
  <c r="L113" i="56" s="1"/>
  <c r="M133" i="57"/>
  <c r="M112" i="57"/>
  <c r="M113" i="57" s="1"/>
  <c r="P24" i="60"/>
  <c r="P178" i="60" s="1"/>
  <c r="I79" i="56"/>
  <c r="I178" i="56" s="1"/>
  <c r="V47" i="45"/>
  <c r="I25" i="59"/>
  <c r="I101" i="56"/>
  <c r="I102" i="56" s="1"/>
  <c r="L176" i="56"/>
  <c r="D52" i="45" s="1"/>
  <c r="V52" i="45" s="1"/>
  <c r="M68" i="57"/>
  <c r="M69" i="57" s="1"/>
  <c r="L90" i="56"/>
  <c r="L91" i="56" s="1"/>
  <c r="X47" i="45"/>
  <c r="E97" i="45"/>
  <c r="C17" i="45"/>
  <c r="M58" i="56"/>
  <c r="N55" i="56"/>
  <c r="N56" i="56" s="1"/>
  <c r="L24" i="56"/>
  <c r="W20" i="45"/>
  <c r="V15" i="45"/>
  <c r="H47" i="56"/>
  <c r="M25" i="56"/>
  <c r="G80" i="55"/>
  <c r="G134" i="53"/>
  <c r="G135" i="53" s="1"/>
  <c r="H25" i="53"/>
  <c r="G79" i="56"/>
  <c r="G80" i="56" s="1"/>
  <c r="G157" i="55"/>
  <c r="G69" i="55"/>
  <c r="K79" i="53"/>
  <c r="K80" i="53" s="1"/>
  <c r="I176" i="49"/>
  <c r="K24" i="55"/>
  <c r="J89" i="53"/>
  <c r="J91" i="53" s="1"/>
  <c r="N23" i="53"/>
  <c r="L144" i="49"/>
  <c r="L177" i="49" s="1"/>
  <c r="J35" i="45" s="1"/>
  <c r="M23" i="49"/>
  <c r="I178" i="52"/>
  <c r="K176" i="52"/>
  <c r="O66" i="45" s="1"/>
  <c r="M25" i="48"/>
  <c r="I144" i="51"/>
  <c r="I145" i="51" s="1"/>
  <c r="I146" i="51" s="1"/>
  <c r="I100" i="51"/>
  <c r="I102" i="51" s="1"/>
  <c r="H23" i="56"/>
  <c r="K177" i="49"/>
  <c r="J56" i="48"/>
  <c r="J57" i="48" s="1"/>
  <c r="J22" i="48"/>
  <c r="K25" i="51"/>
  <c r="I176" i="51"/>
  <c r="J173" i="51"/>
  <c r="K90" i="55"/>
  <c r="K91" i="55" s="1"/>
  <c r="K174" i="55"/>
  <c r="C18" i="45" s="1"/>
  <c r="U18" i="45" s="1"/>
  <c r="K25" i="55"/>
  <c r="K101" i="55"/>
  <c r="K102" i="55"/>
  <c r="K174" i="56"/>
  <c r="C50" i="45" s="1"/>
  <c r="K45" i="57"/>
  <c r="K46" i="57" s="1"/>
  <c r="K174" i="57"/>
  <c r="I18" i="45" s="1"/>
  <c r="K23" i="57"/>
  <c r="K123" i="58"/>
  <c r="K124" i="58" s="1"/>
  <c r="K166" i="58"/>
  <c r="N90" i="48"/>
  <c r="N175" i="52"/>
  <c r="R65" i="45" s="1"/>
  <c r="X65" i="45" s="1"/>
  <c r="N79" i="48"/>
  <c r="N167" i="48"/>
  <c r="N173" i="49"/>
  <c r="L31" i="45" s="1"/>
  <c r="N101" i="56"/>
  <c r="N102" i="56" s="1"/>
  <c r="N24" i="52"/>
  <c r="N25" i="52" s="1"/>
  <c r="N173" i="52"/>
  <c r="R63" i="45" s="1"/>
  <c r="N112" i="52"/>
  <c r="N45" i="55"/>
  <c r="N46" i="55" s="1"/>
  <c r="N47" i="55" s="1"/>
  <c r="N134" i="55"/>
  <c r="N135" i="55" s="1"/>
  <c r="N133" i="55"/>
  <c r="N56" i="55"/>
  <c r="N144" i="55"/>
  <c r="N57" i="59"/>
  <c r="N56" i="59"/>
  <c r="N175" i="55"/>
  <c r="F19" i="45" s="1"/>
  <c r="X19" i="45" s="1"/>
  <c r="N46" i="56"/>
  <c r="N47" i="56" s="1"/>
  <c r="N173" i="60"/>
  <c r="R49" i="45" s="1"/>
  <c r="N22" i="60"/>
  <c r="N154" i="60"/>
  <c r="N155" i="60" s="1"/>
  <c r="N143" i="59"/>
  <c r="N144" i="59" s="1"/>
  <c r="N78" i="59"/>
  <c r="N79" i="59" s="1"/>
  <c r="N166" i="59"/>
  <c r="N167" i="59" s="1"/>
  <c r="N33" i="57"/>
  <c r="N34" i="57" s="1"/>
  <c r="N113" i="56"/>
  <c r="N112" i="56"/>
  <c r="N156" i="56"/>
  <c r="N157" i="56" s="1"/>
  <c r="N101" i="59"/>
  <c r="N68" i="60"/>
  <c r="N173" i="57"/>
  <c r="L17" i="45" s="1"/>
  <c r="N22" i="57"/>
  <c r="N90" i="59"/>
  <c r="N175" i="60"/>
  <c r="R51" i="45" s="1"/>
  <c r="N101" i="60"/>
  <c r="N79" i="57"/>
  <c r="N80" i="57" s="1"/>
  <c r="N123" i="57"/>
  <c r="N124" i="57" s="1"/>
  <c r="N167" i="57"/>
  <c r="N168" i="57" s="1"/>
  <c r="N35" i="58"/>
  <c r="N36" i="58" s="1"/>
  <c r="N101" i="58"/>
  <c r="N102" i="58" s="1"/>
  <c r="N134" i="58"/>
  <c r="N135" i="58" s="1"/>
  <c r="N165" i="58"/>
  <c r="N166" i="58" s="1"/>
  <c r="J175" i="52"/>
  <c r="J173" i="49"/>
  <c r="J101" i="56"/>
  <c r="J102" i="56" s="1"/>
  <c r="J24" i="52"/>
  <c r="J173" i="52"/>
  <c r="J112" i="52"/>
  <c r="J45" i="55"/>
  <c r="J133" i="55"/>
  <c r="J47" i="53"/>
  <c r="J46" i="53"/>
  <c r="J56" i="55"/>
  <c r="J144" i="55"/>
  <c r="J57" i="59"/>
  <c r="J56" i="59"/>
  <c r="J175" i="55"/>
  <c r="J46" i="56"/>
  <c r="J47" i="56" s="1"/>
  <c r="J173" i="60"/>
  <c r="J22" i="60"/>
  <c r="J23" i="60" s="1"/>
  <c r="J155" i="60"/>
  <c r="J156" i="60" s="1"/>
  <c r="J143" i="59"/>
  <c r="J144" i="59" s="1"/>
  <c r="J145" i="59" s="1"/>
  <c r="J78" i="59"/>
  <c r="J79" i="59" s="1"/>
  <c r="J166" i="59"/>
  <c r="J167" i="59" s="1"/>
  <c r="J35" i="57"/>
  <c r="J36" i="57" s="1"/>
  <c r="J33" i="57"/>
  <c r="J34" i="57" s="1"/>
  <c r="J110" i="56"/>
  <c r="J157" i="56"/>
  <c r="J156" i="56"/>
  <c r="J101" i="59"/>
  <c r="J68" i="60"/>
  <c r="J173" i="57"/>
  <c r="J22" i="57"/>
  <c r="J90" i="59"/>
  <c r="J175" i="60"/>
  <c r="J99" i="60"/>
  <c r="J100" i="60" s="1"/>
  <c r="J77" i="57"/>
  <c r="J79" i="57" s="1"/>
  <c r="J123" i="57"/>
  <c r="J121" i="57"/>
  <c r="J122" i="57" s="1"/>
  <c r="J167" i="57"/>
  <c r="J168" i="57" s="1"/>
  <c r="J35" i="58"/>
  <c r="J36" i="58" s="1"/>
  <c r="J101" i="58"/>
  <c r="J102" i="58"/>
  <c r="J100" i="58"/>
  <c r="J134" i="58"/>
  <c r="J135" i="58"/>
  <c r="J168" i="58"/>
  <c r="J167" i="58"/>
  <c r="J22" i="53"/>
  <c r="I176" i="53"/>
  <c r="I24" i="49"/>
  <c r="I25" i="49" s="1"/>
  <c r="I179" i="49" s="1"/>
  <c r="J22" i="49"/>
  <c r="L25" i="49"/>
  <c r="J77" i="48"/>
  <c r="J78" i="48" s="1"/>
  <c r="H25" i="51"/>
  <c r="N33" i="49"/>
  <c r="N176" i="49" s="1"/>
  <c r="L34" i="45" s="1"/>
  <c r="J35" i="49"/>
  <c r="J97" i="45"/>
  <c r="I31" i="45"/>
  <c r="L133" i="52"/>
  <c r="L177" i="52" s="1"/>
  <c r="P67" i="45" s="1"/>
  <c r="N44" i="52"/>
  <c r="N45" i="52" s="1"/>
  <c r="O65" i="45"/>
  <c r="J133" i="48"/>
  <c r="J134" i="48" s="1"/>
  <c r="G122" i="48"/>
  <c r="G123" i="48" s="1"/>
  <c r="J121" i="48"/>
  <c r="J122" i="48" s="1"/>
  <c r="J123" i="48" s="1"/>
  <c r="N55" i="48"/>
  <c r="N56" i="48" s="1"/>
  <c r="N57" i="48" s="1"/>
  <c r="H35" i="48"/>
  <c r="H36" i="48" s="1"/>
  <c r="H58" i="48" s="1"/>
  <c r="H80" i="48" s="1"/>
  <c r="H102" i="48" s="1"/>
  <c r="H124" i="48" s="1"/>
  <c r="H146" i="48" s="1"/>
  <c r="H168" i="48" s="1"/>
  <c r="N33" i="48"/>
  <c r="N35" i="48" s="1"/>
  <c r="M176" i="48"/>
  <c r="Q34" i="45" s="1"/>
  <c r="H176" i="48"/>
  <c r="N165" i="51"/>
  <c r="H145" i="51"/>
  <c r="N77" i="51"/>
  <c r="N78" i="51" s="1"/>
  <c r="N79" i="51" s="1"/>
  <c r="H80" i="51"/>
  <c r="J24" i="51"/>
  <c r="M23" i="51"/>
  <c r="M177" i="51" s="1"/>
  <c r="E67" i="45" s="1"/>
  <c r="W63" i="45"/>
  <c r="U61" i="45"/>
  <c r="W59" i="45"/>
  <c r="N79" i="39"/>
  <c r="N80" i="39" s="1"/>
  <c r="W24" i="48"/>
  <c r="W178" i="48" s="1"/>
  <c r="W173" i="48"/>
  <c r="W69" i="55"/>
  <c r="W68" i="55"/>
  <c r="W157" i="55"/>
  <c r="W156" i="55"/>
  <c r="W80" i="55"/>
  <c r="W79" i="55"/>
  <c r="W168" i="55"/>
  <c r="W167" i="55"/>
  <c r="W173" i="56"/>
  <c r="W25" i="56"/>
  <c r="W179" i="56" s="1"/>
  <c r="W24" i="56"/>
  <c r="W178" i="56" s="1"/>
  <c r="W69" i="56"/>
  <c r="W68" i="56"/>
  <c r="W173" i="59"/>
  <c r="W24" i="59"/>
  <c r="W178" i="59" s="1"/>
  <c r="W124" i="56"/>
  <c r="W123" i="56"/>
  <c r="W168" i="56"/>
  <c r="W167" i="56"/>
  <c r="W90" i="57"/>
  <c r="W91" i="57"/>
  <c r="W135" i="57"/>
  <c r="W134" i="57"/>
  <c r="W69" i="58"/>
  <c r="W68" i="58"/>
  <c r="W46" i="58"/>
  <c r="W47" i="58"/>
  <c r="W123" i="58"/>
  <c r="W124" i="58"/>
  <c r="W145" i="58"/>
  <c r="W146" i="58"/>
  <c r="M24" i="53"/>
  <c r="K24" i="52"/>
  <c r="K178" i="52" s="1"/>
  <c r="G34" i="39"/>
  <c r="G35" i="39" s="1"/>
  <c r="G178" i="39" s="1"/>
  <c r="M177" i="39"/>
  <c r="E35" i="45" s="1"/>
  <c r="W35" i="45" s="1"/>
  <c r="N154" i="53"/>
  <c r="L133" i="53"/>
  <c r="L177" i="53" s="1"/>
  <c r="J67" i="45" s="1"/>
  <c r="N100" i="49"/>
  <c r="N143" i="52"/>
  <c r="N144" i="52" s="1"/>
  <c r="J133" i="52"/>
  <c r="N121" i="52"/>
  <c r="N122" i="52" s="1"/>
  <c r="J111" i="52"/>
  <c r="N55" i="52"/>
  <c r="N57" i="52" s="1"/>
  <c r="J45" i="52"/>
  <c r="N34" i="52"/>
  <c r="J23" i="52"/>
  <c r="M23" i="52"/>
  <c r="M177" i="52" s="1"/>
  <c r="Q67" i="45" s="1"/>
  <c r="I176" i="52"/>
  <c r="H23" i="48"/>
  <c r="J44" i="51"/>
  <c r="I24" i="51"/>
  <c r="L23" i="51"/>
  <c r="L177" i="51" s="1"/>
  <c r="D67" i="45" s="1"/>
  <c r="I176" i="39"/>
  <c r="J173" i="39"/>
  <c r="K144" i="59"/>
  <c r="K145" i="59" s="1"/>
  <c r="K155" i="59"/>
  <c r="K156" i="59" s="1"/>
  <c r="K123" i="60"/>
  <c r="S102" i="56"/>
  <c r="S101" i="56"/>
  <c r="S24" i="52"/>
  <c r="S178" i="52" s="1"/>
  <c r="S173" i="52"/>
  <c r="S47" i="55"/>
  <c r="S46" i="55"/>
  <c r="S135" i="55"/>
  <c r="S134" i="55"/>
  <c r="S58" i="55"/>
  <c r="S57" i="55"/>
  <c r="S146" i="55"/>
  <c r="S145" i="55"/>
  <c r="S58" i="56"/>
  <c r="S57" i="56"/>
  <c r="S35" i="57"/>
  <c r="S36" i="57"/>
  <c r="S113" i="56"/>
  <c r="S112" i="56"/>
  <c r="S157" i="56"/>
  <c r="S156" i="56"/>
  <c r="S173" i="57"/>
  <c r="S24" i="57"/>
  <c r="S178" i="57" s="1"/>
  <c r="S25" i="57"/>
  <c r="S179" i="57" s="1"/>
  <c r="S79" i="57"/>
  <c r="S80" i="57"/>
  <c r="S123" i="57"/>
  <c r="S124" i="57"/>
  <c r="S168" i="57"/>
  <c r="S167" i="57"/>
  <c r="S35" i="58"/>
  <c r="S36" i="58"/>
  <c r="S102" i="58"/>
  <c r="S101" i="58"/>
  <c r="S134" i="58"/>
  <c r="S135" i="58"/>
  <c r="S168" i="58"/>
  <c r="S167" i="58"/>
  <c r="G176" i="49"/>
  <c r="N88" i="52"/>
  <c r="N89" i="52" s="1"/>
  <c r="J166" i="48"/>
  <c r="J167" i="48" s="1"/>
  <c r="N99" i="48"/>
  <c r="L24" i="51"/>
  <c r="N22" i="51"/>
  <c r="N24" i="51" s="1"/>
  <c r="I155" i="39"/>
  <c r="I156" i="39" s="1"/>
  <c r="H24" i="48"/>
  <c r="I167" i="51"/>
  <c r="I101" i="51"/>
  <c r="N23" i="51"/>
  <c r="J66" i="48"/>
  <c r="J67" i="48" s="1"/>
  <c r="N34" i="39"/>
  <c r="M25" i="39"/>
  <c r="N24" i="53"/>
  <c r="N99" i="39"/>
  <c r="N101" i="39" s="1"/>
  <c r="C24" i="19"/>
  <c r="C38" i="19"/>
  <c r="C42" i="19"/>
  <c r="F16" i="19"/>
  <c r="E35" i="19"/>
  <c r="E17" i="19"/>
  <c r="D47" i="19"/>
  <c r="E19" i="19"/>
  <c r="F45" i="19"/>
  <c r="C36" i="19"/>
  <c r="D26" i="19"/>
  <c r="E27" i="19"/>
  <c r="F25" i="19"/>
  <c r="F46" i="19"/>
  <c r="D19" i="19"/>
  <c r="D35" i="19"/>
  <c r="E20" i="19"/>
  <c r="C26" i="19"/>
  <c r="C46" i="19"/>
  <c r="D37" i="19"/>
  <c r="F42" i="19"/>
  <c r="H44" i="19"/>
  <c r="F39" i="19"/>
  <c r="C23" i="19"/>
  <c r="C25" i="19"/>
  <c r="E45" i="19"/>
  <c r="H45" i="19"/>
  <c r="E39" i="19"/>
  <c r="D14" i="19"/>
  <c r="E18" i="19"/>
  <c r="C27" i="19"/>
  <c r="C40" i="19"/>
  <c r="C47" i="19"/>
  <c r="E16" i="19"/>
  <c r="F22" i="19"/>
  <c r="F20" i="19"/>
  <c r="F19" i="19"/>
  <c r="E22" i="19"/>
  <c r="F21" i="19"/>
  <c r="E47" i="19"/>
  <c r="F35" i="19"/>
  <c r="D22" i="19"/>
  <c r="F41" i="19"/>
  <c r="F48" i="19"/>
  <c r="E15" i="19"/>
  <c r="C44" i="19"/>
  <c r="C45" i="19"/>
  <c r="E25" i="19"/>
  <c r="C18" i="19"/>
  <c r="D23" i="19"/>
  <c r="C21" i="19"/>
  <c r="F43" i="19"/>
  <c r="C43" i="19"/>
  <c r="D21" i="19"/>
  <c r="E42" i="19"/>
  <c r="F14" i="19"/>
  <c r="F26" i="19"/>
  <c r="C37" i="19"/>
  <c r="D15" i="19"/>
  <c r="C39" i="19"/>
  <c r="L102" i="53" l="1"/>
  <c r="G91" i="56"/>
  <c r="G179" i="56" s="1"/>
  <c r="M135" i="57"/>
  <c r="G103" i="45"/>
  <c r="G104" i="45" s="1"/>
  <c r="M168" i="57"/>
  <c r="H178" i="59"/>
  <c r="G178" i="60"/>
  <c r="K102" i="49"/>
  <c r="K178" i="49"/>
  <c r="J80" i="57"/>
  <c r="N90" i="56"/>
  <c r="N91" i="56" s="1"/>
  <c r="N101" i="48"/>
  <c r="N167" i="55"/>
  <c r="N46" i="51"/>
  <c r="N47" i="51" s="1"/>
  <c r="K108" i="45"/>
  <c r="O67" i="45"/>
  <c r="J79" i="39"/>
  <c r="J80" i="39" s="1"/>
  <c r="K179" i="49"/>
  <c r="I37" i="45" s="1"/>
  <c r="J168" i="51"/>
  <c r="J167" i="51"/>
  <c r="I178" i="59"/>
  <c r="N124" i="58"/>
  <c r="H135" i="53"/>
  <c r="N47" i="52"/>
  <c r="N57" i="56"/>
  <c r="N177" i="56"/>
  <c r="F53" i="45" s="1"/>
  <c r="N124" i="56"/>
  <c r="N135" i="57"/>
  <c r="M25" i="59"/>
  <c r="G47" i="48"/>
  <c r="G69" i="48" s="1"/>
  <c r="G91" i="48" s="1"/>
  <c r="G113" i="48" s="1"/>
  <c r="G135" i="48" s="1"/>
  <c r="G157" i="48" s="1"/>
  <c r="G179" i="48"/>
  <c r="H113" i="49"/>
  <c r="J46" i="57"/>
  <c r="J47" i="57" s="1"/>
  <c r="N91" i="55"/>
  <c r="H178" i="48"/>
  <c r="K91" i="57"/>
  <c r="H178" i="49"/>
  <c r="K123" i="56"/>
  <c r="K124" i="56"/>
  <c r="N176" i="52"/>
  <c r="R66" i="45" s="1"/>
  <c r="H25" i="59"/>
  <c r="K24" i="59"/>
  <c r="K146" i="56"/>
  <c r="G177" i="58"/>
  <c r="F108" i="45" s="1"/>
  <c r="H177" i="49"/>
  <c r="K178" i="53"/>
  <c r="G178" i="58"/>
  <c r="H112" i="49"/>
  <c r="G179" i="57"/>
  <c r="L145" i="56"/>
  <c r="N145" i="59"/>
  <c r="H177" i="56"/>
  <c r="G79" i="49"/>
  <c r="I107" i="45"/>
  <c r="N134" i="57"/>
  <c r="H124" i="49"/>
  <c r="W68" i="45"/>
  <c r="L177" i="48"/>
  <c r="P35" i="45" s="1"/>
  <c r="L24" i="48"/>
  <c r="L178" i="48" s="1"/>
  <c r="P36" i="45" s="1"/>
  <c r="V36" i="45" s="1"/>
  <c r="J112" i="51"/>
  <c r="J113" i="51" s="1"/>
  <c r="L58" i="52"/>
  <c r="L80" i="52" s="1"/>
  <c r="L102" i="52" s="1"/>
  <c r="L124" i="52" s="1"/>
  <c r="L146" i="52" s="1"/>
  <c r="L168" i="52" s="1"/>
  <c r="J113" i="53"/>
  <c r="J112" i="55"/>
  <c r="J113" i="55" s="1"/>
  <c r="N68" i="59"/>
  <c r="N112" i="55"/>
  <c r="N113" i="55" s="1"/>
  <c r="K177" i="48"/>
  <c r="K25" i="48"/>
  <c r="L146" i="56"/>
  <c r="G178" i="49"/>
  <c r="G25" i="55"/>
  <c r="G179" i="55" s="1"/>
  <c r="G178" i="53"/>
  <c r="K69" i="56"/>
  <c r="N176" i="56"/>
  <c r="F52" i="45" s="1"/>
  <c r="X52" i="45" s="1"/>
  <c r="L177" i="59"/>
  <c r="P21" i="45" s="1"/>
  <c r="M179" i="60"/>
  <c r="Q55" i="45" s="1"/>
  <c r="M47" i="60"/>
  <c r="M69" i="60" s="1"/>
  <c r="M91" i="60" s="1"/>
  <c r="M113" i="60" s="1"/>
  <c r="M135" i="60" s="1"/>
  <c r="M157" i="60" s="1"/>
  <c r="I113" i="57"/>
  <c r="G178" i="57"/>
  <c r="J89" i="57"/>
  <c r="J90" i="57" s="1"/>
  <c r="J91" i="57" s="1"/>
  <c r="M177" i="56"/>
  <c r="E53" i="45" s="1"/>
  <c r="L177" i="60"/>
  <c r="P53" i="45" s="1"/>
  <c r="V53" i="45" s="1"/>
  <c r="L24" i="60"/>
  <c r="L178" i="60" s="1"/>
  <c r="P54" i="45" s="1"/>
  <c r="J45" i="58"/>
  <c r="J177" i="58" s="1"/>
  <c r="G177" i="48"/>
  <c r="J46" i="58"/>
  <c r="J178" i="58" s="1"/>
  <c r="J134" i="60"/>
  <c r="J67" i="55"/>
  <c r="N123" i="58"/>
  <c r="N68" i="58"/>
  <c r="N69" i="58" s="1"/>
  <c r="N35" i="60"/>
  <c r="N58" i="56"/>
  <c r="N80" i="55"/>
  <c r="M178" i="39"/>
  <c r="E36" i="45" s="1"/>
  <c r="W36" i="45" s="1"/>
  <c r="H177" i="60"/>
  <c r="G91" i="58"/>
  <c r="N36" i="51"/>
  <c r="V34" i="45"/>
  <c r="N57" i="39"/>
  <c r="N101" i="51"/>
  <c r="N102" i="51" s="1"/>
  <c r="J34" i="48"/>
  <c r="N56" i="52"/>
  <c r="N58" i="52" s="1"/>
  <c r="J156" i="58"/>
  <c r="J157" i="58" s="1"/>
  <c r="J34" i="59"/>
  <c r="J35" i="59" s="1"/>
  <c r="J101" i="55"/>
  <c r="J102" i="55" s="1"/>
  <c r="J90" i="55"/>
  <c r="J91" i="55" s="1"/>
  <c r="J35" i="48"/>
  <c r="J36" i="48" s="1"/>
  <c r="J58" i="48" s="1"/>
  <c r="J80" i="48" s="1"/>
  <c r="J102" i="48" s="1"/>
  <c r="J124" i="48" s="1"/>
  <c r="N157" i="58"/>
  <c r="N34" i="59"/>
  <c r="N36" i="59" s="1"/>
  <c r="N112" i="58"/>
  <c r="N113" i="58" s="1"/>
  <c r="X49" i="45"/>
  <c r="N90" i="55"/>
  <c r="J144" i="48"/>
  <c r="J145" i="48" s="1"/>
  <c r="N80" i="51"/>
  <c r="M25" i="52"/>
  <c r="L157" i="55"/>
  <c r="L124" i="56"/>
  <c r="K91" i="53"/>
  <c r="J135" i="53"/>
  <c r="K176" i="59"/>
  <c r="O20" i="45" s="1"/>
  <c r="N176" i="53"/>
  <c r="L66" i="45" s="1"/>
  <c r="J78" i="55"/>
  <c r="J177" i="55" s="1"/>
  <c r="J156" i="55"/>
  <c r="J157" i="55" s="1"/>
  <c r="N90" i="57"/>
  <c r="N91" i="57" s="1"/>
  <c r="H157" i="56"/>
  <c r="J34" i="51"/>
  <c r="J177" i="51" s="1"/>
  <c r="K90" i="53"/>
  <c r="J176" i="52"/>
  <c r="U34" i="45"/>
  <c r="J45" i="51"/>
  <c r="J46" i="51" s="1"/>
  <c r="J47" i="51" s="1"/>
  <c r="J35" i="53"/>
  <c r="J36" i="53" s="1"/>
  <c r="N146" i="39"/>
  <c r="L36" i="59"/>
  <c r="I69" i="39"/>
  <c r="I179" i="39" s="1"/>
  <c r="M177" i="53"/>
  <c r="K67" i="45" s="1"/>
  <c r="J45" i="60"/>
  <c r="J46" i="60" s="1"/>
  <c r="J80" i="49"/>
  <c r="N45" i="60"/>
  <c r="N46" i="60" s="1"/>
  <c r="N166" i="51"/>
  <c r="N168" i="51" s="1"/>
  <c r="H36" i="56"/>
  <c r="G36" i="59"/>
  <c r="H80" i="52"/>
  <c r="H102" i="52" s="1"/>
  <c r="H124" i="52" s="1"/>
  <c r="H146" i="52" s="1"/>
  <c r="H168" i="52" s="1"/>
  <c r="N100" i="48"/>
  <c r="N176" i="60"/>
  <c r="R52" i="45" s="1"/>
  <c r="N23" i="60"/>
  <c r="M47" i="48"/>
  <c r="M69" i="48" s="1"/>
  <c r="M91" i="48" s="1"/>
  <c r="M113" i="48" s="1"/>
  <c r="M135" i="48" s="1"/>
  <c r="M157" i="48" s="1"/>
  <c r="L178" i="56"/>
  <c r="D54" i="45" s="1"/>
  <c r="V54" i="45" s="1"/>
  <c r="L25" i="56"/>
  <c r="H97" i="45"/>
  <c r="I47" i="59"/>
  <c r="I69" i="59" s="1"/>
  <c r="I91" i="59" s="1"/>
  <c r="I113" i="59" s="1"/>
  <c r="I135" i="59" s="1"/>
  <c r="I157" i="59" s="1"/>
  <c r="I179" i="57"/>
  <c r="L179" i="51"/>
  <c r="D69" i="45" s="1"/>
  <c r="J177" i="39"/>
  <c r="G178" i="48"/>
  <c r="H177" i="59"/>
  <c r="G100" i="45" s="1"/>
  <c r="I179" i="56"/>
  <c r="L102" i="60"/>
  <c r="L124" i="60" s="1"/>
  <c r="L146" i="60" s="1"/>
  <c r="L168" i="60" s="1"/>
  <c r="G36" i="60"/>
  <c r="G177" i="60"/>
  <c r="G108" i="45" s="1"/>
  <c r="I36" i="51"/>
  <c r="I179" i="51" s="1"/>
  <c r="K178" i="48"/>
  <c r="J167" i="39"/>
  <c r="J168" i="39" s="1"/>
  <c r="N178" i="55"/>
  <c r="F22" i="45" s="1"/>
  <c r="K46" i="58"/>
  <c r="K178" i="58" s="1"/>
  <c r="I54" i="45" s="1"/>
  <c r="M167" i="57"/>
  <c r="G168" i="58"/>
  <c r="I108" i="45"/>
  <c r="L108" i="45" s="1"/>
  <c r="C67" i="45"/>
  <c r="U67" i="45" s="1"/>
  <c r="J79" i="51"/>
  <c r="J80" i="51" s="1"/>
  <c r="N167" i="49"/>
  <c r="N168" i="49" s="1"/>
  <c r="M179" i="51"/>
  <c r="E69" i="45" s="1"/>
  <c r="G80" i="49"/>
  <c r="J36" i="39"/>
  <c r="J176" i="53"/>
  <c r="J23" i="53"/>
  <c r="J177" i="53" s="1"/>
  <c r="J57" i="55"/>
  <c r="J58" i="55" s="1"/>
  <c r="J46" i="55"/>
  <c r="J47" i="55" s="1"/>
  <c r="N57" i="55"/>
  <c r="N58" i="55" s="1"/>
  <c r="H178" i="60"/>
  <c r="K56" i="59"/>
  <c r="K57" i="59" s="1"/>
  <c r="K58" i="59" s="1"/>
  <c r="K80" i="59" s="1"/>
  <c r="K102" i="59" s="1"/>
  <c r="K124" i="59" s="1"/>
  <c r="K146" i="59" s="1"/>
  <c r="K168" i="59" s="1"/>
  <c r="H178" i="51"/>
  <c r="N176" i="48"/>
  <c r="R34" i="45" s="1"/>
  <c r="G110" i="45"/>
  <c r="G109" i="45"/>
  <c r="L177" i="57"/>
  <c r="J21" i="45" s="1"/>
  <c r="N176" i="51"/>
  <c r="F66" i="45" s="1"/>
  <c r="X66" i="45" s="1"/>
  <c r="N25" i="51"/>
  <c r="V67" i="45"/>
  <c r="H177" i="48"/>
  <c r="H25" i="48"/>
  <c r="K111" i="45"/>
  <c r="K112" i="45" s="1"/>
  <c r="O68" i="45"/>
  <c r="K107" i="45"/>
  <c r="N145" i="52"/>
  <c r="K25" i="52"/>
  <c r="I178" i="49"/>
  <c r="N25" i="53"/>
  <c r="J124" i="57"/>
  <c r="J145" i="55"/>
  <c r="J146" i="55" s="1"/>
  <c r="J134" i="55"/>
  <c r="J135" i="55" s="1"/>
  <c r="J79" i="48"/>
  <c r="N167" i="58"/>
  <c r="N35" i="57"/>
  <c r="N36" i="57" s="1"/>
  <c r="N24" i="60"/>
  <c r="N145" i="55"/>
  <c r="N146" i="55" s="1"/>
  <c r="K177" i="57"/>
  <c r="I21" i="45" s="1"/>
  <c r="K47" i="57"/>
  <c r="K179" i="55"/>
  <c r="C23" i="45" s="1"/>
  <c r="G177" i="39"/>
  <c r="M179" i="56"/>
  <c r="E55" i="45" s="1"/>
  <c r="W55" i="45" s="1"/>
  <c r="W56" i="45" s="1"/>
  <c r="N176" i="58"/>
  <c r="L52" i="45" s="1"/>
  <c r="G179" i="58"/>
  <c r="K24" i="60"/>
  <c r="K178" i="60" s="1"/>
  <c r="O54" i="45" s="1"/>
  <c r="N176" i="39"/>
  <c r="F34" i="45" s="1"/>
  <c r="X34" i="45" s="1"/>
  <c r="J134" i="49"/>
  <c r="J135" i="49" s="1"/>
  <c r="J146" i="58"/>
  <c r="N166" i="55"/>
  <c r="N156" i="55"/>
  <c r="N157" i="55" s="1"/>
  <c r="M178" i="56"/>
  <c r="E54" i="45" s="1"/>
  <c r="W54" i="45" s="1"/>
  <c r="L102" i="57"/>
  <c r="N35" i="39"/>
  <c r="X31" i="45"/>
  <c r="J36" i="52"/>
  <c r="J58" i="52" s="1"/>
  <c r="J80" i="52" s="1"/>
  <c r="J102" i="52" s="1"/>
  <c r="J124" i="52" s="1"/>
  <c r="J146" i="52" s="1"/>
  <c r="J168" i="52" s="1"/>
  <c r="J25" i="58"/>
  <c r="J112" i="57"/>
  <c r="J113" i="57" s="1"/>
  <c r="J68" i="57"/>
  <c r="J69" i="57" s="1"/>
  <c r="N156" i="59"/>
  <c r="J58" i="51"/>
  <c r="I69" i="52"/>
  <c r="J145" i="53"/>
  <c r="J146" i="53" s="1"/>
  <c r="U20" i="45"/>
  <c r="N134" i="53"/>
  <c r="N135" i="53" s="1"/>
  <c r="H24" i="56"/>
  <c r="H178" i="56" s="1"/>
  <c r="I36" i="60"/>
  <c r="I58" i="60" s="1"/>
  <c r="I80" i="60" s="1"/>
  <c r="I102" i="60" s="1"/>
  <c r="I124" i="60" s="1"/>
  <c r="I146" i="60" s="1"/>
  <c r="I168" i="60" s="1"/>
  <c r="M134" i="57"/>
  <c r="M178" i="57" s="1"/>
  <c r="K22" i="45" s="1"/>
  <c r="L25" i="60"/>
  <c r="P178" i="58"/>
  <c r="P25" i="58"/>
  <c r="P179" i="58" s="1"/>
  <c r="L112" i="58"/>
  <c r="L113" i="58" s="1"/>
  <c r="G177" i="56"/>
  <c r="M177" i="60"/>
  <c r="Q53" i="45" s="1"/>
  <c r="J133" i="57"/>
  <c r="J134" i="57" s="1"/>
  <c r="J176" i="51"/>
  <c r="K110" i="45"/>
  <c r="K113" i="45" s="1"/>
  <c r="K109" i="45"/>
  <c r="J34" i="60"/>
  <c r="N146" i="58"/>
  <c r="N36" i="60"/>
  <c r="V20" i="45"/>
  <c r="G69" i="60"/>
  <c r="G91" i="60" s="1"/>
  <c r="G113" i="60" s="1"/>
  <c r="G135" i="60" s="1"/>
  <c r="G157" i="60" s="1"/>
  <c r="F97" i="45"/>
  <c r="J122" i="49"/>
  <c r="J123" i="49"/>
  <c r="J124" i="49" s="1"/>
  <c r="G91" i="51"/>
  <c r="M135" i="39"/>
  <c r="M179" i="39" s="1"/>
  <c r="E37" i="45" s="1"/>
  <c r="K178" i="39"/>
  <c r="K25" i="39"/>
  <c r="K179" i="39" s="1"/>
  <c r="C37" i="45" s="1"/>
  <c r="K58" i="53"/>
  <c r="V66" i="45"/>
  <c r="N57" i="51"/>
  <c r="N58" i="51"/>
  <c r="I179" i="53"/>
  <c r="J134" i="59"/>
  <c r="J68" i="52"/>
  <c r="J178" i="52" s="1"/>
  <c r="N80" i="58"/>
  <c r="N57" i="58"/>
  <c r="N178" i="58" s="1"/>
  <c r="L54" i="45" s="1"/>
  <c r="N145" i="60"/>
  <c r="N35" i="59"/>
  <c r="N46" i="57"/>
  <c r="X51" i="45"/>
  <c r="N177" i="55"/>
  <c r="F21" i="45" s="1"/>
  <c r="N68" i="52"/>
  <c r="N178" i="52" s="1"/>
  <c r="R68" i="45" s="1"/>
  <c r="L177" i="39"/>
  <c r="D35" i="45" s="1"/>
  <c r="N123" i="49"/>
  <c r="N124" i="49" s="1"/>
  <c r="N167" i="51"/>
  <c r="P25" i="56"/>
  <c r="P179" i="56" s="1"/>
  <c r="G25" i="49"/>
  <c r="G90" i="56"/>
  <c r="G178" i="56" s="1"/>
  <c r="E111" i="45" s="1"/>
  <c r="I66" i="45"/>
  <c r="J107" i="45"/>
  <c r="N145" i="53"/>
  <c r="N146" i="53" s="1"/>
  <c r="J166" i="55"/>
  <c r="J167" i="55" s="1"/>
  <c r="G80" i="52"/>
  <c r="G102" i="52" s="1"/>
  <c r="G124" i="52" s="1"/>
  <c r="G146" i="52" s="1"/>
  <c r="G168" i="52" s="1"/>
  <c r="N67" i="39"/>
  <c r="I35" i="51"/>
  <c r="N36" i="39"/>
  <c r="I57" i="57"/>
  <c r="I58" i="57" s="1"/>
  <c r="K90" i="57"/>
  <c r="L58" i="58"/>
  <c r="N24" i="49"/>
  <c r="H25" i="52"/>
  <c r="H123" i="53"/>
  <c r="H178" i="53" s="1"/>
  <c r="L25" i="57"/>
  <c r="N177" i="58"/>
  <c r="L53" i="45" s="1"/>
  <c r="I135" i="39"/>
  <c r="L135" i="52"/>
  <c r="L157" i="52" s="1"/>
  <c r="G168" i="39"/>
  <c r="I178" i="48"/>
  <c r="N23" i="48"/>
  <c r="N177" i="48" s="1"/>
  <c r="R35" i="45" s="1"/>
  <c r="N122" i="51"/>
  <c r="N123" i="51" s="1"/>
  <c r="N168" i="39"/>
  <c r="H156" i="55"/>
  <c r="H157" i="55" s="1"/>
  <c r="L36" i="48"/>
  <c r="L58" i="48" s="1"/>
  <c r="L80" i="48" s="1"/>
  <c r="L102" i="48" s="1"/>
  <c r="L124" i="48" s="1"/>
  <c r="L146" i="48" s="1"/>
  <c r="L168" i="48" s="1"/>
  <c r="J177" i="52"/>
  <c r="J176" i="57"/>
  <c r="J23" i="57"/>
  <c r="J24" i="57" s="1"/>
  <c r="J176" i="48"/>
  <c r="J176" i="56"/>
  <c r="J68" i="48"/>
  <c r="G36" i="39"/>
  <c r="I100" i="45"/>
  <c r="C35" i="45"/>
  <c r="L91" i="55"/>
  <c r="H58" i="59"/>
  <c r="H80" i="59" s="1"/>
  <c r="H102" i="59" s="1"/>
  <c r="H124" i="59" s="1"/>
  <c r="H146" i="59" s="1"/>
  <c r="H168" i="59" s="1"/>
  <c r="H25" i="55"/>
  <c r="J25" i="52"/>
  <c r="M47" i="53"/>
  <c r="J101" i="51"/>
  <c r="J102" i="51" s="1"/>
  <c r="M57" i="53"/>
  <c r="M178" i="53" s="1"/>
  <c r="K68" i="45" s="1"/>
  <c r="I102" i="48"/>
  <c r="I124" i="48" s="1"/>
  <c r="I146" i="48" s="1"/>
  <c r="I168" i="48" s="1"/>
  <c r="J111" i="56"/>
  <c r="J177" i="56" s="1"/>
  <c r="G24" i="52"/>
  <c r="G178" i="52" s="1"/>
  <c r="J176" i="49"/>
  <c r="J24" i="49"/>
  <c r="J23" i="49"/>
  <c r="J101" i="60"/>
  <c r="J176" i="60"/>
  <c r="H177" i="55"/>
  <c r="E100" i="45" s="1"/>
  <c r="L134" i="53"/>
  <c r="L135" i="53" s="1"/>
  <c r="L179" i="58"/>
  <c r="J55" i="45" s="1"/>
  <c r="I177" i="60"/>
  <c r="N155" i="53"/>
  <c r="N177" i="53" s="1"/>
  <c r="L67" i="45" s="1"/>
  <c r="M177" i="59"/>
  <c r="Q21" i="45" s="1"/>
  <c r="W21" i="45" s="1"/>
  <c r="N102" i="39"/>
  <c r="N122" i="39"/>
  <c r="N123" i="39" s="1"/>
  <c r="N124" i="39" s="1"/>
  <c r="L178" i="51"/>
  <c r="D68" i="45" s="1"/>
  <c r="V68" i="45" s="1"/>
  <c r="I178" i="51"/>
  <c r="J24" i="39"/>
  <c r="W67" i="45"/>
  <c r="N36" i="48"/>
  <c r="N34" i="49"/>
  <c r="H25" i="49"/>
  <c r="J24" i="60"/>
  <c r="N168" i="58"/>
  <c r="N176" i="57"/>
  <c r="L20" i="45" s="1"/>
  <c r="N23" i="57"/>
  <c r="N156" i="60"/>
  <c r="N25" i="60"/>
  <c r="K167" i="58"/>
  <c r="K168" i="58"/>
  <c r="U50" i="45"/>
  <c r="J100" i="45"/>
  <c r="J101" i="45" s="1"/>
  <c r="I35" i="45"/>
  <c r="M177" i="49"/>
  <c r="K35" i="45" s="1"/>
  <c r="M24" i="49"/>
  <c r="K178" i="55"/>
  <c r="C22" i="45" s="1"/>
  <c r="J176" i="55"/>
  <c r="H177" i="53"/>
  <c r="U17" i="45"/>
  <c r="H25" i="60"/>
  <c r="K24" i="57"/>
  <c r="H178" i="58"/>
  <c r="N177" i="59"/>
  <c r="R21" i="45" s="1"/>
  <c r="K167" i="59"/>
  <c r="I177" i="39"/>
  <c r="N123" i="52"/>
  <c r="M179" i="55"/>
  <c r="E23" i="45" s="1"/>
  <c r="M178" i="55"/>
  <c r="E22" i="45" s="1"/>
  <c r="G177" i="51"/>
  <c r="G24" i="51"/>
  <c r="K25" i="60"/>
  <c r="W34" i="45"/>
  <c r="J23" i="48"/>
  <c r="J177" i="48" s="1"/>
  <c r="J100" i="49"/>
  <c r="J101" i="49" s="1"/>
  <c r="N25" i="58"/>
  <c r="N101" i="49"/>
  <c r="N102" i="49" s="1"/>
  <c r="N90" i="52"/>
  <c r="K177" i="56"/>
  <c r="C53" i="45" s="1"/>
  <c r="U53" i="45" s="1"/>
  <c r="K24" i="56"/>
  <c r="K178" i="56" s="1"/>
  <c r="C54" i="45" s="1"/>
  <c r="U54" i="45" s="1"/>
  <c r="K25" i="56"/>
  <c r="K91" i="56"/>
  <c r="L177" i="55"/>
  <c r="D21" i="45" s="1"/>
  <c r="V21" i="45" s="1"/>
  <c r="L24" i="55"/>
  <c r="L178" i="55" s="1"/>
  <c r="D22" i="45" s="1"/>
  <c r="V22" i="45" s="1"/>
  <c r="U52" i="45"/>
  <c r="M36" i="57"/>
  <c r="M179" i="57" s="1"/>
  <c r="K23" i="45" s="1"/>
  <c r="M177" i="57"/>
  <c r="K21" i="45" s="1"/>
  <c r="M178" i="60"/>
  <c r="Q54" i="45" s="1"/>
  <c r="J23" i="59"/>
  <c r="J177" i="59" s="1"/>
  <c r="I80" i="58"/>
  <c r="M146" i="58"/>
  <c r="L112" i="53"/>
  <c r="L178" i="53" s="1"/>
  <c r="J68" i="45" s="1"/>
  <c r="N176" i="59"/>
  <c r="R20" i="45" s="1"/>
  <c r="X20" i="45" s="1"/>
  <c r="I24" i="60"/>
  <c r="H36" i="51"/>
  <c r="H179" i="51" s="1"/>
  <c r="N80" i="49"/>
  <c r="N35" i="49"/>
  <c r="H99" i="45"/>
  <c r="H25" i="58"/>
  <c r="H179" i="58" s="1"/>
  <c r="J56" i="39"/>
  <c r="J57" i="39" s="1"/>
  <c r="J58" i="39" s="1"/>
  <c r="K156" i="51"/>
  <c r="K157" i="51" s="1"/>
  <c r="K179" i="51" s="1"/>
  <c r="C69" i="45" s="1"/>
  <c r="G179" i="39"/>
  <c r="J145" i="39"/>
  <c r="J146" i="39" s="1"/>
  <c r="L25" i="48"/>
  <c r="J91" i="49"/>
  <c r="N58" i="58"/>
  <c r="N134" i="59"/>
  <c r="N47" i="57"/>
  <c r="N178" i="56"/>
  <c r="F54" i="45" s="1"/>
  <c r="X17" i="45"/>
  <c r="H134" i="53"/>
  <c r="H91" i="55"/>
  <c r="K36" i="56"/>
  <c r="K177" i="53"/>
  <c r="K25" i="53"/>
  <c r="H24" i="57"/>
  <c r="H178" i="57" s="1"/>
  <c r="M24" i="58"/>
  <c r="M178" i="58" s="1"/>
  <c r="K54" i="45" s="1"/>
  <c r="I24" i="58"/>
  <c r="I178" i="58" s="1"/>
  <c r="N24" i="59"/>
  <c r="K99" i="45"/>
  <c r="L99" i="45" s="1"/>
  <c r="G113" i="59"/>
  <c r="G135" i="59" s="1"/>
  <c r="G157" i="59" s="1"/>
  <c r="L145" i="49"/>
  <c r="L178" i="49" s="1"/>
  <c r="J36" i="45" s="1"/>
  <c r="N58" i="39"/>
  <c r="M68" i="53"/>
  <c r="M69" i="53" s="1"/>
  <c r="M79" i="59"/>
  <c r="M178" i="59" s="1"/>
  <c r="Q22" i="45" s="1"/>
  <c r="K58" i="60"/>
  <c r="K80" i="60" s="1"/>
  <c r="K102" i="60" s="1"/>
  <c r="K124" i="60" s="1"/>
  <c r="K146" i="60" s="1"/>
  <c r="K168" i="60" s="1"/>
  <c r="I112" i="57"/>
  <c r="J176" i="39"/>
  <c r="L146" i="39"/>
  <c r="L179" i="39" s="1"/>
  <c r="D37" i="45" s="1"/>
  <c r="J135" i="51"/>
  <c r="J25" i="51"/>
  <c r="L134" i="57"/>
  <c r="L178" i="57" s="1"/>
  <c r="J22" i="45" s="1"/>
  <c r="I157" i="39"/>
  <c r="I178" i="53"/>
  <c r="G134" i="51"/>
  <c r="G135" i="51" s="1"/>
  <c r="I25" i="48"/>
  <c r="G25" i="53"/>
  <c r="G179" i="53" s="1"/>
  <c r="F37" i="19"/>
  <c r="E38" i="19"/>
  <c r="C19" i="19"/>
  <c r="D39" i="19"/>
  <c r="D27" i="19"/>
  <c r="C41" i="19"/>
  <c r="G24" i="19"/>
  <c r="C16" i="19"/>
  <c r="D36" i="19"/>
  <c r="E46" i="19"/>
  <c r="C35" i="19"/>
  <c r="D41" i="19"/>
  <c r="C15" i="19"/>
  <c r="E36" i="19"/>
  <c r="D38" i="19"/>
  <c r="D20" i="19"/>
  <c r="D44" i="19"/>
  <c r="E14" i="19"/>
  <c r="H24" i="19"/>
  <c r="E21" i="19"/>
  <c r="C48" i="19"/>
  <c r="F18" i="19"/>
  <c r="E40" i="19"/>
  <c r="G45" i="19"/>
  <c r="G44" i="19"/>
  <c r="F27" i="19"/>
  <c r="E44" i="19"/>
  <c r="D42" i="19"/>
  <c r="E24" i="19"/>
  <c r="C14" i="19"/>
  <c r="H42" i="19"/>
  <c r="H41" i="19"/>
  <c r="F44" i="19"/>
  <c r="F15" i="19"/>
  <c r="D45" i="19"/>
  <c r="D16" i="19"/>
  <c r="E26" i="19"/>
  <c r="F17" i="19"/>
  <c r="C20" i="19"/>
  <c r="E41" i="19"/>
  <c r="F47" i="19"/>
  <c r="C22" i="19"/>
  <c r="D17" i="19"/>
  <c r="E48" i="19"/>
  <c r="D18" i="19"/>
  <c r="E43" i="19"/>
  <c r="E37" i="19"/>
  <c r="D24" i="19"/>
  <c r="I24" i="19" l="1"/>
  <c r="C49" i="19"/>
  <c r="C50" i="19" s="1"/>
  <c r="J42" i="19"/>
  <c r="J41" i="19"/>
  <c r="J24" i="19"/>
  <c r="I44" i="19"/>
  <c r="E49" i="19"/>
  <c r="E50" i="19" s="1"/>
  <c r="I45" i="19"/>
  <c r="J44" i="19"/>
  <c r="J45" i="19"/>
  <c r="N58" i="59"/>
  <c r="G101" i="45"/>
  <c r="G102" i="45" s="1"/>
  <c r="G105" i="45" s="1"/>
  <c r="J146" i="48"/>
  <c r="J168" i="48" s="1"/>
  <c r="H100" i="45"/>
  <c r="E101" i="45"/>
  <c r="H101" i="45" s="1"/>
  <c r="J178" i="57"/>
  <c r="J25" i="57"/>
  <c r="E112" i="45"/>
  <c r="N80" i="52"/>
  <c r="K47" i="58"/>
  <c r="K179" i="58" s="1"/>
  <c r="I55" i="45" s="1"/>
  <c r="M58" i="53"/>
  <c r="M179" i="53" s="1"/>
  <c r="K69" i="45" s="1"/>
  <c r="J177" i="60"/>
  <c r="N177" i="39"/>
  <c r="F35" i="45" s="1"/>
  <c r="X35" i="45" s="1"/>
  <c r="K178" i="57"/>
  <c r="I22" i="45" s="1"/>
  <c r="K25" i="57"/>
  <c r="K179" i="57" s="1"/>
  <c r="I23" i="45" s="1"/>
  <c r="H179" i="55"/>
  <c r="G58" i="60"/>
  <c r="G80" i="60" s="1"/>
  <c r="G102" i="60" s="1"/>
  <c r="G124" i="60" s="1"/>
  <c r="G146" i="60" s="1"/>
  <c r="G168" i="60" s="1"/>
  <c r="I178" i="60"/>
  <c r="I25" i="60"/>
  <c r="I25" i="58"/>
  <c r="I179" i="58" s="1"/>
  <c r="L135" i="57"/>
  <c r="L179" i="57" s="1"/>
  <c r="J23" i="45" s="1"/>
  <c r="L113" i="53"/>
  <c r="L179" i="53" s="1"/>
  <c r="J69" i="45" s="1"/>
  <c r="G178" i="51"/>
  <c r="U22" i="45"/>
  <c r="N177" i="57"/>
  <c r="L21" i="45" s="1"/>
  <c r="N25" i="57"/>
  <c r="N24" i="57"/>
  <c r="N178" i="57" s="1"/>
  <c r="L22" i="45" s="1"/>
  <c r="H179" i="49"/>
  <c r="J178" i="49"/>
  <c r="J168" i="55"/>
  <c r="N178" i="49"/>
  <c r="L36" i="45" s="1"/>
  <c r="N25" i="49"/>
  <c r="G179" i="49"/>
  <c r="I103" i="45"/>
  <c r="C36" i="45"/>
  <c r="U36" i="45" s="1"/>
  <c r="E108" i="45"/>
  <c r="H25" i="57"/>
  <c r="H179" i="57" s="1"/>
  <c r="H25" i="56"/>
  <c r="H179" i="56" s="1"/>
  <c r="H47" i="48"/>
  <c r="H69" i="48" s="1"/>
  <c r="H91" i="48" s="1"/>
  <c r="H113" i="48" s="1"/>
  <c r="H135" i="48" s="1"/>
  <c r="H157" i="48" s="1"/>
  <c r="H179" i="48"/>
  <c r="H178" i="55"/>
  <c r="E103" i="45" s="1"/>
  <c r="J35" i="60"/>
  <c r="J36" i="60" s="1"/>
  <c r="J58" i="60" s="1"/>
  <c r="J80" i="60" s="1"/>
  <c r="J102" i="60" s="1"/>
  <c r="J124" i="60" s="1"/>
  <c r="J146" i="60" s="1"/>
  <c r="J168" i="60" s="1"/>
  <c r="L107" i="45"/>
  <c r="I109" i="45"/>
  <c r="L109" i="45" s="1"/>
  <c r="N179" i="56"/>
  <c r="F55" i="45" s="1"/>
  <c r="K178" i="59"/>
  <c r="O22" i="45" s="1"/>
  <c r="K25" i="59"/>
  <c r="K178" i="51"/>
  <c r="N178" i="59"/>
  <c r="R22" i="45" s="1"/>
  <c r="K179" i="53"/>
  <c r="I69" i="45" s="1"/>
  <c r="L47" i="48"/>
  <c r="L69" i="48" s="1"/>
  <c r="L91" i="48" s="1"/>
  <c r="L113" i="48" s="1"/>
  <c r="L135" i="48" s="1"/>
  <c r="L157" i="48" s="1"/>
  <c r="L179" i="48"/>
  <c r="P37" i="45" s="1"/>
  <c r="V37" i="45" s="1"/>
  <c r="V38" i="45" s="1"/>
  <c r="N179" i="58"/>
  <c r="L55" i="45" s="1"/>
  <c r="G25" i="51"/>
  <c r="G179" i="51" s="1"/>
  <c r="F111" i="45"/>
  <c r="F112" i="45" s="1"/>
  <c r="M178" i="49"/>
  <c r="K36" i="45" s="1"/>
  <c r="M25" i="49"/>
  <c r="M179" i="49" s="1"/>
  <c r="K37" i="45" s="1"/>
  <c r="N47" i="60"/>
  <c r="N36" i="49"/>
  <c r="J178" i="39"/>
  <c r="I101" i="45"/>
  <c r="J47" i="52"/>
  <c r="J69" i="52" s="1"/>
  <c r="J91" i="52" s="1"/>
  <c r="J113" i="52" s="1"/>
  <c r="J135" i="52" s="1"/>
  <c r="J157" i="52" s="1"/>
  <c r="L146" i="49"/>
  <c r="L179" i="49" s="1"/>
  <c r="J37" i="45" s="1"/>
  <c r="J102" i="45"/>
  <c r="J105" i="45" s="1"/>
  <c r="J79" i="55"/>
  <c r="J80" i="55" s="1"/>
  <c r="V35" i="45"/>
  <c r="G25" i="52"/>
  <c r="N58" i="60"/>
  <c r="L179" i="60"/>
  <c r="P55" i="45" s="1"/>
  <c r="L47" i="60"/>
  <c r="L69" i="60" s="1"/>
  <c r="L91" i="60" s="1"/>
  <c r="L113" i="60" s="1"/>
  <c r="L135" i="60" s="1"/>
  <c r="L157" i="60" s="1"/>
  <c r="N168" i="55"/>
  <c r="N156" i="53"/>
  <c r="N178" i="53" s="1"/>
  <c r="L68" i="45" s="1"/>
  <c r="N178" i="60"/>
  <c r="R54" i="45" s="1"/>
  <c r="N68" i="39"/>
  <c r="N178" i="39" s="1"/>
  <c r="F36" i="45" s="1"/>
  <c r="K103" i="45"/>
  <c r="K104" i="45" s="1"/>
  <c r="O36" i="45"/>
  <c r="V69" i="45"/>
  <c r="V70" i="45" s="1"/>
  <c r="I179" i="59"/>
  <c r="M179" i="48"/>
  <c r="Q37" i="45" s="1"/>
  <c r="W37" i="45" s="1"/>
  <c r="W38" i="45" s="1"/>
  <c r="G58" i="59"/>
  <c r="G80" i="59" s="1"/>
  <c r="G102" i="59" s="1"/>
  <c r="G124" i="59" s="1"/>
  <c r="G146" i="59" s="1"/>
  <c r="G168" i="59" s="1"/>
  <c r="G179" i="59"/>
  <c r="L179" i="52"/>
  <c r="P69" i="45" s="1"/>
  <c r="N177" i="49"/>
  <c r="L35" i="45" s="1"/>
  <c r="I178" i="57"/>
  <c r="M47" i="52"/>
  <c r="M69" i="52" s="1"/>
  <c r="M91" i="52" s="1"/>
  <c r="M113" i="52" s="1"/>
  <c r="M135" i="52" s="1"/>
  <c r="M157" i="52" s="1"/>
  <c r="J36" i="59"/>
  <c r="J58" i="59" s="1"/>
  <c r="J80" i="59" s="1"/>
  <c r="J102" i="59" s="1"/>
  <c r="J124" i="59" s="1"/>
  <c r="J146" i="59" s="1"/>
  <c r="J168" i="59" s="1"/>
  <c r="F103" i="45"/>
  <c r="F104" i="45" s="1"/>
  <c r="N157" i="53"/>
  <c r="N179" i="53" s="1"/>
  <c r="L69" i="45" s="1"/>
  <c r="H124" i="53"/>
  <c r="H179" i="53" s="1"/>
  <c r="J24" i="59"/>
  <c r="J178" i="59" s="1"/>
  <c r="K177" i="59"/>
  <c r="O21" i="45" s="1"/>
  <c r="U21" i="45" s="1"/>
  <c r="M80" i="59"/>
  <c r="M102" i="59" s="1"/>
  <c r="M124" i="59" s="1"/>
  <c r="M146" i="59" s="1"/>
  <c r="M168" i="59" s="1"/>
  <c r="N124" i="51"/>
  <c r="J47" i="58"/>
  <c r="J179" i="58" s="1"/>
  <c r="N69" i="52"/>
  <c r="N177" i="52"/>
  <c r="R67" i="45" s="1"/>
  <c r="J25" i="49"/>
  <c r="J24" i="48"/>
  <c r="J103" i="45"/>
  <c r="J104" i="45" s="1"/>
  <c r="I36" i="45"/>
  <c r="N25" i="59"/>
  <c r="J102" i="49"/>
  <c r="J25" i="39"/>
  <c r="J179" i="39" s="1"/>
  <c r="N178" i="51"/>
  <c r="F68" i="45" s="1"/>
  <c r="X68" i="45" s="1"/>
  <c r="J108" i="45"/>
  <c r="I67" i="45"/>
  <c r="N58" i="48"/>
  <c r="F101" i="45"/>
  <c r="F102" i="45" s="1"/>
  <c r="F105" i="45" s="1"/>
  <c r="F109" i="45"/>
  <c r="F110" i="45" s="1"/>
  <c r="F113" i="45" s="1"/>
  <c r="X22" i="45"/>
  <c r="K47" i="48"/>
  <c r="K69" i="48" s="1"/>
  <c r="K91" i="48" s="1"/>
  <c r="K113" i="48" s="1"/>
  <c r="K135" i="48" s="1"/>
  <c r="K157" i="48" s="1"/>
  <c r="K179" i="48"/>
  <c r="O37" i="45" s="1"/>
  <c r="U37" i="45" s="1"/>
  <c r="U38" i="45" s="1"/>
  <c r="J111" i="45"/>
  <c r="J112" i="45" s="1"/>
  <c r="I68" i="45"/>
  <c r="H47" i="59"/>
  <c r="H69" i="59" s="1"/>
  <c r="H91" i="59" s="1"/>
  <c r="H113" i="59" s="1"/>
  <c r="H135" i="59" s="1"/>
  <c r="H157" i="59" s="1"/>
  <c r="J135" i="57"/>
  <c r="M47" i="59"/>
  <c r="M69" i="59" s="1"/>
  <c r="M91" i="59" s="1"/>
  <c r="M113" i="59" s="1"/>
  <c r="M135" i="59" s="1"/>
  <c r="M157" i="59" s="1"/>
  <c r="I47" i="48"/>
  <c r="I69" i="48" s="1"/>
  <c r="I91" i="48" s="1"/>
  <c r="I113" i="48" s="1"/>
  <c r="I135" i="48" s="1"/>
  <c r="I157" i="48" s="1"/>
  <c r="I179" i="48"/>
  <c r="X54" i="45"/>
  <c r="K179" i="56"/>
  <c r="C55" i="45" s="1"/>
  <c r="K47" i="60"/>
  <c r="K69" i="60" s="1"/>
  <c r="K91" i="60" s="1"/>
  <c r="K113" i="60" s="1"/>
  <c r="K135" i="60" s="1"/>
  <c r="K157" i="60" s="1"/>
  <c r="K179" i="60"/>
  <c r="O55" i="45" s="1"/>
  <c r="W22" i="45"/>
  <c r="H179" i="60"/>
  <c r="H47" i="60"/>
  <c r="H69" i="60" s="1"/>
  <c r="H91" i="60" s="1"/>
  <c r="H113" i="60" s="1"/>
  <c r="H135" i="60" s="1"/>
  <c r="H157" i="60" s="1"/>
  <c r="J178" i="60"/>
  <c r="J177" i="49"/>
  <c r="N177" i="51"/>
  <c r="F67" i="45" s="1"/>
  <c r="J177" i="57"/>
  <c r="H47" i="52"/>
  <c r="H69" i="52" s="1"/>
  <c r="H91" i="52" s="1"/>
  <c r="H113" i="52" s="1"/>
  <c r="H135" i="52" s="1"/>
  <c r="H157" i="52" s="1"/>
  <c r="H179" i="52"/>
  <c r="M25" i="58"/>
  <c r="M179" i="58" s="1"/>
  <c r="K55" i="45" s="1"/>
  <c r="X21" i="45"/>
  <c r="J68" i="55"/>
  <c r="J178" i="55" s="1"/>
  <c r="I91" i="52"/>
  <c r="I113" i="52" s="1"/>
  <c r="I135" i="52" s="1"/>
  <c r="I157" i="52" s="1"/>
  <c r="I179" i="52"/>
  <c r="N24" i="48"/>
  <c r="N178" i="48" s="1"/>
  <c r="R36" i="45" s="1"/>
  <c r="K47" i="52"/>
  <c r="K69" i="52" s="1"/>
  <c r="K91" i="52" s="1"/>
  <c r="K113" i="52" s="1"/>
  <c r="K135" i="52" s="1"/>
  <c r="K157" i="52" s="1"/>
  <c r="K179" i="52"/>
  <c r="O69" i="45" s="1"/>
  <c r="U69" i="45" s="1"/>
  <c r="U70" i="45" s="1"/>
  <c r="N179" i="51"/>
  <c r="F69" i="45" s="1"/>
  <c r="L179" i="56"/>
  <c r="D55" i="45" s="1"/>
  <c r="V55" i="45" s="1"/>
  <c r="V56" i="45" s="1"/>
  <c r="N177" i="60"/>
  <c r="R53" i="45" s="1"/>
  <c r="X53" i="45" s="1"/>
  <c r="L58" i="59"/>
  <c r="L80" i="59" s="1"/>
  <c r="L102" i="59" s="1"/>
  <c r="L124" i="59" s="1"/>
  <c r="L146" i="59" s="1"/>
  <c r="L168" i="59" s="1"/>
  <c r="L179" i="59"/>
  <c r="P23" i="45" s="1"/>
  <c r="W53" i="45"/>
  <c r="K100" i="45"/>
  <c r="L100" i="45" s="1"/>
  <c r="O35" i="45"/>
  <c r="U35" i="45" s="1"/>
  <c r="L178" i="58"/>
  <c r="J54" i="45" s="1"/>
  <c r="J112" i="56"/>
  <c r="J178" i="56" s="1"/>
  <c r="J25" i="60"/>
  <c r="J35" i="51"/>
  <c r="J24" i="53"/>
  <c r="L25" i="55"/>
  <c r="L179" i="55" s="1"/>
  <c r="D23" i="45" s="1"/>
  <c r="V23" i="45" s="1"/>
  <c r="V24" i="45" s="1"/>
  <c r="F24" i="19"/>
  <c r="E23" i="19"/>
  <c r="G42" i="19"/>
  <c r="G41" i="19"/>
  <c r="C17" i="19"/>
  <c r="G20" i="19"/>
  <c r="H20" i="19"/>
  <c r="G23" i="19"/>
  <c r="D48" i="19"/>
  <c r="F23" i="19"/>
  <c r="F40" i="19"/>
  <c r="H36" i="19"/>
  <c r="H46" i="19"/>
  <c r="I23" i="19" l="1"/>
  <c r="D49" i="19"/>
  <c r="D50" i="19" s="1"/>
  <c r="F28" i="19"/>
  <c r="F29" i="19" s="1"/>
  <c r="I41" i="19"/>
  <c r="J36" i="19"/>
  <c r="I20" i="19"/>
  <c r="F49" i="19"/>
  <c r="F50" i="19" s="1"/>
  <c r="C28" i="19"/>
  <c r="C29" i="19" s="1"/>
  <c r="J20" i="19"/>
  <c r="J46" i="19"/>
  <c r="I42" i="19"/>
  <c r="E28" i="19"/>
  <c r="E29" i="19" s="1"/>
  <c r="J178" i="48"/>
  <c r="J25" i="48"/>
  <c r="J179" i="60"/>
  <c r="J47" i="60"/>
  <c r="J69" i="60" s="1"/>
  <c r="J91" i="60" s="1"/>
  <c r="J113" i="60" s="1"/>
  <c r="J135" i="60" s="1"/>
  <c r="J157" i="60" s="1"/>
  <c r="M179" i="59"/>
  <c r="Q23" i="45" s="1"/>
  <c r="W23" i="45" s="1"/>
  <c r="W24" i="45" s="1"/>
  <c r="H179" i="59"/>
  <c r="J109" i="45"/>
  <c r="J110" i="45" s="1"/>
  <c r="J113" i="45" s="1"/>
  <c r="N47" i="59"/>
  <c r="J179" i="49"/>
  <c r="M179" i="52"/>
  <c r="Q69" i="45" s="1"/>
  <c r="W69" i="45" s="1"/>
  <c r="W70" i="45" s="1"/>
  <c r="X36" i="45"/>
  <c r="K101" i="45"/>
  <c r="H108" i="45"/>
  <c r="E110" i="45"/>
  <c r="E109" i="45"/>
  <c r="H109" i="45" s="1"/>
  <c r="N179" i="49"/>
  <c r="L37" i="45" s="1"/>
  <c r="G111" i="45"/>
  <c r="N80" i="60"/>
  <c r="J25" i="59"/>
  <c r="N102" i="52"/>
  <c r="J69" i="55"/>
  <c r="J179" i="55" s="1"/>
  <c r="N80" i="59"/>
  <c r="J178" i="53"/>
  <c r="J25" i="53"/>
  <c r="J179" i="53" s="1"/>
  <c r="N80" i="48"/>
  <c r="N91" i="52"/>
  <c r="N25" i="48"/>
  <c r="J179" i="52"/>
  <c r="N69" i="60"/>
  <c r="I111" i="45"/>
  <c r="C68" i="45"/>
  <c r="U68" i="45" s="1"/>
  <c r="I110" i="45"/>
  <c r="E104" i="45"/>
  <c r="H104" i="45" s="1"/>
  <c r="H103" i="45"/>
  <c r="I104" i="45"/>
  <c r="L104" i="45" s="1"/>
  <c r="L103" i="45"/>
  <c r="G179" i="60"/>
  <c r="N179" i="55"/>
  <c r="F23" i="45" s="1"/>
  <c r="E102" i="45"/>
  <c r="K102" i="45"/>
  <c r="K105" i="45" s="1"/>
  <c r="J178" i="51"/>
  <c r="J36" i="51"/>
  <c r="J179" i="51" s="1"/>
  <c r="J113" i="56"/>
  <c r="J179" i="56" s="1"/>
  <c r="X67" i="45"/>
  <c r="U55" i="45"/>
  <c r="U56" i="45" s="1"/>
  <c r="G47" i="52"/>
  <c r="G69" i="52" s="1"/>
  <c r="G91" i="52" s="1"/>
  <c r="G113" i="52" s="1"/>
  <c r="G135" i="52" s="1"/>
  <c r="G157" i="52" s="1"/>
  <c r="L101" i="45"/>
  <c r="I102" i="45"/>
  <c r="K47" i="59"/>
  <c r="K69" i="59" s="1"/>
  <c r="K91" i="59" s="1"/>
  <c r="K113" i="59" s="1"/>
  <c r="K135" i="59" s="1"/>
  <c r="K157" i="59" s="1"/>
  <c r="N179" i="57"/>
  <c r="L23" i="45" s="1"/>
  <c r="I179" i="60"/>
  <c r="I47" i="60"/>
  <c r="I69" i="60" s="1"/>
  <c r="I91" i="60" s="1"/>
  <c r="I113" i="60" s="1"/>
  <c r="I135" i="60" s="1"/>
  <c r="I157" i="60" s="1"/>
  <c r="J179" i="57"/>
  <c r="N69" i="39"/>
  <c r="H15" i="19"/>
  <c r="G21" i="19"/>
  <c r="H39" i="19"/>
  <c r="H23" i="19"/>
  <c r="G15" i="19"/>
  <c r="H35" i="19"/>
  <c r="D25" i="19"/>
  <c r="G46" i="19"/>
  <c r="G36" i="19"/>
  <c r="I36" i="19" l="1"/>
  <c r="J23" i="19"/>
  <c r="J39" i="19"/>
  <c r="J35" i="19"/>
  <c r="I15" i="19"/>
  <c r="I21" i="19"/>
  <c r="D28" i="19"/>
  <c r="D29" i="19" s="1"/>
  <c r="I46" i="19"/>
  <c r="J15" i="19"/>
  <c r="L110" i="45"/>
  <c r="N102" i="60"/>
  <c r="E113" i="45"/>
  <c r="H113" i="45" s="1"/>
  <c r="H110" i="45"/>
  <c r="K179" i="59"/>
  <c r="O23" i="45" s="1"/>
  <c r="U23" i="45" s="1"/>
  <c r="U24" i="45" s="1"/>
  <c r="G179" i="52"/>
  <c r="E105" i="45"/>
  <c r="H105" i="45" s="1"/>
  <c r="N47" i="48"/>
  <c r="N124" i="52"/>
  <c r="G112" i="45"/>
  <c r="H112" i="45" s="1"/>
  <c r="H111" i="45"/>
  <c r="G113" i="45"/>
  <c r="I112" i="45"/>
  <c r="L112" i="45" s="1"/>
  <c r="L111" i="45"/>
  <c r="N113" i="52"/>
  <c r="N102" i="59"/>
  <c r="J47" i="59"/>
  <c r="J69" i="59" s="1"/>
  <c r="J91" i="59" s="1"/>
  <c r="J113" i="59" s="1"/>
  <c r="J135" i="59" s="1"/>
  <c r="J157" i="59" s="1"/>
  <c r="N69" i="59"/>
  <c r="N179" i="39"/>
  <c r="F37" i="45" s="1"/>
  <c r="I105" i="45"/>
  <c r="L105" i="45" s="1"/>
  <c r="L102" i="45"/>
  <c r="N91" i="60"/>
  <c r="N102" i="48"/>
  <c r="J47" i="48"/>
  <c r="J69" i="48" s="1"/>
  <c r="J91" i="48" s="1"/>
  <c r="J113" i="48" s="1"/>
  <c r="J135" i="48" s="1"/>
  <c r="J157" i="48" s="1"/>
  <c r="G39" i="19"/>
  <c r="G35" i="19"/>
  <c r="H43" i="19"/>
  <c r="H21" i="19"/>
  <c r="G25" i="19"/>
  <c r="G18" i="19"/>
  <c r="H48" i="19"/>
  <c r="H18" i="19"/>
  <c r="I18" i="19" l="1"/>
  <c r="I35" i="19"/>
  <c r="I25" i="19"/>
  <c r="J43" i="19"/>
  <c r="J21" i="19"/>
  <c r="I39" i="19"/>
  <c r="J48" i="19"/>
  <c r="J18" i="19"/>
  <c r="N124" i="59"/>
  <c r="N113" i="60"/>
  <c r="N91" i="59"/>
  <c r="N135" i="52"/>
  <c r="N69" i="48"/>
  <c r="N124" i="60"/>
  <c r="N146" i="52"/>
  <c r="N124" i="48"/>
  <c r="J179" i="48"/>
  <c r="J179" i="59"/>
  <c r="I113" i="45"/>
  <c r="L113" i="45" s="1"/>
  <c r="G27" i="19"/>
  <c r="H47" i="19"/>
  <c r="H25" i="19"/>
  <c r="H37" i="19"/>
  <c r="G48" i="19"/>
  <c r="G43" i="19"/>
  <c r="H27" i="19"/>
  <c r="G14" i="19"/>
  <c r="J27" i="19" l="1"/>
  <c r="I14" i="19"/>
  <c r="I48" i="19"/>
  <c r="J25" i="19"/>
  <c r="I43" i="19"/>
  <c r="J37" i="19"/>
  <c r="J47" i="19"/>
  <c r="I27" i="19"/>
  <c r="N146" i="48"/>
  <c r="N113" i="59"/>
  <c r="N146" i="60"/>
  <c r="N91" i="48"/>
  <c r="N135" i="60"/>
  <c r="N168" i="52"/>
  <c r="N157" i="52"/>
  <c r="N146" i="59"/>
  <c r="G22" i="19"/>
  <c r="G47" i="19"/>
  <c r="G37" i="19"/>
  <c r="H16" i="19"/>
  <c r="H14" i="19"/>
  <c r="H40" i="19"/>
  <c r="H38" i="19"/>
  <c r="G16" i="19"/>
  <c r="J16" i="19" l="1"/>
  <c r="I37" i="19"/>
  <c r="J14" i="19"/>
  <c r="I47" i="19"/>
  <c r="J38" i="19"/>
  <c r="H49" i="19"/>
  <c r="H50" i="19" s="1"/>
  <c r="I16" i="19"/>
  <c r="J40" i="19"/>
  <c r="I22" i="19"/>
  <c r="N168" i="48"/>
  <c r="N168" i="60"/>
  <c r="N113" i="48"/>
  <c r="N157" i="60"/>
  <c r="N179" i="60" s="1"/>
  <c r="R55" i="45" s="1"/>
  <c r="X55" i="45" s="1"/>
  <c r="X56" i="45" s="1"/>
  <c r="N168" i="59"/>
  <c r="N179" i="52"/>
  <c r="R69" i="45" s="1"/>
  <c r="X69" i="45" s="1"/>
  <c r="X70" i="45" s="1"/>
  <c r="N135" i="59"/>
  <c r="H17" i="19"/>
  <c r="G26" i="19"/>
  <c r="H22" i="19"/>
  <c r="G17" i="19"/>
  <c r="G40" i="19"/>
  <c r="G38" i="19"/>
  <c r="J49" i="19" l="1"/>
  <c r="J50" i="19" s="1"/>
  <c r="I17" i="19"/>
  <c r="I26" i="19"/>
  <c r="I40" i="19"/>
  <c r="I38" i="19"/>
  <c r="G49" i="19"/>
  <c r="G50" i="19" s="1"/>
  <c r="J22" i="19"/>
  <c r="J17" i="19"/>
  <c r="N157" i="59"/>
  <c r="N135" i="48"/>
  <c r="G19" i="19"/>
  <c r="H26" i="19"/>
  <c r="I49" i="19" l="1"/>
  <c r="I50" i="19" s="1"/>
  <c r="I19" i="19"/>
  <c r="I28" i="19" s="1"/>
  <c r="I29" i="19" s="1"/>
  <c r="G28" i="19"/>
  <c r="G29" i="19" s="1"/>
  <c r="J26" i="19"/>
  <c r="N157" i="48"/>
  <c r="N179" i="59"/>
  <c r="R23" i="45" s="1"/>
  <c r="X23" i="45" s="1"/>
  <c r="X24" i="45" s="1"/>
  <c r="H19" i="19"/>
  <c r="J19" i="19" l="1"/>
  <c r="J28" i="19" s="1"/>
  <c r="J29" i="19" s="1"/>
  <c r="H28" i="19"/>
  <c r="H29" i="19" s="1"/>
  <c r="N179" i="48"/>
  <c r="R37" i="45" s="1"/>
  <c r="X37" i="45" s="1"/>
  <c r="X38" i="45" s="1"/>
</calcChain>
</file>

<file path=xl/sharedStrings.xml><?xml version="1.0" encoding="utf-8"?>
<sst xmlns="http://schemas.openxmlformats.org/spreadsheetml/2006/main" count="15860" uniqueCount="587">
  <si>
    <t>Nil kWh</t>
  </si>
  <si>
    <t>Standard Credit</t>
  </si>
  <si>
    <t>Policy costs</t>
  </si>
  <si>
    <t>Fuel / Benchmark Metering Arrangement</t>
  </si>
  <si>
    <t>Unit</t>
  </si>
  <si>
    <t>28AD Charge Restriction Period:</t>
  </si>
  <si>
    <t>April 2017 - September 2017</t>
  </si>
  <si>
    <t>October 2017 - March 2018</t>
  </si>
  <si>
    <t>April 2018 - September 2018</t>
  </si>
  <si>
    <t>December 2018 - March 2019</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</si>
  <si>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</si>
  <si>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</si>
  <si>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</si>
  <si>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</si>
  <si>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</si>
  <si>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</si>
  <si>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</si>
  <si>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</si>
  <si>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</si>
  <si>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</si>
  <si>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February 2017</t>
  </si>
  <si>
    <t>August 2017</t>
  </si>
  <si>
    <t>February 2018</t>
  </si>
  <si>
    <t>February 2019</t>
  </si>
  <si>
    <t>August 2019</t>
  </si>
  <si>
    <t>February 2020</t>
  </si>
  <si>
    <t>August 2020</t>
  </si>
  <si>
    <t>February 2021</t>
  </si>
  <si>
    <t>August 2021</t>
  </si>
  <si>
    <t>February 2022</t>
  </si>
  <si>
    <t>August 2022</t>
  </si>
  <si>
    <t>February 2023</t>
  </si>
  <si>
    <t>August 2023</t>
  </si>
  <si>
    <t>Electricity</t>
  </si>
  <si>
    <t>Gas</t>
  </si>
  <si>
    <t>Updated calculated as of:</t>
  </si>
  <si>
    <t>2017/18</t>
  </si>
  <si>
    <t>2018/19</t>
  </si>
  <si>
    <t>2019/2020</t>
  </si>
  <si>
    <t>2020/2021</t>
  </si>
  <si>
    <t>2021/2022</t>
  </si>
  <si>
    <t>2022/2023</t>
  </si>
  <si>
    <t>2023/2024</t>
  </si>
  <si>
    <t>Fuel</t>
  </si>
  <si>
    <t>Nil consumption</t>
  </si>
  <si>
    <t>SMNCC</t>
  </si>
  <si>
    <t>Total</t>
  </si>
  <si>
    <t>Charge Restriction Region</t>
  </si>
  <si>
    <t>April 2015 - September 2015</t>
  </si>
  <si>
    <t>April 2016 - September 2016</t>
  </si>
  <si>
    <t>October 2016 - March 2017</t>
  </si>
  <si>
    <t>Title</t>
  </si>
  <si>
    <t>CPIH INDEX 00: ALL ITEMS 2015=100</t>
  </si>
  <si>
    <t>CDID</t>
  </si>
  <si>
    <t>L522</t>
  </si>
  <si>
    <t>Source dataset ID</t>
  </si>
  <si>
    <t>MM23</t>
  </si>
  <si>
    <t>PreUnit</t>
  </si>
  <si>
    <t/>
  </si>
  <si>
    <t>Index, base year = 100</t>
  </si>
  <si>
    <t>Release date</t>
  </si>
  <si>
    <t>Next release</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</si>
  <si>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</si>
  <si>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</si>
  <si>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</si>
  <si>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</si>
  <si>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</si>
  <si>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</si>
  <si>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</si>
  <si>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</si>
  <si>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</si>
  <si>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</si>
  <si>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</si>
  <si>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</si>
  <si>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</si>
  <si>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</si>
  <si>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</si>
  <si>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</si>
  <si>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</si>
  <si>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</si>
  <si>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</si>
  <si>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</si>
  <si>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</si>
  <si>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</si>
  <si>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</si>
  <si>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</si>
  <si>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</si>
  <si>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</si>
  <si>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</si>
  <si>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</si>
  <si>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</si>
  <si>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</si>
  <si>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</si>
  <si>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</si>
  <si>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</si>
  <si>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</si>
  <si>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</si>
  <si>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</si>
  <si>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</si>
  <si>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</si>
  <si>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</si>
  <si>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</si>
  <si>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</si>
  <si>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</si>
  <si>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</si>
  <si>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</si>
  <si>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</si>
  <si>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</si>
  <si>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</si>
  <si>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</si>
  <si>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</si>
  <si>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</si>
  <si>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</si>
  <si>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</si>
  <si>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</si>
  <si>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</si>
  <si>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</si>
  <si>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</si>
  <si>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</si>
  <si>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</si>
  <si>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</si>
  <si>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</si>
  <si>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</si>
  <si>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</si>
  <si>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</si>
  <si>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</si>
  <si>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</si>
  <si>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</si>
  <si>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</si>
  <si>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</si>
  <si>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</si>
  <si>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</si>
  <si>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</si>
  <si>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</si>
  <si>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</si>
  <si>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</si>
  <si>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</si>
  <si>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</si>
  <si>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</si>
  <si>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</si>
  <si>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</si>
  <si>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</si>
  <si>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</si>
  <si>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</si>
  <si>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</si>
  <si>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</si>
  <si>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</si>
  <si>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</si>
  <si>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</si>
  <si>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</si>
  <si>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</si>
  <si>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</si>
  <si>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</si>
  <si>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</si>
  <si>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</si>
  <si>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</si>
  <si>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</si>
  <si>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</si>
  <si>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</si>
  <si>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</si>
  <si>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</si>
  <si>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</si>
  <si>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</si>
  <si>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</si>
  <si>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</si>
  <si>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</si>
  <si>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</si>
  <si>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</si>
  <si>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</si>
  <si>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</si>
  <si>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</si>
  <si>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</si>
  <si>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</si>
  <si>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</si>
  <si>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</si>
  <si>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</si>
  <si>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</si>
  <si>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</si>
  <si>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</si>
  <si>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</si>
  <si>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</si>
  <si>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</si>
  <si>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</si>
  <si>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</si>
  <si>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</si>
  <si>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</si>
  <si>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</si>
  <si>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</si>
  <si>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</si>
  <si>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</si>
  <si>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</si>
  <si>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</si>
  <si>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</si>
  <si>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</si>
  <si>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</si>
  <si>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</si>
  <si>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</si>
  <si>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</si>
  <si>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</si>
  <si>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</si>
  <si>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</si>
  <si>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</si>
  <si>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</si>
  <si>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</si>
  <si>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</si>
  <si>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</si>
  <si>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</si>
  <si>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</si>
  <si>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</si>
  <si>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</si>
  <si>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</si>
  <si>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</si>
  <si>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</si>
  <si>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</si>
  <si>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</si>
  <si>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</si>
  <si>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</si>
  <si>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</si>
  <si>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</si>
  <si>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</si>
  <si>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</si>
  <si>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</si>
  <si>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</si>
  <si>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</si>
  <si>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</si>
  <si>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</si>
  <si>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</si>
  <si>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</si>
  <si>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</si>
  <si>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</si>
  <si>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</si>
  <si>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</si>
  <si>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</si>
  <si>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</si>
  <si>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</si>
  <si>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</si>
  <si>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</si>
  <si>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</si>
  <si>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</si>
  <si>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</si>
  <si>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</si>
  <si>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</si>
  <si>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</si>
  <si>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</si>
  <si>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</si>
  <si>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</si>
  <si>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</si>
  <si>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</si>
  <si>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</si>
  <si>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</si>
  <si>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</si>
  <si>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</si>
  <si>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</si>
  <si>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</si>
  <si>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</si>
  <si>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</si>
  <si>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</si>
  <si>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</si>
  <si>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</si>
  <si>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</si>
  <si>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</si>
  <si>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</si>
  <si>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</si>
  <si>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</si>
  <si>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</si>
  <si>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</si>
  <si>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</si>
  <si>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</si>
  <si>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</si>
  <si>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</si>
  <si>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</si>
  <si>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</si>
  <si>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</si>
  <si>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2017 JAN</t>
  </si>
  <si>
    <t>2017 FEB</t>
  </si>
  <si>
    <t>2017 MAR</t>
  </si>
  <si>
    <t>2017 APR</t>
  </si>
  <si>
    <t>2017 MAY</t>
  </si>
  <si>
    <t>2017 JUN</t>
  </si>
  <si>
    <t>2017 JUL</t>
  </si>
  <si>
    <t>2017 AUG</t>
  </si>
  <si>
    <t>2017 SEP</t>
  </si>
  <si>
    <t>2017 OCT</t>
  </si>
  <si>
    <t>2017 NOV</t>
  </si>
  <si>
    <t>2017 DEC</t>
  </si>
  <si>
    <t>2018 JAN</t>
  </si>
  <si>
    <t>2018 FEB</t>
  </si>
  <si>
    <t>2018 MAR</t>
  </si>
  <si>
    <t>2018 APR</t>
  </si>
  <si>
    <t>2018 MAY</t>
  </si>
  <si>
    <t>CPIH</t>
  </si>
  <si>
    <t>PAACo</t>
  </si>
  <si>
    <t>Nil</t>
  </si>
  <si>
    <t>GB average</t>
  </si>
  <si>
    <t>Headroom</t>
  </si>
  <si>
    <t>m (3,100 kWh)</t>
  </si>
  <si>
    <t>m (4,200 kWh)</t>
  </si>
  <si>
    <t>Dual fuel</t>
  </si>
  <si>
    <t>Output</t>
  </si>
  <si>
    <t>Input data, from ONS</t>
  </si>
  <si>
    <t>October 2015- March 2016</t>
  </si>
  <si>
    <t>April 2016-September 2016</t>
  </si>
  <si>
    <t>October 2016-March 2017</t>
  </si>
  <si>
    <t>CM</t>
  </si>
  <si>
    <t>Outputs</t>
  </si>
  <si>
    <t>Region name</t>
  </si>
  <si>
    <t>April 2015 – September 2015</t>
  </si>
  <si>
    <t>October 2018 - March 2019</t>
  </si>
  <si>
    <t>February 2015</t>
  </si>
  <si>
    <t>August 2015</t>
  </si>
  <si>
    <t>February 2016</t>
  </si>
  <si>
    <t>August 2016</t>
  </si>
  <si>
    <t>August 2018</t>
  </si>
  <si>
    <t>November 2018</t>
  </si>
  <si>
    <t>Year:</t>
  </si>
  <si>
    <t>2015/16</t>
  </si>
  <si>
    <t>2016/17</t>
  </si>
  <si>
    <t>2018/2019</t>
  </si>
  <si>
    <t>Eastern</t>
  </si>
  <si>
    <t>£ per customer per year</t>
  </si>
  <si>
    <t>East Midlands</t>
  </si>
  <si>
    <t>London</t>
  </si>
  <si>
    <t>N Wales and Mersey</t>
  </si>
  <si>
    <t>Midlands</t>
  </si>
  <si>
    <t>Northern</t>
  </si>
  <si>
    <t>North West</t>
  </si>
  <si>
    <t>Southern</t>
  </si>
  <si>
    <t>South East</t>
  </si>
  <si>
    <t>South Wales</t>
  </si>
  <si>
    <t>Southern Western</t>
  </si>
  <si>
    <t>Yorkshire</t>
  </si>
  <si>
    <t>Southern Scotland</t>
  </si>
  <si>
    <t>Northern Scotland</t>
  </si>
  <si>
    <t>Summer</t>
  </si>
  <si>
    <t>Winter</t>
  </si>
  <si>
    <t>£/MWh supplied</t>
  </si>
  <si>
    <t>-</t>
  </si>
  <si>
    <t>Benchmark Metering Arrangement</t>
  </si>
  <si>
    <t>Charging year:</t>
  </si>
  <si>
    <t>18-07-2018</t>
  </si>
  <si>
    <t>15 August 2018</t>
  </si>
  <si>
    <t>2018 Q2</t>
  </si>
  <si>
    <t>2018 JUN</t>
  </si>
  <si>
    <t>https://www.ons.gov.uk/economy/inflationandpriceindices/timeseries/l522/mm23</t>
  </si>
  <si>
    <t>DF</t>
  </si>
  <si>
    <t>PC</t>
  </si>
  <si>
    <t>NC</t>
  </si>
  <si>
    <t>OC</t>
  </si>
  <si>
    <t>Payment Method</t>
  </si>
  <si>
    <t>Category</t>
  </si>
  <si>
    <t>Value</t>
  </si>
  <si>
    <t>n/a</t>
  </si>
  <si>
    <t>Operating costs</t>
  </si>
  <si>
    <t>Wholesale</t>
  </si>
  <si>
    <t>Component</t>
  </si>
  <si>
    <t>Network costs</t>
  </si>
  <si>
    <t>Non standard credit</t>
  </si>
  <si>
    <t>Policy</t>
  </si>
  <si>
    <t>RO</t>
  </si>
  <si>
    <t>CfDs</t>
  </si>
  <si>
    <t>ECO</t>
  </si>
  <si>
    <t>WHD</t>
  </si>
  <si>
    <t>FiTs</t>
  </si>
  <si>
    <t>AAHEDC</t>
  </si>
  <si>
    <t>Transmission</t>
  </si>
  <si>
    <t>Distribution</t>
  </si>
  <si>
    <t>BSUoS</t>
  </si>
  <si>
    <t>EBIT (applied to everything)</t>
  </si>
  <si>
    <t>Networks</t>
  </si>
  <si>
    <t>Scheme</t>
  </si>
  <si>
    <t>CfD (GB average)</t>
  </si>
  <si>
    <t>FiT</t>
  </si>
  <si>
    <t>£/customer</t>
  </si>
  <si>
    <t>AAHEDC (GB average)</t>
  </si>
  <si>
    <t>Fuel and Benchmark Metering Arrangement</t>
  </si>
  <si>
    <t>CfD</t>
  </si>
  <si>
    <t>2014/15</t>
  </si>
  <si>
    <t>Fuel  / Benchmark Metering Arrangement</t>
  </si>
  <si>
    <t>ElecSingle_nonSC_Nil</t>
  </si>
  <si>
    <t>Gas_nonSC_Nil</t>
  </si>
  <si>
    <t>ElecMulti_nonSC_Nil</t>
  </si>
  <si>
    <t>Total_GB average</t>
  </si>
  <si>
    <t>Total inc VAT</t>
  </si>
  <si>
    <t>Update calculated as of:</t>
  </si>
  <si>
    <t>October 2018</t>
  </si>
  <si>
    <t>2018 DEC</t>
  </si>
  <si>
    <t>2019 JUN</t>
  </si>
  <si>
    <t>2019 DEC</t>
  </si>
  <si>
    <t>2020 JUN</t>
  </si>
  <si>
    <t>2020 DEC</t>
  </si>
  <si>
    <t>2021 JUN</t>
  </si>
  <si>
    <t>2021 DEC</t>
  </si>
  <si>
    <t>2022 JUN</t>
  </si>
  <si>
    <t>2022 DEC</t>
  </si>
  <si>
    <t>2023 JUN</t>
  </si>
  <si>
    <t>Source:</t>
  </si>
  <si>
    <t>Notes:</t>
  </si>
  <si>
    <t>Updated values to be pasted below every six months. Value of CPIH for December used for February updates (ie cap level applying from April) value of CPIH for June used for August updates (ie cap level applying from October)</t>
  </si>
  <si>
    <t>EBIT</t>
  </si>
  <si>
    <t>PAAC</t>
  </si>
  <si>
    <t>Non-standard credit</t>
  </si>
  <si>
    <t>ElecSingle_SC_Nil</t>
  </si>
  <si>
    <t>ElecMulti_SC_Nil</t>
  </si>
  <si>
    <t>Gas_SC_Nil</t>
  </si>
  <si>
    <t>Payment method adjustment</t>
  </si>
  <si>
    <t>Pass through costs</t>
  </si>
  <si>
    <t>Description</t>
  </si>
  <si>
    <t>DCC charges</t>
  </si>
  <si>
    <t>£ per customer</t>
  </si>
  <si>
    <t>SEGB charges</t>
  </si>
  <si>
    <t>SMICoP charges</t>
  </si>
  <si>
    <t>Total pass through charges</t>
  </si>
  <si>
    <t>CPIH compared to baseline</t>
  </si>
  <si>
    <t>Multiplier</t>
  </si>
  <si>
    <t>Net Change in DCC, SEGB &amp; SMICoP charges</t>
  </si>
  <si>
    <t>HAP</t>
  </si>
  <si>
    <t>Typical consumption</t>
  </si>
  <si>
    <t>PAP</t>
  </si>
  <si>
    <t>Version Control</t>
  </si>
  <si>
    <t>Date Published</t>
  </si>
  <si>
    <t>Changes</t>
  </si>
  <si>
    <t>v1.0</t>
  </si>
  <si>
    <t>&lt;= Denotes an input</t>
  </si>
  <si>
    <t>&lt;= Denotes a calculation or output</t>
  </si>
  <si>
    <t>Tab name</t>
  </si>
  <si>
    <t>Tab type</t>
  </si>
  <si>
    <t>Front sheet</t>
  </si>
  <si>
    <t>Notes</t>
  </si>
  <si>
    <t>1 Outputs=&gt;</t>
  </si>
  <si>
    <t>Headroom (applied to everything ex networks)</t>
  </si>
  <si>
    <t>Direct fuel</t>
  </si>
  <si>
    <t>Dual fuel (implied)</t>
  </si>
  <si>
    <t>Apr 2017 - Sep 2017</t>
  </si>
  <si>
    <t>Oct 2017 - Mar 2018</t>
  </si>
  <si>
    <t>Apr 2018 - Sep 2018</t>
  </si>
  <si>
    <t>Oct 2018 - Mar 2019</t>
  </si>
  <si>
    <t>2017/18 weighted average - detailed breakdown (£ per customer per year, average of GB regions)</t>
  </si>
  <si>
    <t>1a Default tariff cap</t>
  </si>
  <si>
    <t>2 Calculations=&gt;</t>
  </si>
  <si>
    <t>3 Inputs=&gt;</t>
  </si>
  <si>
    <t>Calculations</t>
  </si>
  <si>
    <t>3a DF</t>
  </si>
  <si>
    <t>3b CM</t>
  </si>
  <si>
    <t>3c PC</t>
  </si>
  <si>
    <t>3d NC - Elec</t>
  </si>
  <si>
    <t>3e NC - Gas</t>
  </si>
  <si>
    <t>3f CPIH</t>
  </si>
  <si>
    <t>3g OC</t>
  </si>
  <si>
    <t>3h SMNCC</t>
  </si>
  <si>
    <t>3i PAAC PAP</t>
  </si>
  <si>
    <t>3j EBIT</t>
  </si>
  <si>
    <t>3k HAP</t>
  </si>
  <si>
    <t>Inputs</t>
  </si>
  <si>
    <t>VAT @ 5%</t>
  </si>
  <si>
    <t>Non standard credit only</t>
  </si>
  <si>
    <t>Costs</t>
  </si>
  <si>
    <t>Gas transmission charges</t>
  </si>
  <si>
    <t>Gas distribution charges</t>
  </si>
  <si>
    <t>Fiscal year (April to March):</t>
  </si>
  <si>
    <t>2015/2016</t>
  </si>
  <si>
    <t>2016/2017</t>
  </si>
  <si>
    <t>2017/2018</t>
  </si>
  <si>
    <t>Term</t>
  </si>
  <si>
    <t>Costs calculated through the model (see "Notes")</t>
  </si>
  <si>
    <t>The model increment</t>
  </si>
  <si>
    <t>£ per meter</t>
  </si>
  <si>
    <t>Calculate</t>
  </si>
  <si>
    <t>"</t>
  </si>
  <si>
    <r>
      <t xml:space="preserve">Demand and losses
</t>
    </r>
    <r>
      <rPr>
        <sz val="10"/>
        <color theme="1"/>
        <rFont val="Verdana"/>
        <family val="2"/>
      </rPr>
      <t>Shows calculation of di</t>
    </r>
    <r>
      <rPr>
        <sz val="10"/>
        <color theme="1"/>
        <rFont val="Verdana"/>
        <family val="2"/>
      </rPr>
      <t>stribution and transmission loss multipliers, and electricity demand parameters, for use in Annexes</t>
    </r>
  </si>
  <si>
    <t>This tab</t>
  </si>
  <si>
    <t>Values of Smart Metering Net Cost Change taken from Annex 5 to the licence conditions</t>
  </si>
  <si>
    <t>Default tariff cap</t>
  </si>
  <si>
    <t>Scaling factor</t>
  </si>
  <si>
    <t>January 2019 - March 2019</t>
  </si>
  <si>
    <t>GB average, inc VAT (at 5%)</t>
  </si>
  <si>
    <t>Historical level tables</t>
  </si>
  <si>
    <t>1b Historical level tables</t>
  </si>
  <si>
    <t>Weights (estimated proportion of demand in each season)</t>
  </si>
  <si>
    <t>The tables marked 'Non-Standard Credit' cover the values for both the Payment Methods 'Other Payment Method' and 'Fully-Interoperable Smart Prepayment'. (The values for these payment methods are identical in our proposal).</t>
  </si>
  <si>
    <t>Direct Fuel Cost Component</t>
  </si>
  <si>
    <t>Values of Direct Fuel Cost Component taken from Annex 2 to the licence conditions</t>
  </si>
  <si>
    <t>Values of Capacity Market Cost Component taken from Annex 2 to the licence conditions</t>
  </si>
  <si>
    <t>Capacity Market Cost Component</t>
  </si>
  <si>
    <t>Lookups - Charge Restriction Periods to columns</t>
  </si>
  <si>
    <t>Column reference</t>
  </si>
  <si>
    <t>Column reference, current charging period:</t>
  </si>
  <si>
    <t xml:space="preserve">These are for historical periods, for illustration only. </t>
  </si>
  <si>
    <t>Model context</t>
  </si>
  <si>
    <t>This file sets out the inputs and calculations used to calculate the level of the default tariff cap in each 28AD Charge Restriction Period - for each fuel, Charge Restriction Region, Benchmark Annual Consumption Level, Benchmark Metering Arrangement and Payment Method.</t>
  </si>
  <si>
    <t>Also included in the model are values of the indices for historical periods. These illustrate what the value would have been, had the model been used to calculate their value in these periods, and are included for illustration only. For the avoidance of doubt, these values will not be used to set the level of the default tariff cap.</t>
  </si>
  <si>
    <t>4. Direct Fuel Cost Component at Benchmark Annual Consumption Level m kWh (typical consumption)</t>
  </si>
  <si>
    <t>1. Direct Fuel Cost Component value, to be used to update level of default tariff cap</t>
  </si>
  <si>
    <t>Headroom Allowance Percentage</t>
  </si>
  <si>
    <t>This tab shows the Headroom Allowance Percentage, as published in the notice.
Note that the value of the Headroom Allowance Percentage is identical for each fuel, Bechmark Metering Arrangement and Benchmark Annual Consumption Level.</t>
  </si>
  <si>
    <t>Benchmark Annual Consumption Level</t>
  </si>
  <si>
    <t>m (12,000 kWh)</t>
  </si>
  <si>
    <t>EBIT Margin Percentage</t>
  </si>
  <si>
    <t xml:space="preserve">This tab shows the Baseline Value of the Earnings Before Interest and Tax Margin Percentage, as published in the notice.
Note that this value is the same for each Fuel, Benchmark Metering Arrangement and Benchmark Annual Consumption Level. </t>
  </si>
  <si>
    <t>Operating Cost Allowance</t>
  </si>
  <si>
    <t>This tab shows the consumer price index (including owner occupiers' housing costs) (the 'CPIH Index'). This is used to index the Operating Cost Allowance and Payment Method Adjustment Additional Cost. It also shows the Initial Value of CPIH ('CPIHo'), as published in the notice.</t>
  </si>
  <si>
    <t>CPIH Initial Value (December 2016):</t>
  </si>
  <si>
    <t>Value of CPIH as of:</t>
  </si>
  <si>
    <t>Values to be used to update level of default tariff cap</t>
  </si>
  <si>
    <t>These are the values that will be populated to calculate the updated level of the default tariff cap</t>
  </si>
  <si>
    <t>October 2015 - March 2016</t>
  </si>
  <si>
    <t>Single-Rate Metering Arrangement</t>
  </si>
  <si>
    <t>Multi-Register Metering Arrangement</t>
  </si>
  <si>
    <t>Electricity - Single-Rate Metering Arrangement</t>
  </si>
  <si>
    <t>Electricity - Multi-Register Metering Arrangement</t>
  </si>
  <si>
    <t>This tab shows the Direct Fuel Cost Component values for each fuel, Charge Restriction Region, Benchmark Metering Arrangement and 28AD Charge Restriction Period, calculated according to Annex 2 to the licence conditions.
The values below are for Benchmark Annual Consumption Level m kWh (typical consumption). The value of the Direct Fuel Cost Component at Benchmark Annual Consumption Level nil kWh is zero.</t>
  </si>
  <si>
    <t>Historical examples</t>
  </si>
  <si>
    <t>2. Weighted average annual values (weighted by proportion of demand in each season). (GB average)</t>
  </si>
  <si>
    <t>This tab shows the Capacity Market Cost Component values for each Charge Restriction Region, Benchmark Metering Arrangement and 28AD Charge Restriction Period, calculated according to Annex 2 to the licence conditions. The Capacity Market Cost Component applies to electricity only.
The values below are for Benchmark Annual Consumption Level m kWh (typical consumption). The value of the Capacity Market Cost Component at Benchmark Annual Consumption Level nil kWh is zero.</t>
  </si>
  <si>
    <t>1. Capacity Market Cost Component value, to be used to update level of default tariff cap. At Benchmark Annual Consumption Level m (typical consumption)</t>
  </si>
  <si>
    <t>Policy Cost Allowance</t>
  </si>
  <si>
    <t>This tab shows the Policy Cost Allowance values for each fuel, Benchmark Metering Arrangement and 28AD Charge Restriction Period, calculated according to Annex 4 to the licence conditions.
The values in section 1 below are for Benchmark Annual Consumption Level m kWh (typical consumption). The values of the Policy Cost Allowance at Benchmark Annual Consumption Level nil kWh are equal to the WHD values in section 2 below.</t>
  </si>
  <si>
    <t>1. Policy Cost Allowance values at Benchmark Annual Consumption Level m (typical consumption), to be used to update level of default tariff cap</t>
  </si>
  <si>
    <t>3. Weighted average annual values (Weighted by proportion of demand in each season). (GB average)</t>
  </si>
  <si>
    <t>2. Scheme by scheme estimates (GB average). The WHD estimate for each fuel and Benchmark Metering Arrangement is used as the Policy Cost Allowance at Benchmark Annual Consumption Level nil kWh.</t>
  </si>
  <si>
    <t>These are for historical periods. The values for April-September 2017 are those included in the operating costs allowance, and are the baseline against which the SMNCC is calculated. Other periods are shown for illustration only.</t>
  </si>
  <si>
    <r>
      <t xml:space="preserve">This tab shows the Baseline Values, as published in the notice, for: 
(a) the Payment Method Adjustment Additional Cost, for each fuel and Payment Method, (which are used as the values for April-September 2017 and indexed subsequently using CPIH, relative to the Initial Value of CPIH in December 2016) and 
(b) the Payment Method Adjustment Percentage, for each fuel, Benchmark Metering Arrangement and Payment Method.
These values are the same at each Benchmark Annual Consumption Level.
</t>
    </r>
    <r>
      <rPr>
        <b/>
        <sz val="9"/>
        <color theme="1"/>
        <rFont val="Verdana"/>
        <family val="2"/>
      </rPr>
      <t>Note that the rows marked 'Non-standard credit' cover the values for both the Payment Methods 'Other Payment Method' and 'Fully-Interoperable Smart Prepayment'. (The values for these Payment Methods are identical in our proposal).</t>
    </r>
  </si>
  <si>
    <t>SMNCC at Benchmark Annual Consumption Level nil kWh</t>
  </si>
  <si>
    <t>In line with historical pricing at nil consumption - see appendix 1 of statutory consultation</t>
  </si>
  <si>
    <t>SMNCC at Benchmark Annual Consumption Level m kWh</t>
  </si>
  <si>
    <t>SMNCC at Benchmark Annual Consumption Level m kWh (typical consumption)</t>
  </si>
  <si>
    <t>This tab shows the value of the Smart Metering Net Cost Change for each fuel, Benchmark Annual Consumption Level and 28AD Charge Restriction Period, calculated according to Annex 5 of the licence conditions.
Pass-through costs are compared to those included in the operating cost baseline in April 2017. Because the operating cost baseline is uplifted by CPIH, we also uplift the baseline value of pass-through costs in calculating the difference.
The non-pass-through component is calculated using "the model" (see Notes)</t>
  </si>
  <si>
    <t>This tab shows the Baseline Value of the Operating Cost Allowance for each fuel, Benchmark Metering Arrangement and Benchmark Annual Consumption Level, as published in the notice. (These are used as the values for April-September 2017 and indexed subsequently using CPIH, relative to CPIH in December 2016).</t>
  </si>
  <si>
    <t>Network Cost Allowance - Electricity</t>
  </si>
  <si>
    <t>This tab shows the electricity Network Cost Allowance values for each 28AD Charge Restriction Period, Benchmark Metering Arrangement, Benchmark Annual Consumption Level and Charge Restriction Region, calculated according to Annex 3 to the Electricity licence conditions.</t>
  </si>
  <si>
    <t>1. Network Cost Allowance, electricity, £ per customer per year</t>
  </si>
  <si>
    <t xml:space="preserve">2. Weighted average annual values (weighted by proportion of demand in each season). For Benchmark Annual Consumption Level m kWh (typical consumption). GB average </t>
  </si>
  <si>
    <t>Network Cost Allowance - Gas</t>
  </si>
  <si>
    <t>1. Network Cost Allowance, Gas, £ per customer per year</t>
  </si>
  <si>
    <t>Network Cost Allowance, Gas (at Benchmark Annual Consumption Level m)</t>
  </si>
  <si>
    <t>This tab shows the gas Network Cost Allowance values for each 28AD Charge Restriction Period and Charge Restriction Region, calculated according to Annex 3 to the Gas licence conditions.
The figures below are for Benchmark Annual Consumption Level m kWh (typical consumption). The value of the gas Network Cost Allowance at Benchmark Annual Consumption Level nil kWh is zero.</t>
  </si>
  <si>
    <t>Fuel - Benchmark Metering Arrangment</t>
  </si>
  <si>
    <t>Single-Rate</t>
  </si>
  <si>
    <t>Multi-Register</t>
  </si>
  <si>
    <t>This table brings together allowances to calculate level of default tariff cap in £ per customer for the given fuel - Benchmark Metering Arrangement - Benchmark Annual Consumption Level - Payment Method. Values are calculated by 28AD Charge Restriction Period and Charge Restriction Region.</t>
  </si>
  <si>
    <t>ElecSingle_nonSC_3100kWh</t>
  </si>
  <si>
    <t>ElecMulti_nonSC_4200kWh</t>
  </si>
  <si>
    <t>Gas_nonSC_12000kWh</t>
  </si>
  <si>
    <t>ElecSingle_SC_3100kWh</t>
  </si>
  <si>
    <t>ElecMulti_SC_4200kWh</t>
  </si>
  <si>
    <t>Gas_SC_12000kWh</t>
  </si>
  <si>
    <t>3,100 kWh</t>
  </si>
  <si>
    <t>12,000 kWh</t>
  </si>
  <si>
    <t>4,200 kWh</t>
  </si>
  <si>
    <t>E</t>
  </si>
  <si>
    <t>H</t>
  </si>
  <si>
    <t>Note that the table marked 'Non-standard credit' cover the values for both the Payment Methods 'Other Payment Method' and 'Fully-Interoperable Smart Prepayment'. (The values for these Payment Methods are identical in our proposal).</t>
  </si>
  <si>
    <t>Baseline Value of EBIT Margin Percentage as published in our Notice</t>
  </si>
  <si>
    <t>Baseline Value of Headroom Allowance Percentage , as published in our Notice</t>
  </si>
  <si>
    <t>Baseline Value of Payment Method Adjustment Additional Cost, and Payment Method Adjustment Percentage, as published in our Notice</t>
  </si>
  <si>
    <t>Baseline Value of Operating Cost Allowance, as published in our Notice</t>
  </si>
  <si>
    <t>Latest value of CPIH, as published by ONS, used to update Operating Cost Allowance and Payment Method Adjustment Additional Cost</t>
  </si>
  <si>
    <t>Values of Network Cost Allowance for gas taken from Annex 3 to the gas licence condition</t>
  </si>
  <si>
    <t>Values of Network Cost Allowance for electricity taken from Annex 3 to the electricity licence condition</t>
  </si>
  <si>
    <t>Values of Policy Cost Allowance taken from Annex 4 to the licence conditions</t>
  </si>
  <si>
    <t>Level of the default tariff cap for each Charge Restriction Region, each fuel and Benchmark Metering Arrangment, each Benchmark Annual Consumption Level and each Payment Method for a selected 28AD Charge Restriction Period</t>
  </si>
  <si>
    <t>Supplementary tables showing trend in level of the cap as it would have been calculated for historical periods; and demand weighted average level of cap for the year 2017/18</t>
  </si>
  <si>
    <t>This table brings together allowances to calculate level of default tariff cap in pounds per customer for the given fuel - Benchmark Metering Arrangement - Benchmark Annual Consumption Level - Payment Method (as designated by tab title). Values are calculated by 28AD Charge Restriction Period and Charge Restriction Region.</t>
  </si>
  <si>
    <r>
      <t xml:space="preserve">Default tariff cap
</t>
    </r>
    <r>
      <rPr>
        <sz val="10"/>
        <color theme="1"/>
        <rFont val="Verdana"/>
        <family val="2"/>
      </rPr>
      <t>This model. It brings together inputs to calculate the overall level of the default tariff cap for each Charge Restriction Region and Charge Restriction Period</t>
    </r>
  </si>
  <si>
    <r>
      <t xml:space="preserve">Notice
</t>
    </r>
    <r>
      <rPr>
        <sz val="10"/>
        <color theme="1"/>
        <rFont val="Verdana"/>
        <family val="2"/>
      </rPr>
      <t>Contains the Baseline Values of the Operating Cost Allowance, payment method adjustment, EBIT Margin Percentage and Headroom Allowance Percentage, and the Initial Value of the CPIH Index</t>
    </r>
  </si>
  <si>
    <r>
      <t xml:space="preserve">Annex 2 - Wholesale
</t>
    </r>
    <r>
      <rPr>
        <sz val="10"/>
        <color theme="1"/>
        <rFont val="Verdana"/>
        <family val="2"/>
      </rPr>
      <t>Calculates the value of the Direct Fuel Cost Component using information on wholesale prices, and the Capacity Market Cost Component using information on auction clearing prices and obligated capacity. Together these allowances form the Wholesale Cost Allowance</t>
    </r>
  </si>
  <si>
    <r>
      <t xml:space="preserve">Annex 3 - Networks - electricity
</t>
    </r>
    <r>
      <rPr>
        <sz val="10"/>
        <color theme="1"/>
        <rFont val="Verdana"/>
        <family val="2"/>
      </rPr>
      <t>Calculates the value of the Network Cost Allowance for electricity, using data from network companies' charging statements and assumptions about demand and losses</t>
    </r>
  </si>
  <si>
    <r>
      <t xml:space="preserve">Annex 3 - Networks - gas
</t>
    </r>
    <r>
      <rPr>
        <sz val="10"/>
        <color theme="1"/>
        <rFont val="Verdana"/>
        <family val="2"/>
      </rPr>
      <t>Calculates the value of the Network Cost Allowance for gas, using data from network companies' charging statements and assumptions about demand</t>
    </r>
  </si>
  <si>
    <r>
      <t xml:space="preserve">Annex 4 - Policy
</t>
    </r>
    <r>
      <rPr>
        <sz val="10"/>
        <color theme="1"/>
        <rFont val="Verdana"/>
        <family val="2"/>
      </rPr>
      <t>Calculates the value of the Policy Cost Allowance, using forecasts from scheme administrators and assumptions about demand</t>
    </r>
  </si>
  <si>
    <r>
      <t xml:space="preserve">Annex 5 - SMNCC
</t>
    </r>
    <r>
      <rPr>
        <sz val="10"/>
        <color theme="1"/>
        <rFont val="Verdana"/>
        <family val="2"/>
      </rPr>
      <t>Calculates the value of the Smart Metering Net Cost Change, using smart industry body charging statements and budgets, and the modelled allowance for non-pass through costs</t>
    </r>
  </si>
  <si>
    <t>List of tabs</t>
  </si>
  <si>
    <t>Electricity: Single-Rate Metering Arrangement</t>
  </si>
  <si>
    <t>Electricity: Multi-Register Metering Arrangement</t>
  </si>
  <si>
    <t>Model map</t>
  </si>
  <si>
    <t>The first diagram below ('model context') describes how the different workbooks feeding into this file fit together.</t>
  </si>
  <si>
    <t>The second diagram below ('model map') provides an overview of the structure of this file.</t>
  </si>
  <si>
    <t>The inputs used are the outputs of Annexes 2 - 5 of the licence condition, together with the latest value of CPIH, and Baseline Values of the Operating Cost Allowance, payment method adjustments, EBIT Margin Percentage, Headroom Allowance Percentage, and Initial Value of the CPIH Index as published in our notice.</t>
  </si>
  <si>
    <t>28AD Charge Restriction Period</t>
  </si>
  <si>
    <t>Supplementary tables showing trend in level of the default tariff cap as it would have been calculated for historical periods; and demand weighted average level of the default tariff cap for the year 2017/18</t>
  </si>
  <si>
    <t>Trend in the indicative level of the default tariff cap for historical periods (£ per customer per year, average across GB regions)</t>
  </si>
  <si>
    <t>Level of the default tariff cap for the chosen 28AD Charge Restriction Period, broken down by fuel and Benchmark Metering Arrangment, Benchmark Annual Consumption Level, Payment Method and Charge Restriction Region.
All units are pounds per customer, excluding VAT except where specified.
Dual fuel values are provided for information only.</t>
  </si>
  <si>
    <t>Dual Fuel</t>
  </si>
  <si>
    <t>Total, including VAT, excluding headroom</t>
  </si>
  <si>
    <t>Headroom (applied to everything excluding networks)</t>
  </si>
  <si>
    <t>Total, including VAT, including headroom</t>
  </si>
  <si>
    <t>Standard Credit only</t>
  </si>
  <si>
    <t>Supplementary model - default tariff cap level</t>
  </si>
  <si>
    <t>Published alongside statutory consultation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</si>
</sst>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_);_(* \(#,##0.00\);_(* &quot;-&quot;??_);_(@_)"/>
    <numFmt numFmtId="165" formatCode="0.0%"/>
    <numFmt numFmtId="166" formatCode="0.000000"/>
    <numFmt numFmtId="167" formatCode="0.0"/>
    <numFmt numFmtId="168" formatCode="&quot;£&quot;#,##0.00_);[Red]\(&quot;£&quot;#,##0.00\)"/>
    <numFmt numFmtId="169" formatCode="&quot;£&quot;#,##0.00;[Red]&quot;£&quot;#,##0.00"/>
    <numFmt numFmtId="170" formatCode="_-[$€-2]* #,##0.00_-;\-[$€-2]* #,##0.00_-;_-[$€-2]* &quot;-&quot;??_-"/>
    <numFmt numFmtId="171" formatCode="#,##0.00_ ;\-#,##0.00\ "/>
  </numFmts>
  <fonts count="48" x14ac:knownFonts="1">
    <font>
      <sz val="10"/>
      <color theme="1"/>
      <name val="Verdana"/>
      <family val="2"/>
    </font>
    <font>
      <sz val="10"/>
      <color theme="1"/>
      <name val="Verdana"/>
      <family val="2"/>
    </font>
    <font>
      <b/>
      <sz val="10"/>
      <color theme="0"/>
      <name val="Verdana"/>
      <family val="2"/>
    </font>
    <font>
      <b/>
      <sz val="10"/>
      <color theme="1"/>
      <name val="Verdana"/>
      <family val="2"/>
    </font>
    <font>
      <u/>
      <sz val="10"/>
      <color theme="10"/>
      <name val="Verdana"/>
      <family val="2"/>
    </font>
    <font>
      <sz val="10"/>
      <name val="Verdana"/>
      <family val="2"/>
    </font>
    <font>
      <sz val="11"/>
      <color theme="1"/>
      <name val="Calibri"/>
      <family val="2"/>
      <scheme val="minor"/>
    </font>
    <font>
      <b/>
      <sz val="10"/>
      <name val="Verdana"/>
      <family val="2"/>
    </font>
    <font>
      <sz val="11"/>
      <color rgb="FF3F3F76"/>
      <name val="Calibri"/>
      <family val="2"/>
      <scheme val="minor"/>
    </font>
    <font>
      <i/>
      <sz val="10"/>
      <name val="Verdana"/>
      <family val="2"/>
    </font>
    <font>
      <i/>
      <sz val="11"/>
      <color rgb="FF7F7F7F"/>
      <name val="Calibri"/>
      <family val="2"/>
      <scheme val="minor"/>
    </font>
    <font>
      <b/>
      <sz val="11"/>
      <color rgb="FFFA7D00"/>
      <name val="Calibri"/>
      <family val="2"/>
      <scheme val="minor"/>
    </font>
    <font>
      <sz val="9"/>
      <color theme="1"/>
      <name val="Verdana"/>
      <family val="2"/>
    </font>
    <font>
      <i/>
      <sz val="10"/>
      <color theme="1"/>
      <name val="Verdana"/>
      <family val="2"/>
    </font>
    <font>
      <sz val="10"/>
      <name val="Arial"/>
      <family val="2"/>
    </font>
    <font>
      <sz val="10"/>
      <color theme="0" tint="-0.249977111117893"/>
      <name val="Verdana"/>
      <family val="2"/>
    </font>
    <font>
      <b/>
      <sz val="10"/>
      <name val="Arial"/>
      <family val="2"/>
    </font>
    <font>
      <sz val="10"/>
      <color theme="0"/>
      <name val="Verdana"/>
      <family val="2"/>
    </font>
    <font>
      <b/>
      <sz val="14"/>
      <color theme="1"/>
      <name val="Verdana"/>
      <family val="2"/>
    </font>
    <font>
      <b/>
      <u/>
      <sz val="10"/>
      <name val="Verdana"/>
      <family val="2"/>
    </font>
    <font>
      <b/>
      <sz val="9"/>
      <color theme="1"/>
      <name val="Verdana"/>
      <family val="2"/>
    </font>
    <font>
      <sz val="9"/>
      <name val="Verdana"/>
      <family val="2"/>
    </font>
    <font>
      <sz val="9"/>
      <color theme="0"/>
      <name val="Verdana"/>
      <family val="2"/>
    </font>
    <font>
      <b/>
      <sz val="9"/>
      <name val="Verdana"/>
      <family val="2"/>
    </font>
    <font>
      <b/>
      <u/>
      <sz val="9"/>
      <name val="Verdana"/>
      <family val="2"/>
    </font>
    <font>
      <i/>
      <sz val="9"/>
      <name val="Verdana"/>
      <family val="2"/>
    </font>
    <font>
      <sz val="9"/>
      <color rgb="FF000000"/>
      <name val="Verdana"/>
      <family val="2"/>
    </font>
    <font>
      <sz val="11"/>
      <color theme="1"/>
      <name val="Verdana"/>
      <family val="2"/>
    </font>
    <font>
      <b/>
      <sz val="9"/>
      <color theme="0"/>
      <name val="Verdana"/>
      <family val="2"/>
    </font>
    <font>
      <sz val="10"/>
      <name val="Arial"/>
      <family val="2"/>
    </font>
    <font>
      <b/>
      <u/>
      <sz val="9"/>
      <color theme="1"/>
      <name val="Verdana"/>
      <family val="2"/>
    </font>
    <font>
      <b/>
      <sz val="10"/>
      <color theme="0"/>
      <name val="Arial"/>
      <family val="2"/>
    </font>
    <font>
      <i/>
      <sz val="9"/>
      <color theme="1"/>
      <name val="Verdana"/>
      <family val="2"/>
    </font>
    <font>
      <u/>
      <sz val="9"/>
      <color theme="0"/>
      <name val="Verdana"/>
      <family val="2"/>
    </font>
    <font>
      <b/>
      <u/>
      <sz val="12"/>
      <name val="Verdana"/>
      <family val="2"/>
    </font>
    <font>
      <u/>
      <sz val="9"/>
      <name val="Verdana"/>
      <family val="2"/>
    </font>
    <font>
      <b/>
      <sz val="12"/>
      <name val="Verdana"/>
      <family val="2"/>
    </font>
    <font>
      <u/>
      <sz val="9"/>
      <color theme="1"/>
      <name val="Verdana"/>
      <family val="2"/>
    </font>
    <font>
      <sz val="10"/>
      <color rgb="FFFF0000"/>
      <name val="Verdana"/>
      <family val="2"/>
    </font>
    <font>
      <sz val="11"/>
      <color theme="0" tint="-0.249977111117893"/>
      <name val="Verdana"/>
      <family val="2"/>
    </font>
    <font>
      <sz val="9"/>
      <color theme="0" tint="-0.249977111117893"/>
      <name val="Verdana"/>
      <family val="2"/>
    </font>
    <font>
      <b/>
      <u/>
      <sz val="10"/>
      <color theme="1"/>
      <name val="Verdana"/>
      <family val="2"/>
    </font>
    <font>
      <b/>
      <sz val="10"/>
      <color rgb="FF000000"/>
      <name val="Verdana"/>
      <family val="2"/>
    </font>
    <font>
      <sz val="10"/>
      <color rgb="FF000000"/>
      <name val="Verdana"/>
      <family val="2"/>
    </font>
    <font>
      <i/>
      <sz val="10"/>
      <color theme="0" tint="-0.34998626667073579"/>
      <name val="Verdana"/>
      <family val="2"/>
    </font>
    <font>
      <sz val="10"/>
      <color theme="0" tint="-0.34998626667073579"/>
      <name val="Verdana"/>
      <family val="2"/>
    </font>
    <font>
      <b/>
      <i/>
      <sz val="10"/>
      <color theme="0" tint="-0.34998626667073579"/>
      <name val="Verdana"/>
      <family val="2"/>
    </font>
    <font>
      <b/>
      <sz val="11"/>
      <color theme="1"/>
      <name val="Calibri"/>
      <family val="2"/>
      <scheme val="minor"/>
    </font>
  </fonts>
  <fills count="22">
    <fill>
      <patternFill patternType="none"/>
    </fill>
    <fill>
      <patternFill patternType="gray125"/>
    </fill>
    <fill>
      <patternFill patternType="solid">
        <fgColor rgb="FFFFCC99"/>
      </patternFill>
    </fill>
    <fill>
      <patternFill patternType="solid">
        <fgColor rgb="FFF2F2F2"/>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3"/>
        <bgColor indexed="64"/>
      </patternFill>
    </fill>
    <fill>
      <patternFill patternType="lightDown">
        <bgColor theme="2" tint="-0.499984740745262"/>
      </patternFill>
    </fill>
    <fill>
      <patternFill patternType="solid">
        <fgColor rgb="FF002060"/>
        <bgColor indexed="64"/>
      </patternFill>
    </fill>
    <fill>
      <patternFill patternType="solid">
        <fgColor theme="8" tint="0.79995117038483843"/>
        <bgColor indexed="64"/>
      </patternFill>
    </fill>
    <fill>
      <patternFill patternType="solid">
        <fgColor theme="8"/>
        <bgColor indexed="64"/>
      </patternFill>
    </fill>
    <fill>
      <patternFill patternType="solid">
        <fgColor theme="8" tint="-0.249977111117893"/>
        <bgColor indexed="64"/>
      </patternFill>
    </fill>
    <fill>
      <patternFill patternType="solid">
        <fgColor rgb="FFFFFFFF"/>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rgb="FFD9E1F2"/>
        <bgColor indexed="64"/>
      </patternFill>
    </fill>
    <fill>
      <patternFill patternType="solid">
        <fgColor theme="5" tint="0.39997558519241921"/>
        <bgColor indexed="64"/>
      </patternFill>
    </fill>
    <fill>
      <patternFill patternType="solid">
        <fgColor theme="8" tint="0.59999389629810485"/>
        <bgColor indexed="64"/>
      </patternFill>
    </fill>
  </fills>
  <borders count="45">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7F7F7F"/>
      </right>
      <top/>
      <bottom style="thin">
        <color rgb="FF7F7F7F"/>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rgb="FF7F7F7F"/>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2">
    <xf numFmtId="0" fontId="0" fillId="0" borderId="0"/>
    <xf numFmtId="164" fontId="1" fillId="0" borderId="0" applyFont="0" applyFill="0" applyBorder="0" applyAlignment="0" applyProtection="0"/>
    <xf numFmtId="0" fontId="6" fillId="0" borderId="0"/>
    <xf numFmtId="0" fontId="8" fillId="2" borderId="1" applyNumberFormat="0" applyAlignment="0" applyProtection="0"/>
    <xf numFmtId="0" fontId="10" fillId="0" borderId="0" applyNumberFormat="0" applyFill="0" applyBorder="0" applyAlignment="0" applyProtection="0"/>
    <xf numFmtId="164" fontId="6" fillId="0" borderId="0" applyFont="0" applyFill="0" applyBorder="0" applyAlignment="0" applyProtection="0"/>
    <xf numFmtId="0" fontId="11" fillId="3" borderId="1" applyNumberFormat="0" applyAlignment="0" applyProtection="0"/>
    <xf numFmtId="0" fontId="1" fillId="0" borderId="0"/>
    <xf numFmtId="0" fontId="4" fillId="0" borderId="0" applyNumberForma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14" fillId="0" borderId="0"/>
    <xf numFmtId="0" fontId="6" fillId="0" borderId="0"/>
    <xf numFmtId="170" fontId="14" fillId="0" borderId="0"/>
    <xf numFmtId="0" fontId="1" fillId="0" borderId="0"/>
    <xf numFmtId="0" fontId="6" fillId="0" borderId="0"/>
    <xf numFmtId="0" fontId="16" fillId="0" borderId="0"/>
    <xf numFmtId="43" fontId="6" fillId="0" borderId="0" applyFont="0" applyFill="0" applyBorder="0" applyAlignment="0" applyProtection="0"/>
    <xf numFmtId="0" fontId="29" fillId="0" borderId="0"/>
    <xf numFmtId="0" fontId="4" fillId="0" borderId="0" applyNumberFormat="0" applyFill="0" applyBorder="0" applyAlignment="0" applyProtection="0"/>
    <xf numFmtId="0" fontId="1" fillId="0" borderId="0"/>
    <xf numFmtId="9" fontId="1" fillId="0" borderId="0" applyFont="0" applyFill="0" applyBorder="0" applyAlignment="0" applyProtection="0"/>
  </cellStyleXfs>
  <cellXfs count="614">
    <xf numFmtId="0" fontId="0" fillId="0" borderId="0" xfId="0"/>
    <xf numFmtId="0" fontId="0" fillId="0" borderId="0" xfId="0" applyFill="1"/>
    <xf numFmtId="0" fontId="0" fillId="0" borderId="0" xfId="0" applyFont="1"/>
    <xf numFmtId="0" fontId="0" fillId="4" borderId="0" xfId="0" applyFill="1"/>
    <xf numFmtId="0" fontId="14" fillId="0" borderId="0" xfId="11"/>
    <xf numFmtId="0" fontId="18" fillId="4" borderId="0" xfId="0" applyFont="1" applyFill="1"/>
    <xf numFmtId="0" fontId="0" fillId="4" borderId="0" xfId="0" applyFill="1" applyAlignment="1">
      <alignment wrapText="1"/>
    </xf>
    <xf numFmtId="0" fontId="0" fillId="8" borderId="0" xfId="0" applyFill="1"/>
    <xf numFmtId="0" fontId="3" fillId="8" borderId="0" xfId="0" applyFont="1" applyFill="1"/>
    <xf numFmtId="0" fontId="0" fillId="8" borderId="0" xfId="0" applyFont="1" applyFill="1"/>
    <xf numFmtId="0" fontId="17" fillId="10" borderId="0" xfId="0" applyFont="1" applyFill="1"/>
    <xf numFmtId="0" fontId="2" fillId="10" borderId="0" xfId="0" applyFont="1" applyFill="1"/>
    <xf numFmtId="0" fontId="12" fillId="11" borderId="0" xfId="0" applyFont="1" applyFill="1" applyBorder="1" applyAlignment="1">
      <alignment horizontal="right" vertical="center" wrapText="1"/>
    </xf>
    <xf numFmtId="0" fontId="12" fillId="6" borderId="2" xfId="0" applyFont="1" applyFill="1" applyBorder="1" applyAlignment="1">
      <alignment horizontal="right" vertical="center" wrapText="1"/>
    </xf>
    <xf numFmtId="0" fontId="12" fillId="6" borderId="8"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5" xfId="0" applyFont="1" applyFill="1" applyBorder="1" applyAlignment="1">
      <alignment horizontal="center" vertical="center" wrapText="1"/>
    </xf>
    <xf numFmtId="49" fontId="12" fillId="6" borderId="2" xfId="0" applyNumberFormat="1" applyFont="1" applyFill="1" applyBorder="1" applyAlignment="1">
      <alignment horizontal="center" vertical="center" wrapText="1"/>
    </xf>
    <xf numFmtId="49" fontId="12" fillId="6" borderId="4" xfId="0" applyNumberFormat="1" applyFont="1" applyFill="1" applyBorder="1" applyAlignment="1">
      <alignment horizontal="center" vertical="center" wrapText="1"/>
    </xf>
    <xf numFmtId="49" fontId="12" fillId="6" borderId="5" xfId="0" applyNumberFormat="1" applyFont="1" applyFill="1" applyBorder="1" applyAlignment="1">
      <alignment horizontal="center" vertical="center" wrapText="1"/>
    </xf>
    <xf numFmtId="0" fontId="12" fillId="6" borderId="2" xfId="0" applyFont="1" applyFill="1" applyBorder="1" applyAlignment="1">
      <alignment horizontal="right" vertical="center"/>
    </xf>
    <xf numFmtId="0" fontId="12" fillId="6" borderId="4" xfId="0" applyFont="1" applyFill="1" applyBorder="1" applyAlignment="1">
      <alignment horizontal="center" vertical="center" wrapText="1"/>
    </xf>
    <xf numFmtId="0" fontId="20" fillId="11" borderId="0" xfId="0" applyFont="1" applyFill="1" applyBorder="1" applyAlignment="1">
      <alignment horizontal="right" vertical="center" wrapText="1"/>
    </xf>
    <xf numFmtId="0" fontId="0" fillId="8" borderId="0" xfId="0" applyFill="1" applyBorder="1" applyAlignment="1">
      <alignment horizontal="center" vertical="center"/>
    </xf>
    <xf numFmtId="0" fontId="0" fillId="6" borderId="2" xfId="0" applyFill="1" applyBorder="1" applyAlignment="1">
      <alignment horizontal="center"/>
    </xf>
    <xf numFmtId="0" fontId="0" fillId="0" borderId="2" xfId="0" applyBorder="1" applyAlignment="1">
      <alignment horizontal="left"/>
    </xf>
    <xf numFmtId="0" fontId="18" fillId="4" borderId="0" xfId="12" applyFont="1" applyFill="1"/>
    <xf numFmtId="0" fontId="12" fillId="4" borderId="0" xfId="12" applyFont="1" applyFill="1" applyAlignment="1">
      <alignment horizontal="left" wrapText="1"/>
    </xf>
    <xf numFmtId="0" fontId="12" fillId="8" borderId="0" xfId="12" applyFont="1" applyFill="1"/>
    <xf numFmtId="0" fontId="12" fillId="0" borderId="0" xfId="12" applyFont="1"/>
    <xf numFmtId="0" fontId="20" fillId="11" borderId="0" xfId="12" applyFont="1" applyFill="1" applyBorder="1" applyAlignment="1">
      <alignment horizontal="right" vertical="center" wrapText="1"/>
    </xf>
    <xf numFmtId="0" fontId="12" fillId="6" borderId="2" xfId="12" applyFont="1" applyFill="1" applyBorder="1" applyAlignment="1">
      <alignment horizontal="right" vertical="center" wrapText="1"/>
    </xf>
    <xf numFmtId="0" fontId="12" fillId="6" borderId="16" xfId="12" applyFont="1" applyFill="1" applyBorder="1" applyAlignment="1">
      <alignment horizontal="center" vertical="center" wrapText="1"/>
    </xf>
    <xf numFmtId="0" fontId="12" fillId="6" borderId="2" xfId="12" applyFont="1" applyFill="1" applyBorder="1" applyAlignment="1">
      <alignment horizontal="center" vertical="center" wrapText="1"/>
    </xf>
    <xf numFmtId="0" fontId="12" fillId="6" borderId="5" xfId="12" applyFont="1" applyFill="1" applyBorder="1" applyAlignment="1">
      <alignment horizontal="center" vertical="center" wrapText="1"/>
    </xf>
    <xf numFmtId="49" fontId="12" fillId="6" borderId="2" xfId="12" applyNumberFormat="1" applyFont="1" applyFill="1" applyBorder="1" applyAlignment="1">
      <alignment horizontal="center" vertical="center" wrapText="1"/>
    </xf>
    <xf numFmtId="49" fontId="12" fillId="6" borderId="4" xfId="12" applyNumberFormat="1" applyFont="1" applyFill="1" applyBorder="1" applyAlignment="1">
      <alignment horizontal="center" vertical="center" wrapText="1"/>
    </xf>
    <xf numFmtId="49" fontId="12" fillId="6" borderId="5" xfId="12" applyNumberFormat="1" applyFont="1" applyFill="1" applyBorder="1" applyAlignment="1">
      <alignment horizontal="center" vertical="center" wrapText="1"/>
    </xf>
    <xf numFmtId="0" fontId="12" fillId="6" borderId="8" xfId="12" applyFont="1" applyFill="1" applyBorder="1" applyAlignment="1">
      <alignment horizontal="center" vertical="center" wrapText="1"/>
    </xf>
    <xf numFmtId="0" fontId="12" fillId="6" borderId="2" xfId="12" applyFont="1" applyFill="1" applyBorder="1" applyAlignment="1">
      <alignment horizontal="right" vertical="center"/>
    </xf>
    <xf numFmtId="2" fontId="12" fillId="7" borderId="2" xfId="12" applyNumberFormat="1" applyFont="1" applyFill="1" applyBorder="1" applyAlignment="1">
      <alignment horizontal="center"/>
    </xf>
    <xf numFmtId="165" fontId="26" fillId="0" borderId="2" xfId="13" applyNumberFormat="1" applyFont="1" applyFill="1" applyBorder="1" applyAlignment="1">
      <alignment horizontal="left"/>
    </xf>
    <xf numFmtId="165" fontId="26" fillId="8" borderId="0" xfId="13" applyNumberFormat="1" applyFont="1" applyFill="1" applyBorder="1" applyAlignment="1">
      <alignment horizontal="left" vertical="center"/>
    </xf>
    <xf numFmtId="0" fontId="27" fillId="8" borderId="0" xfId="12" applyFont="1" applyFill="1"/>
    <xf numFmtId="165" fontId="26" fillId="8" borderId="0" xfId="13" applyNumberFormat="1" applyFont="1" applyFill="1" applyBorder="1" applyAlignment="1">
      <alignment horizontal="left"/>
    </xf>
    <xf numFmtId="165" fontId="26" fillId="0" borderId="0" xfId="13" applyNumberFormat="1" applyFont="1" applyFill="1" applyBorder="1" applyAlignment="1">
      <alignment horizontal="left"/>
    </xf>
    <xf numFmtId="0" fontId="1" fillId="4" borderId="0" xfId="14" applyFill="1"/>
    <xf numFmtId="0" fontId="18" fillId="4" borderId="0" xfId="14" applyFont="1" applyFill="1"/>
    <xf numFmtId="0" fontId="1" fillId="4" borderId="0" xfId="14" applyFill="1" applyAlignment="1">
      <alignment wrapText="1"/>
    </xf>
    <xf numFmtId="0" fontId="1" fillId="8" borderId="0" xfId="14" applyFill="1"/>
    <xf numFmtId="0" fontId="3" fillId="8" borderId="0" xfId="14" applyFont="1" applyFill="1"/>
    <xf numFmtId="0" fontId="17" fillId="10" borderId="0" xfId="14" applyFont="1" applyFill="1"/>
    <xf numFmtId="0" fontId="2" fillId="10" borderId="0" xfId="14" applyFont="1" applyFill="1"/>
    <xf numFmtId="0" fontId="12" fillId="11" borderId="0" xfId="14" applyFont="1" applyFill="1" applyBorder="1" applyAlignment="1">
      <alignment horizontal="right" vertical="center" wrapText="1"/>
    </xf>
    <xf numFmtId="0" fontId="1" fillId="0" borderId="0" xfId="14" applyFill="1"/>
    <xf numFmtId="0" fontId="12" fillId="6" borderId="2" xfId="14" applyFont="1" applyFill="1" applyBorder="1" applyAlignment="1">
      <alignment horizontal="right" vertical="center" wrapText="1"/>
    </xf>
    <xf numFmtId="0" fontId="12" fillId="6" borderId="8" xfId="14" applyFont="1" applyFill="1" applyBorder="1" applyAlignment="1">
      <alignment horizontal="center" vertical="center" wrapText="1"/>
    </xf>
    <xf numFmtId="0" fontId="12" fillId="6" borderId="16" xfId="14" applyFont="1" applyFill="1" applyBorder="1" applyAlignment="1">
      <alignment horizontal="center" vertical="center" wrapText="1"/>
    </xf>
    <xf numFmtId="0" fontId="12" fillId="6" borderId="2" xfId="14" applyFont="1" applyFill="1" applyBorder="1" applyAlignment="1">
      <alignment horizontal="center" vertical="center" wrapText="1"/>
    </xf>
    <xf numFmtId="0" fontId="12" fillId="6" borderId="5" xfId="14" applyFont="1" applyFill="1" applyBorder="1" applyAlignment="1">
      <alignment horizontal="center" vertical="center" wrapText="1"/>
    </xf>
    <xf numFmtId="49" fontId="12" fillId="6" borderId="2" xfId="14" applyNumberFormat="1" applyFont="1" applyFill="1" applyBorder="1" applyAlignment="1">
      <alignment horizontal="center" vertical="center" wrapText="1"/>
    </xf>
    <xf numFmtId="49" fontId="12" fillId="6" borderId="4" xfId="14" applyNumberFormat="1" applyFont="1" applyFill="1" applyBorder="1" applyAlignment="1">
      <alignment horizontal="center" vertical="center" wrapText="1"/>
    </xf>
    <xf numFmtId="49" fontId="12" fillId="6" borderId="5" xfId="14" applyNumberFormat="1" applyFont="1" applyFill="1" applyBorder="1" applyAlignment="1">
      <alignment horizontal="center" vertical="center" wrapText="1"/>
    </xf>
    <xf numFmtId="0" fontId="1" fillId="0" borderId="0" xfId="14" applyFont="1"/>
    <xf numFmtId="165" fontId="1" fillId="0" borderId="2" xfId="15" applyNumberFormat="1" applyFont="1" applyBorder="1" applyAlignment="1">
      <alignment horizontal="left"/>
    </xf>
    <xf numFmtId="0" fontId="20" fillId="11" borderId="0" xfId="14" applyFont="1" applyFill="1" applyBorder="1" applyAlignment="1">
      <alignment horizontal="right" vertical="center" wrapText="1"/>
    </xf>
    <xf numFmtId="0" fontId="1" fillId="0" borderId="0" xfId="14"/>
    <xf numFmtId="0" fontId="1" fillId="8" borderId="0" xfId="14" applyFill="1" applyBorder="1" applyAlignment="1">
      <alignment horizontal="center" vertical="center"/>
    </xf>
    <xf numFmtId="0" fontId="1" fillId="6" borderId="2" xfId="14" applyFill="1" applyBorder="1" applyAlignment="1">
      <alignment horizontal="center"/>
    </xf>
    <xf numFmtId="0" fontId="1" fillId="6" borderId="2" xfId="14" applyFont="1" applyFill="1" applyBorder="1" applyAlignment="1">
      <alignment horizontal="right"/>
    </xf>
    <xf numFmtId="165" fontId="1" fillId="0" borderId="2" xfId="12" applyNumberFormat="1" applyFont="1" applyBorder="1" applyAlignment="1">
      <alignment horizontal="left"/>
    </xf>
    <xf numFmtId="0" fontId="0" fillId="0" borderId="2" xfId="0" applyFill="1" applyBorder="1" applyAlignment="1">
      <alignment horizontal="left" vertical="center" wrapText="1"/>
    </xf>
    <xf numFmtId="0" fontId="27" fillId="4" borderId="0" xfId="12" applyFont="1" applyFill="1"/>
    <xf numFmtId="0" fontId="27" fillId="4" borderId="0" xfId="12" applyFont="1" applyFill="1" applyAlignment="1">
      <alignment horizontal="left" wrapText="1"/>
    </xf>
    <xf numFmtId="0" fontId="27" fillId="4" borderId="0" xfId="12" applyFont="1" applyFill="1" applyAlignment="1">
      <alignment wrapText="1"/>
    </xf>
    <xf numFmtId="0" fontId="12" fillId="6" borderId="4" xfId="12" applyFont="1" applyFill="1" applyBorder="1" applyAlignment="1">
      <alignment horizontal="center" vertical="center" wrapText="1"/>
    </xf>
    <xf numFmtId="165" fontId="12" fillId="0" borderId="2" xfId="16" applyNumberFormat="1" applyFont="1" applyBorder="1" applyAlignment="1">
      <alignment horizontal="left"/>
    </xf>
    <xf numFmtId="0" fontId="27" fillId="8" borderId="0" xfId="12" applyFont="1" applyFill="1" applyAlignment="1">
      <alignment horizontal="left" wrapText="1"/>
    </xf>
    <xf numFmtId="0" fontId="27" fillId="8" borderId="0" xfId="12" applyFont="1" applyFill="1" applyAlignment="1">
      <alignment wrapText="1"/>
    </xf>
    <xf numFmtId="0" fontId="0" fillId="6" borderId="2" xfId="0" applyFill="1" applyBorder="1" applyAlignment="1">
      <alignment horizontal="left"/>
    </xf>
    <xf numFmtId="0" fontId="0" fillId="0" borderId="0" xfId="0" applyBorder="1"/>
    <xf numFmtId="0" fontId="12" fillId="8" borderId="2" xfId="12" applyFont="1" applyFill="1" applyBorder="1" applyAlignment="1">
      <alignment horizontal="left" wrapText="1"/>
    </xf>
    <xf numFmtId="0" fontId="12" fillId="8" borderId="2" xfId="12" applyFont="1" applyFill="1" applyBorder="1" applyAlignment="1">
      <alignment horizontal="left"/>
    </xf>
    <xf numFmtId="0" fontId="12" fillId="7" borderId="2" xfId="12" applyFont="1" applyFill="1" applyBorder="1" applyAlignment="1">
      <alignment horizontal="left" wrapText="1"/>
    </xf>
    <xf numFmtId="0" fontId="12" fillId="7" borderId="2" xfId="12" applyFont="1" applyFill="1" applyBorder="1"/>
    <xf numFmtId="0" fontId="12" fillId="0" borderId="0" xfId="0" applyFont="1"/>
    <xf numFmtId="2" fontId="12" fillId="5" borderId="2" xfId="0" applyNumberFormat="1" applyFont="1" applyFill="1" applyBorder="1" applyAlignment="1">
      <alignment horizontal="center"/>
    </xf>
    <xf numFmtId="0" fontId="12" fillId="8" borderId="0" xfId="0" applyFont="1" applyFill="1"/>
    <xf numFmtId="0" fontId="12" fillId="6" borderId="2" xfId="0" applyFont="1" applyFill="1" applyBorder="1" applyAlignment="1">
      <alignment horizontal="center" vertical="center"/>
    </xf>
    <xf numFmtId="0" fontId="12" fillId="6" borderId="2" xfId="0" applyFont="1" applyFill="1" applyBorder="1" applyAlignment="1">
      <alignment horizontal="center"/>
    </xf>
    <xf numFmtId="0" fontId="0" fillId="6" borderId="2" xfId="0" applyFont="1" applyFill="1" applyBorder="1" applyAlignment="1">
      <alignment horizontal="left" vertical="center" wrapText="1"/>
    </xf>
    <xf numFmtId="0" fontId="20" fillId="8" borderId="0" xfId="0" applyFont="1" applyFill="1"/>
    <xf numFmtId="0" fontId="30" fillId="8" borderId="0" xfId="0" applyFont="1" applyFill="1"/>
    <xf numFmtId="0" fontId="27" fillId="4" borderId="0" xfId="0" applyFont="1" applyFill="1"/>
    <xf numFmtId="0" fontId="27" fillId="4" borderId="0" xfId="0" applyFont="1" applyFill="1" applyAlignment="1">
      <alignment horizontal="left" wrapText="1"/>
    </xf>
    <xf numFmtId="0" fontId="27" fillId="4" borderId="0" xfId="0" applyFont="1" applyFill="1" applyAlignment="1">
      <alignment wrapText="1"/>
    </xf>
    <xf numFmtId="0" fontId="12" fillId="4" borderId="0" xfId="0" applyFont="1" applyFill="1" applyAlignment="1">
      <alignment horizontal="left" wrapText="1"/>
    </xf>
    <xf numFmtId="0" fontId="12" fillId="6" borderId="2" xfId="0" applyFont="1" applyFill="1" applyBorder="1" applyAlignment="1">
      <alignment horizontal="left" vertical="center" wrapText="1"/>
    </xf>
    <xf numFmtId="0" fontId="12" fillId="8" borderId="0" xfId="16" applyFont="1" applyFill="1"/>
    <xf numFmtId="0" fontId="27" fillId="8" borderId="0" xfId="0" applyFont="1" applyFill="1"/>
    <xf numFmtId="0" fontId="1" fillId="8" borderId="0" xfId="0" applyFont="1" applyFill="1"/>
    <xf numFmtId="0" fontId="1" fillId="8" borderId="0" xfId="0" applyFont="1" applyFill="1" applyAlignment="1">
      <alignment horizontal="center" wrapText="1"/>
    </xf>
    <xf numFmtId="2" fontId="1" fillId="8" borderId="0" xfId="0" applyNumberFormat="1" applyFont="1" applyFill="1" applyAlignment="1">
      <alignment horizontal="center" wrapText="1"/>
    </xf>
    <xf numFmtId="2" fontId="1" fillId="8" borderId="0" xfId="0" applyNumberFormat="1" applyFont="1" applyFill="1" applyBorder="1" applyAlignment="1">
      <alignment horizontal="center" wrapText="1"/>
    </xf>
    <xf numFmtId="0" fontId="1" fillId="0" borderId="0" xfId="0" applyFont="1"/>
    <xf numFmtId="2" fontId="1" fillId="0" borderId="0" xfId="0" applyNumberFormat="1" applyFont="1" applyFill="1" applyAlignment="1">
      <alignment horizontal="center" wrapText="1"/>
    </xf>
    <xf numFmtId="166" fontId="1" fillId="0" borderId="0" xfId="0" applyNumberFormat="1" applyFont="1" applyFill="1" applyAlignment="1">
      <alignment horizontal="center" wrapText="1"/>
    </xf>
    <xf numFmtId="2" fontId="12" fillId="8" borderId="0" xfId="0" applyNumberFormat="1" applyFont="1" applyFill="1"/>
    <xf numFmtId="0" fontId="12" fillId="4" borderId="0" xfId="12" applyFont="1" applyFill="1" applyAlignment="1">
      <alignment horizontal="left" wrapText="1"/>
    </xf>
    <xf numFmtId="0" fontId="12" fillId="6" borderId="2" xfId="12" applyFont="1" applyFill="1" applyBorder="1" applyAlignment="1">
      <alignment horizontal="center" vertical="center" wrapText="1"/>
    </xf>
    <xf numFmtId="0" fontId="12" fillId="6" borderId="8" xfId="12" applyFont="1" applyFill="1" applyBorder="1" applyAlignment="1">
      <alignment horizontal="center" vertical="center" wrapText="1"/>
    </xf>
    <xf numFmtId="0" fontId="1" fillId="6" borderId="2" xfId="14" applyFont="1" applyFill="1" applyBorder="1" applyAlignment="1">
      <alignment horizontal="left" vertical="center"/>
    </xf>
    <xf numFmtId="0" fontId="0" fillId="0" borderId="2" xfId="0" applyFill="1" applyBorder="1" applyAlignment="1">
      <alignment horizontal="left" vertical="center"/>
    </xf>
    <xf numFmtId="0" fontId="0" fillId="6" borderId="2" xfId="0" applyFont="1" applyFill="1" applyBorder="1" applyAlignment="1">
      <alignment horizontal="left" vertical="center"/>
    </xf>
    <xf numFmtId="0" fontId="12" fillId="6" borderId="2" xfId="0" applyFont="1" applyFill="1" applyBorder="1" applyAlignment="1">
      <alignment horizontal="left" vertical="center"/>
    </xf>
    <xf numFmtId="0" fontId="12" fillId="4" borderId="0" xfId="0" applyFont="1" applyFill="1" applyAlignment="1">
      <alignment horizontal="left" wrapText="1"/>
    </xf>
    <xf numFmtId="0" fontId="12" fillId="4" borderId="0" xfId="0" applyFont="1" applyFill="1"/>
    <xf numFmtId="0" fontId="20" fillId="4" borderId="0" xfId="0" applyFont="1" applyFill="1"/>
    <xf numFmtId="0" fontId="12" fillId="4" borderId="0" xfId="0" applyFont="1" applyFill="1" applyAlignment="1">
      <alignment wrapText="1"/>
    </xf>
    <xf numFmtId="0" fontId="21" fillId="8" borderId="0" xfId="0" applyFont="1" applyFill="1"/>
    <xf numFmtId="0" fontId="22" fillId="8" borderId="0" xfId="0" applyFont="1" applyFill="1"/>
    <xf numFmtId="0" fontId="22" fillId="12" borderId="2" xfId="0" applyFont="1" applyFill="1" applyBorder="1" applyAlignment="1">
      <alignment horizontal="center" vertical="center" wrapText="1"/>
    </xf>
    <xf numFmtId="0" fontId="22" fillId="12" borderId="0" xfId="0" applyFont="1" applyFill="1" applyBorder="1" applyAlignment="1">
      <alignment horizontal="center" vertical="center" wrapText="1"/>
    </xf>
    <xf numFmtId="0" fontId="12" fillId="8" borderId="0" xfId="0" applyFont="1" applyFill="1" applyBorder="1" applyAlignment="1">
      <alignment horizontal="left"/>
    </xf>
    <xf numFmtId="0" fontId="12" fillId="8" borderId="0" xfId="0" applyFont="1" applyFill="1" applyBorder="1" applyAlignment="1">
      <alignment horizontal="center"/>
    </xf>
    <xf numFmtId="2" fontId="12" fillId="8" borderId="0" xfId="0" applyNumberFormat="1" applyFont="1" applyFill="1" applyBorder="1" applyAlignment="1">
      <alignment horizontal="center"/>
    </xf>
    <xf numFmtId="0" fontId="27" fillId="0" borderId="0" xfId="0" applyFont="1"/>
    <xf numFmtId="0" fontId="22" fillId="10" borderId="0" xfId="0" applyFont="1" applyFill="1"/>
    <xf numFmtId="0" fontId="28" fillId="10" borderId="0" xfId="0" applyFont="1" applyFill="1"/>
    <xf numFmtId="0" fontId="12" fillId="6" borderId="2" xfId="0" applyFont="1" applyFill="1" applyBorder="1" applyAlignment="1">
      <alignment horizontal="right"/>
    </xf>
    <xf numFmtId="0" fontId="12" fillId="6" borderId="4" xfId="14" applyFont="1" applyFill="1" applyBorder="1" applyAlignment="1">
      <alignment horizontal="right" vertical="center"/>
    </xf>
    <xf numFmtId="2" fontId="0" fillId="0" borderId="0" xfId="0" applyNumberFormat="1"/>
    <xf numFmtId="165" fontId="12" fillId="7" borderId="2" xfId="16" applyNumberFormat="1" applyFont="1" applyFill="1" applyBorder="1" applyAlignment="1">
      <alignment horizontal="left"/>
    </xf>
    <xf numFmtId="0" fontId="12" fillId="7" borderId="2" xfId="12" applyFont="1" applyFill="1" applyBorder="1" applyAlignment="1"/>
    <xf numFmtId="2" fontId="12" fillId="9" borderId="2" xfId="12" applyNumberFormat="1" applyFont="1" applyFill="1" applyBorder="1" applyAlignment="1">
      <alignment horizontal="center"/>
    </xf>
    <xf numFmtId="165" fontId="12" fillId="9" borderId="2" xfId="16" applyNumberFormat="1" applyFont="1" applyFill="1" applyBorder="1" applyAlignment="1">
      <alignment horizontal="left"/>
    </xf>
    <xf numFmtId="0" fontId="12" fillId="9" borderId="2" xfId="12" applyFont="1" applyFill="1" applyBorder="1" applyAlignment="1"/>
    <xf numFmtId="0" fontId="12" fillId="9" borderId="2" xfId="12" applyFont="1" applyFill="1" applyBorder="1" applyAlignment="1">
      <alignment vertical="center"/>
    </xf>
    <xf numFmtId="0" fontId="12" fillId="7" borderId="8" xfId="12" applyFont="1" applyFill="1" applyBorder="1" applyAlignment="1"/>
    <xf numFmtId="165" fontId="12" fillId="7" borderId="3" xfId="16" applyNumberFormat="1" applyFont="1" applyFill="1" applyBorder="1" applyAlignment="1">
      <alignment horizontal="left"/>
    </xf>
    <xf numFmtId="165" fontId="12" fillId="9" borderId="3" xfId="16" applyNumberFormat="1" applyFont="1" applyFill="1" applyBorder="1" applyAlignment="1">
      <alignment horizontal="left"/>
    </xf>
    <xf numFmtId="0" fontId="12" fillId="7" borderId="2" xfId="12" applyFont="1" applyFill="1" applyBorder="1" applyAlignment="1">
      <alignment vertical="center"/>
    </xf>
    <xf numFmtId="165" fontId="12" fillId="7" borderId="8" xfId="16" applyNumberFormat="1" applyFont="1" applyFill="1" applyBorder="1" applyAlignment="1">
      <alignment horizontal="left"/>
    </xf>
    <xf numFmtId="2" fontId="27" fillId="8" borderId="0" xfId="12" applyNumberFormat="1" applyFont="1" applyFill="1"/>
    <xf numFmtId="0" fontId="21" fillId="7" borderId="5" xfId="16" applyFont="1" applyFill="1" applyBorder="1" applyAlignment="1">
      <alignment horizontal="left"/>
    </xf>
    <xf numFmtId="0" fontId="21" fillId="13" borderId="2" xfId="0" applyFont="1" applyFill="1" applyBorder="1" applyAlignment="1">
      <alignment horizontal="center"/>
    </xf>
    <xf numFmtId="165" fontId="12" fillId="5" borderId="2" xfId="0" applyNumberFormat="1" applyFont="1" applyFill="1" applyBorder="1" applyAlignment="1">
      <alignment horizontal="center"/>
    </xf>
    <xf numFmtId="0" fontId="12" fillId="6" borderId="2" xfId="0" applyFont="1" applyFill="1" applyBorder="1" applyAlignment="1">
      <alignment horizontal="center" vertical="center" wrapText="1"/>
    </xf>
    <xf numFmtId="0" fontId="12" fillId="6" borderId="8" xfId="0" applyFont="1" applyFill="1" applyBorder="1" applyAlignment="1">
      <alignment horizontal="center" vertical="center" wrapText="1"/>
    </xf>
    <xf numFmtId="2" fontId="0" fillId="8" borderId="0" xfId="0" applyNumberFormat="1" applyFill="1"/>
    <xf numFmtId="0" fontId="14" fillId="8" borderId="0" xfId="11" applyFill="1"/>
    <xf numFmtId="0" fontId="31" fillId="15" borderId="0" xfId="11" applyFont="1" applyFill="1"/>
    <xf numFmtId="0" fontId="20" fillId="0" borderId="2" xfId="0" applyFont="1" applyFill="1" applyBorder="1" applyAlignment="1">
      <alignment horizontal="left" vertical="center" wrapText="1"/>
    </xf>
    <xf numFmtId="0" fontId="21" fillId="7" borderId="2" xfId="11" applyFont="1" applyFill="1" applyBorder="1" applyAlignment="1">
      <alignment horizontal="center" vertical="center"/>
    </xf>
    <xf numFmtId="0" fontId="21" fillId="0" borderId="0" xfId="11" applyFont="1"/>
    <xf numFmtId="0" fontId="21" fillId="6" borderId="2" xfId="11" applyFont="1" applyFill="1" applyBorder="1" applyAlignment="1">
      <alignment horizontal="right"/>
    </xf>
    <xf numFmtId="0" fontId="12" fillId="6" borderId="2" xfId="11" applyFont="1" applyFill="1" applyBorder="1" applyAlignment="1">
      <alignment horizontal="center"/>
    </xf>
    <xf numFmtId="0" fontId="23" fillId="0" borderId="2" xfId="11" applyFont="1" applyBorder="1" applyAlignment="1">
      <alignment horizontal="right"/>
    </xf>
    <xf numFmtId="0" fontId="5" fillId="8" borderId="0" xfId="11" applyFont="1" applyFill="1"/>
    <xf numFmtId="0" fontId="21" fillId="8" borderId="0" xfId="11" applyFont="1" applyFill="1"/>
    <xf numFmtId="0" fontId="23" fillId="8" borderId="0" xfId="11" applyFont="1" applyFill="1" applyBorder="1"/>
    <xf numFmtId="0" fontId="21" fillId="8" borderId="0" xfId="11" applyFont="1" applyFill="1" applyBorder="1"/>
    <xf numFmtId="0" fontId="7" fillId="8" borderId="0" xfId="11" applyFont="1" applyFill="1" applyBorder="1"/>
    <xf numFmtId="0" fontId="5" fillId="8" borderId="0" xfId="11" applyFont="1" applyFill="1" applyBorder="1"/>
    <xf numFmtId="0" fontId="2" fillId="15" borderId="0" xfId="11" applyFont="1" applyFill="1"/>
    <xf numFmtId="0" fontId="21" fillId="8" borderId="2" xfId="11" applyFont="1" applyFill="1" applyBorder="1" applyAlignment="1">
      <alignment vertical="center"/>
    </xf>
    <xf numFmtId="0" fontId="12" fillId="4" borderId="0" xfId="12" applyFont="1" applyFill="1" applyAlignment="1">
      <alignment horizontal="left" wrapText="1"/>
    </xf>
    <xf numFmtId="0" fontId="12" fillId="4" borderId="0" xfId="12" applyFont="1" applyFill="1" applyAlignment="1">
      <alignment horizontal="left" wrapText="1"/>
    </xf>
    <xf numFmtId="0" fontId="32" fillId="8" borderId="0" xfId="0" applyFont="1" applyFill="1"/>
    <xf numFmtId="0" fontId="12" fillId="4" borderId="0" xfId="12" applyFont="1" applyFill="1" applyAlignment="1">
      <alignment horizontal="left" wrapText="1"/>
    </xf>
    <xf numFmtId="0" fontId="1" fillId="4" borderId="0" xfId="0" applyFont="1" applyFill="1"/>
    <xf numFmtId="0" fontId="3" fillId="4" borderId="0" xfId="0" applyFont="1" applyFill="1"/>
    <xf numFmtId="0" fontId="1" fillId="4" borderId="0" xfId="0" applyFont="1" applyFill="1" applyAlignment="1">
      <alignment wrapText="1"/>
    </xf>
    <xf numFmtId="0" fontId="1" fillId="0" borderId="0" xfId="0" applyFont="1" applyFill="1"/>
    <xf numFmtId="0" fontId="3" fillId="11" borderId="0" xfId="0" applyFont="1" applyFill="1" applyBorder="1" applyAlignment="1">
      <alignment horizontal="right" vertical="center" wrapText="1"/>
    </xf>
    <xf numFmtId="0" fontId="1" fillId="6" borderId="13" xfId="0" applyFont="1" applyFill="1" applyBorder="1" applyAlignment="1">
      <alignment horizontal="right" vertical="center" wrapText="1"/>
    </xf>
    <xf numFmtId="0" fontId="1" fillId="6" borderId="8" xfId="0" applyFont="1" applyFill="1" applyBorder="1" applyAlignment="1">
      <alignment horizontal="center" vertical="center" wrapText="1"/>
    </xf>
    <xf numFmtId="0" fontId="1" fillId="0" borderId="0" xfId="0" applyFont="1" applyFill="1" applyAlignment="1">
      <alignment wrapText="1"/>
    </xf>
    <xf numFmtId="0" fontId="1" fillId="6" borderId="5" xfId="0" applyFont="1" applyFill="1" applyBorder="1" applyAlignment="1">
      <alignment horizontal="right" vertical="center"/>
    </xf>
    <xf numFmtId="17" fontId="1" fillId="6" borderId="2" xfId="0" applyNumberFormat="1" applyFont="1" applyFill="1" applyBorder="1" applyAlignment="1">
      <alignment horizontal="center" vertical="center"/>
    </xf>
    <xf numFmtId="17" fontId="1" fillId="6" borderId="2" xfId="0" quotePrefix="1" applyNumberFormat="1" applyFont="1" applyFill="1" applyBorder="1" applyAlignment="1">
      <alignment horizontal="center" vertical="center"/>
    </xf>
    <xf numFmtId="0" fontId="1" fillId="6" borderId="2" xfId="0" applyFont="1" applyFill="1" applyBorder="1" applyAlignment="1">
      <alignment horizontal="center" vertical="center" wrapText="1"/>
    </xf>
    <xf numFmtId="0" fontId="1" fillId="0" borderId="2" xfId="0" applyFont="1" applyBorder="1"/>
    <xf numFmtId="0" fontId="1" fillId="0" borderId="2" xfId="0" applyFont="1" applyFill="1" applyBorder="1"/>
    <xf numFmtId="0" fontId="1" fillId="6" borderId="6" xfId="0" applyFont="1" applyFill="1" applyBorder="1" applyAlignment="1">
      <alignment horizontal="center" vertical="center"/>
    </xf>
    <xf numFmtId="0" fontId="1" fillId="6" borderId="2" xfId="0" applyFont="1" applyFill="1" applyBorder="1" applyAlignment="1">
      <alignment horizontal="center" vertical="center"/>
    </xf>
    <xf numFmtId="0" fontId="21" fillId="9" borderId="5" xfId="16" applyFont="1" applyFill="1" applyBorder="1" applyAlignment="1">
      <alignment horizontal="left"/>
    </xf>
    <xf numFmtId="0" fontId="21" fillId="9" borderId="2" xfId="16" applyFont="1" applyFill="1" applyBorder="1" applyAlignment="1">
      <alignment horizontal="left"/>
    </xf>
    <xf numFmtId="0" fontId="12" fillId="9" borderId="5" xfId="12" applyFont="1" applyFill="1" applyBorder="1" applyAlignment="1">
      <alignment vertical="center"/>
    </xf>
    <xf numFmtId="0" fontId="21" fillId="7" borderId="2" xfId="16" applyFont="1" applyFill="1" applyBorder="1" applyAlignment="1">
      <alignment horizontal="left"/>
    </xf>
    <xf numFmtId="0" fontId="12" fillId="7" borderId="5" xfId="12" applyFont="1" applyFill="1" applyBorder="1" applyAlignment="1">
      <alignment vertical="center"/>
    </xf>
    <xf numFmtId="0" fontId="12" fillId="7" borderId="3" xfId="12" applyFont="1" applyFill="1" applyBorder="1" applyAlignment="1"/>
    <xf numFmtId="0" fontId="12" fillId="9" borderId="3" xfId="12" applyFont="1" applyFill="1" applyBorder="1" applyAlignment="1"/>
    <xf numFmtId="0" fontId="12" fillId="7" borderId="7" xfId="12" applyFont="1" applyFill="1" applyBorder="1" applyAlignment="1">
      <alignment vertical="center"/>
    </xf>
    <xf numFmtId="0" fontId="2" fillId="10" borderId="0" xfId="12" applyFont="1" applyFill="1"/>
    <xf numFmtId="0" fontId="33" fillId="14" borderId="0" xfId="0" applyFont="1" applyFill="1"/>
    <xf numFmtId="0" fontId="28" fillId="14" borderId="0" xfId="0" applyFont="1" applyFill="1"/>
    <xf numFmtId="0" fontId="12" fillId="8" borderId="0" xfId="0" applyFont="1" applyFill="1" applyBorder="1"/>
    <xf numFmtId="165" fontId="12" fillId="8" borderId="0" xfId="0" applyNumberFormat="1" applyFont="1" applyFill="1" applyBorder="1" applyAlignment="1">
      <alignment horizontal="center"/>
    </xf>
    <xf numFmtId="0" fontId="33" fillId="8" borderId="0" xfId="0" applyFont="1" applyFill="1"/>
    <xf numFmtId="0" fontId="28" fillId="8" borderId="0" xfId="0" applyFont="1" applyFill="1"/>
    <xf numFmtId="0" fontId="34" fillId="8" borderId="0" xfId="0" applyFont="1" applyFill="1"/>
    <xf numFmtId="0" fontId="17" fillId="8" borderId="0" xfId="0" applyFont="1" applyFill="1"/>
    <xf numFmtId="0" fontId="0" fillId="6" borderId="2" xfId="0" applyFill="1" applyBorder="1" applyAlignment="1">
      <alignment horizontal="left" vertical="center" wrapText="1"/>
    </xf>
    <xf numFmtId="0" fontId="35" fillId="8" borderId="0" xfId="0" applyFont="1" applyFill="1"/>
    <xf numFmtId="0" fontId="5" fillId="8" borderId="0" xfId="0" applyFont="1" applyFill="1"/>
    <xf numFmtId="0" fontId="36" fillId="8" borderId="3" xfId="0" applyFont="1" applyFill="1" applyBorder="1"/>
    <xf numFmtId="0" fontId="21" fillId="8" borderId="4" xfId="0" applyFont="1" applyFill="1" applyBorder="1"/>
    <xf numFmtId="0" fontId="21" fillId="8" borderId="5" xfId="0" applyFont="1" applyFill="1" applyBorder="1"/>
    <xf numFmtId="0" fontId="5" fillId="8" borderId="3" xfId="0" applyFont="1" applyFill="1" applyBorder="1"/>
    <xf numFmtId="0" fontId="5" fillId="8" borderId="4" xfId="0" applyFont="1" applyFill="1" applyBorder="1"/>
    <xf numFmtId="0" fontId="5" fillId="8" borderId="5" xfId="0" applyFont="1" applyFill="1" applyBorder="1"/>
    <xf numFmtId="0" fontId="22" fillId="8" borderId="4" xfId="0" applyFont="1" applyFill="1" applyBorder="1"/>
    <xf numFmtId="0" fontId="22" fillId="8" borderId="5" xfId="0" applyFont="1" applyFill="1" applyBorder="1"/>
    <xf numFmtId="0" fontId="17" fillId="8" borderId="4" xfId="0" applyFont="1" applyFill="1" applyBorder="1"/>
    <xf numFmtId="0" fontId="17" fillId="8" borderId="5" xfId="0" applyFont="1" applyFill="1" applyBorder="1"/>
    <xf numFmtId="0" fontId="0" fillId="8" borderId="0" xfId="0" applyFill="1" applyBorder="1"/>
    <xf numFmtId="2" fontId="12" fillId="7" borderId="6" xfId="12" applyNumberFormat="1" applyFont="1" applyFill="1" applyBorder="1" applyAlignment="1">
      <alignment horizontal="center"/>
    </xf>
    <xf numFmtId="2" fontId="12" fillId="8" borderId="0" xfId="12" applyNumberFormat="1" applyFont="1" applyFill="1" applyBorder="1" applyAlignment="1">
      <alignment horizontal="center"/>
    </xf>
    <xf numFmtId="0" fontId="33" fillId="8" borderId="0" xfId="0" applyFont="1" applyFill="1" applyBorder="1"/>
    <xf numFmtId="2" fontId="12" fillId="7" borderId="3" xfId="12" applyNumberFormat="1" applyFont="1" applyFill="1" applyBorder="1" applyAlignment="1">
      <alignment horizontal="center"/>
    </xf>
    <xf numFmtId="0" fontId="12" fillId="8" borderId="15" xfId="12" applyFont="1" applyFill="1" applyBorder="1" applyAlignment="1">
      <alignment vertical="center"/>
    </xf>
    <xf numFmtId="2" fontId="12" fillId="8" borderId="15" xfId="12" applyNumberFormat="1" applyFont="1" applyFill="1" applyBorder="1" applyAlignment="1">
      <alignment horizontal="center"/>
    </xf>
    <xf numFmtId="2" fontId="12" fillId="5" borderId="2" xfId="0" applyNumberFormat="1" applyFont="1" applyFill="1" applyBorder="1" applyAlignment="1">
      <alignment horizontal="center" vertical="center" wrapText="1"/>
    </xf>
    <xf numFmtId="2" fontId="12" fillId="5" borderId="2" xfId="14" applyNumberFormat="1" applyFont="1" applyFill="1" applyBorder="1" applyAlignment="1">
      <alignment horizontal="center" vertical="center" wrapText="1"/>
    </xf>
    <xf numFmtId="0" fontId="12" fillId="8" borderId="0" xfId="0" applyFont="1" applyFill="1" applyAlignment="1">
      <alignment horizontal="left" vertical="top" wrapText="1"/>
    </xf>
    <xf numFmtId="0" fontId="12" fillId="8" borderId="0" xfId="0" applyFont="1" applyFill="1" applyAlignment="1">
      <alignment horizontal="left" wrapText="1"/>
    </xf>
    <xf numFmtId="0" fontId="12" fillId="8" borderId="0" xfId="0" applyFont="1" applyFill="1" applyAlignment="1">
      <alignment wrapText="1"/>
    </xf>
    <xf numFmtId="2" fontId="20" fillId="5" borderId="2" xfId="0" applyNumberFormat="1" applyFont="1" applyFill="1" applyBorder="1" applyAlignment="1">
      <alignment horizontal="center" vertical="center" wrapText="1"/>
    </xf>
    <xf numFmtId="0" fontId="12" fillId="6" borderId="2" xfId="0" applyFont="1" applyFill="1" applyBorder="1" applyAlignment="1">
      <alignment horizontal="left" vertical="center"/>
    </xf>
    <xf numFmtId="0" fontId="12" fillId="6" borderId="3" xfId="0" applyFont="1" applyFill="1" applyBorder="1" applyAlignment="1">
      <alignment horizontal="left" vertical="center"/>
    </xf>
    <xf numFmtId="0" fontId="12" fillId="6"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6" borderId="2" xfId="0" applyFont="1" applyFill="1" applyBorder="1" applyAlignment="1">
      <alignment horizontal="center" vertical="center"/>
    </xf>
    <xf numFmtId="0" fontId="12" fillId="0" borderId="2" xfId="0" applyFont="1" applyBorder="1" applyAlignment="1">
      <alignment horizontal="center"/>
    </xf>
    <xf numFmtId="0" fontId="12" fillId="0" borderId="3" xfId="0" applyFont="1" applyFill="1" applyBorder="1" applyAlignment="1">
      <alignment horizontal="left" vertical="center"/>
    </xf>
    <xf numFmtId="0" fontId="12" fillId="6" borderId="24" xfId="0" applyFont="1" applyFill="1" applyBorder="1" applyAlignment="1">
      <alignment horizontal="center" vertical="center" wrapText="1"/>
    </xf>
    <xf numFmtId="0" fontId="12" fillId="4" borderId="0" xfId="12" applyFont="1" applyFill="1" applyAlignment="1">
      <alignment horizontal="left" wrapText="1"/>
    </xf>
    <xf numFmtId="0" fontId="12" fillId="8" borderId="0" xfId="0" applyFont="1" applyFill="1" applyAlignment="1">
      <alignment horizontal="center" wrapText="1"/>
    </xf>
    <xf numFmtId="2" fontId="12" fillId="8" borderId="0" xfId="0" applyNumberFormat="1" applyFont="1" applyFill="1" applyAlignment="1">
      <alignment horizontal="center" wrapText="1"/>
    </xf>
    <xf numFmtId="166" fontId="12" fillId="8" borderId="0" xfId="0" applyNumberFormat="1" applyFont="1" applyFill="1" applyAlignment="1">
      <alignment horizontal="center" wrapText="1"/>
    </xf>
    <xf numFmtId="0" fontId="37" fillId="8" borderId="0" xfId="0" applyFont="1" applyFill="1" applyAlignment="1">
      <alignment wrapText="1"/>
    </xf>
    <xf numFmtId="0" fontId="12" fillId="6" borderId="6" xfId="0" applyFont="1" applyFill="1" applyBorder="1" applyAlignment="1">
      <alignment horizontal="right" vertical="center" wrapText="1"/>
    </xf>
    <xf numFmtId="2" fontId="12" fillId="8" borderId="0" xfId="0" applyNumberFormat="1" applyFont="1" applyFill="1" applyBorder="1" applyAlignment="1">
      <alignment horizontal="center" wrapText="1"/>
    </xf>
    <xf numFmtId="166" fontId="12" fillId="0" borderId="0" xfId="0" applyNumberFormat="1" applyFont="1" applyFill="1" applyAlignment="1">
      <alignment horizontal="center" wrapText="1"/>
    </xf>
    <xf numFmtId="171" fontId="21" fillId="5" borderId="14" xfId="17" applyNumberFormat="1" applyFont="1" applyFill="1" applyBorder="1" applyAlignment="1">
      <alignment horizontal="center" wrapText="1"/>
    </xf>
    <xf numFmtId="0" fontId="26" fillId="19" borderId="2" xfId="0" applyFont="1" applyFill="1" applyBorder="1" applyAlignment="1">
      <alignment horizontal="right" vertical="center" wrapText="1"/>
    </xf>
    <xf numFmtId="17" fontId="26" fillId="19" borderId="2" xfId="0" applyNumberFormat="1" applyFont="1" applyFill="1" applyBorder="1" applyAlignment="1">
      <alignment horizontal="center" vertical="center" wrapText="1"/>
    </xf>
    <xf numFmtId="0" fontId="26" fillId="19" borderId="8" xfId="0" applyFont="1" applyFill="1" applyBorder="1" applyAlignment="1">
      <alignment horizontal="center" vertical="center" wrapText="1"/>
    </xf>
    <xf numFmtId="0" fontId="12" fillId="8" borderId="0" xfId="0" applyFont="1" applyFill="1" applyBorder="1" applyAlignment="1">
      <alignment vertical="top" wrapText="1"/>
    </xf>
    <xf numFmtId="0" fontId="12" fillId="8" borderId="0" xfId="0" applyFont="1" applyFill="1" applyBorder="1" applyAlignment="1">
      <alignment wrapText="1"/>
    </xf>
    <xf numFmtId="2" fontId="12" fillId="8" borderId="0" xfId="0" applyNumberFormat="1" applyFont="1" applyFill="1" applyBorder="1" applyAlignment="1">
      <alignment horizontal="center" vertical="center"/>
    </xf>
    <xf numFmtId="0" fontId="20" fillId="8" borderId="0" xfId="0" applyFont="1" applyFill="1" applyBorder="1" applyAlignment="1">
      <alignment wrapText="1"/>
    </xf>
    <xf numFmtId="2" fontId="20" fillId="8" borderId="0" xfId="0" applyNumberFormat="1" applyFont="1" applyFill="1" applyBorder="1" applyAlignment="1">
      <alignment horizontal="center" vertical="center"/>
    </xf>
    <xf numFmtId="0" fontId="12" fillId="8" borderId="0" xfId="0" applyFont="1" applyFill="1" applyBorder="1" applyAlignment="1">
      <alignment vertical="center"/>
    </xf>
    <xf numFmtId="0" fontId="12" fillId="8" borderId="0" xfId="0" applyFont="1" applyFill="1" applyBorder="1" applyAlignment="1"/>
    <xf numFmtId="0" fontId="12" fillId="8" borderId="0" xfId="0" applyFont="1" applyFill="1" applyBorder="1" applyAlignment="1">
      <alignment horizontal="center" vertical="center" wrapText="1"/>
    </xf>
    <xf numFmtId="0" fontId="22" fillId="8" borderId="0" xfId="0" applyFont="1" applyFill="1" applyBorder="1" applyAlignment="1">
      <alignment vertical="center"/>
    </xf>
    <xf numFmtId="0" fontId="1" fillId="6" borderId="6" xfId="0" applyFont="1" applyFill="1" applyBorder="1" applyAlignment="1">
      <alignment horizontal="center" vertical="center"/>
    </xf>
    <xf numFmtId="0" fontId="1" fillId="6" borderId="2" xfId="0" applyFont="1" applyFill="1" applyBorder="1" applyAlignment="1">
      <alignment horizontal="center" vertical="center"/>
    </xf>
    <xf numFmtId="0" fontId="0" fillId="8" borderId="0" xfId="0" applyFill="1" applyBorder="1" applyAlignment="1">
      <alignment horizontal="center"/>
    </xf>
    <xf numFmtId="2" fontId="0" fillId="8" borderId="0" xfId="0" applyNumberFormat="1" applyFill="1" applyBorder="1" applyAlignment="1">
      <alignment horizontal="center"/>
    </xf>
    <xf numFmtId="10" fontId="0" fillId="8" borderId="0" xfId="0" applyNumberFormat="1" applyFill="1" applyBorder="1" applyAlignment="1">
      <alignment horizontal="center"/>
    </xf>
    <xf numFmtId="0" fontId="1" fillId="8" borderId="0" xfId="0" applyFont="1" applyFill="1" applyAlignment="1">
      <alignment wrapText="1"/>
    </xf>
    <xf numFmtId="10" fontId="0" fillId="5" borderId="2" xfId="0" applyNumberFormat="1" applyFill="1" applyBorder="1" applyAlignment="1">
      <alignment horizontal="center"/>
    </xf>
    <xf numFmtId="2" fontId="0" fillId="5" borderId="2" xfId="0" applyNumberFormat="1" applyFill="1" applyBorder="1" applyAlignment="1">
      <alignment horizontal="center"/>
    </xf>
    <xf numFmtId="2" fontId="1" fillId="5" borderId="2" xfId="0" applyNumberFormat="1" applyFont="1" applyFill="1" applyBorder="1" applyAlignment="1">
      <alignment horizontal="center"/>
    </xf>
    <xf numFmtId="4" fontId="1" fillId="5" borderId="2" xfId="0" applyNumberFormat="1" applyFont="1" applyFill="1" applyBorder="1" applyAlignment="1">
      <alignment horizontal="center"/>
    </xf>
    <xf numFmtId="0" fontId="14" fillId="5" borderId="0" xfId="11" applyFill="1"/>
    <xf numFmtId="0" fontId="39" fillId="4" borderId="0" xfId="12" applyFont="1" applyFill="1"/>
    <xf numFmtId="0" fontId="39" fillId="8" borderId="0" xfId="12" applyFont="1" applyFill="1"/>
    <xf numFmtId="0" fontId="40" fillId="8" borderId="0" xfId="12" applyFont="1" applyFill="1"/>
    <xf numFmtId="0" fontId="1" fillId="8" borderId="0" xfId="12" applyFont="1" applyFill="1" applyAlignment="1">
      <alignment wrapText="1"/>
    </xf>
    <xf numFmtId="0" fontId="1" fillId="0" borderId="0" xfId="12" applyFont="1"/>
    <xf numFmtId="0" fontId="1" fillId="5" borderId="0" xfId="12" applyFont="1" applyFill="1" applyAlignment="1">
      <alignment horizontal="left" wrapText="1"/>
    </xf>
    <xf numFmtId="0" fontId="1" fillId="8" borderId="0" xfId="12" applyFont="1" applyFill="1" applyAlignment="1">
      <alignment horizontal="left"/>
    </xf>
    <xf numFmtId="0" fontId="1" fillId="8" borderId="0" xfId="12" applyFont="1" applyFill="1" applyAlignment="1">
      <alignment horizontal="left" wrapText="1"/>
    </xf>
    <xf numFmtId="0" fontId="1" fillId="7" borderId="0" xfId="12" applyFont="1" applyFill="1" applyAlignment="1">
      <alignment horizontal="left" wrapText="1"/>
    </xf>
    <xf numFmtId="0" fontId="1" fillId="8" borderId="0" xfId="12" applyFont="1" applyFill="1"/>
    <xf numFmtId="0" fontId="1" fillId="6" borderId="2" xfId="12" applyFont="1" applyFill="1" applyBorder="1"/>
    <xf numFmtId="0" fontId="1" fillId="16" borderId="2" xfId="12" applyFont="1" applyFill="1" applyBorder="1" applyAlignment="1">
      <alignment wrapText="1"/>
    </xf>
    <xf numFmtId="0" fontId="1" fillId="0" borderId="2" xfId="12" applyFont="1" applyBorder="1" applyAlignment="1">
      <alignment wrapText="1"/>
    </xf>
    <xf numFmtId="0" fontId="1" fillId="16" borderId="3" xfId="12" applyFont="1" applyFill="1" applyBorder="1" applyAlignment="1">
      <alignment wrapText="1"/>
    </xf>
    <xf numFmtId="0" fontId="0" fillId="8" borderId="0" xfId="12" applyFont="1" applyFill="1"/>
    <xf numFmtId="0" fontId="2" fillId="8" borderId="0" xfId="12" applyFont="1" applyFill="1"/>
    <xf numFmtId="0" fontId="3" fillId="8" borderId="0" xfId="12" applyFont="1" applyFill="1"/>
    <xf numFmtId="0" fontId="1" fillId="16" borderId="2" xfId="12" applyFont="1" applyFill="1" applyBorder="1" applyAlignment="1">
      <alignment vertical="center" wrapText="1"/>
    </xf>
    <xf numFmtId="0" fontId="0" fillId="0" borderId="2" xfId="12" applyFont="1" applyBorder="1" applyAlignment="1">
      <alignment vertical="center" wrapText="1"/>
    </xf>
    <xf numFmtId="0" fontId="0" fillId="0" borderId="2" xfId="12" applyFont="1" applyBorder="1" applyAlignment="1">
      <alignment wrapText="1"/>
    </xf>
    <xf numFmtId="0" fontId="0" fillId="0" borderId="5" xfId="0" applyFill="1" applyBorder="1" applyAlignment="1">
      <alignment vertical="center" wrapText="1"/>
    </xf>
    <xf numFmtId="0" fontId="0" fillId="0" borderId="2" xfId="0" applyFill="1" applyBorder="1" applyAlignment="1">
      <alignment vertical="center"/>
    </xf>
    <xf numFmtId="0" fontId="0" fillId="6" borderId="3" xfId="0" applyFont="1" applyFill="1" applyBorder="1" applyAlignment="1">
      <alignment vertical="center"/>
    </xf>
    <xf numFmtId="0" fontId="3" fillId="0" borderId="2" xfId="0" applyFont="1" applyFill="1" applyBorder="1" applyAlignment="1">
      <alignment vertical="center"/>
    </xf>
    <xf numFmtId="0" fontId="12" fillId="6" borderId="2" xfId="0" applyFont="1" applyFill="1" applyBorder="1" applyAlignment="1">
      <alignment vertical="center"/>
    </xf>
    <xf numFmtId="0" fontId="1" fillId="8" borderId="0" xfId="2" applyFont="1" applyFill="1" applyBorder="1"/>
    <xf numFmtId="0" fontId="1" fillId="8" borderId="0" xfId="2" applyFont="1" applyFill="1"/>
    <xf numFmtId="0" fontId="13" fillId="8" borderId="0" xfId="2" applyFont="1" applyFill="1"/>
    <xf numFmtId="0" fontId="41" fillId="8" borderId="0" xfId="2" applyFont="1" applyFill="1"/>
    <xf numFmtId="0" fontId="42" fillId="8" borderId="0" xfId="2" applyFont="1" applyFill="1" applyBorder="1" applyAlignment="1">
      <alignment vertical="center" wrapText="1"/>
    </xf>
    <xf numFmtId="0" fontId="13" fillId="8" borderId="0" xfId="2" applyFont="1" applyFill="1" applyBorder="1"/>
    <xf numFmtId="0" fontId="42" fillId="8" borderId="2" xfId="2" applyFont="1" applyFill="1" applyBorder="1" applyAlignment="1">
      <alignment horizontal="center" vertical="center" wrapText="1"/>
    </xf>
    <xf numFmtId="0" fontId="3" fillId="8" borderId="2" xfId="2" applyFont="1" applyFill="1" applyBorder="1" applyAlignment="1">
      <alignment horizontal="center" vertical="center" wrapText="1"/>
    </xf>
    <xf numFmtId="0" fontId="42" fillId="8" borderId="0" xfId="2" applyFont="1" applyFill="1" applyBorder="1" applyAlignment="1">
      <alignment horizontal="center" vertical="center" wrapText="1"/>
    </xf>
    <xf numFmtId="168" fontId="43" fillId="8" borderId="0" xfId="2" applyNumberFormat="1" applyFont="1" applyFill="1" applyBorder="1" applyAlignment="1">
      <alignment horizontal="right" vertical="center" wrapText="1"/>
    </xf>
    <xf numFmtId="0" fontId="5" fillId="8" borderId="0" xfId="16" applyFont="1" applyFill="1" applyBorder="1" applyAlignment="1">
      <alignment horizontal="center"/>
    </xf>
    <xf numFmtId="169" fontId="1" fillId="8" borderId="0" xfId="2" applyNumberFormat="1" applyFont="1" applyFill="1"/>
    <xf numFmtId="0" fontId="38" fillId="8" borderId="0" xfId="2" applyFont="1" applyFill="1"/>
    <xf numFmtId="168" fontId="13" fillId="8" borderId="0" xfId="2" applyNumberFormat="1" applyFont="1" applyFill="1" applyBorder="1"/>
    <xf numFmtId="168" fontId="1" fillId="8" borderId="0" xfId="2" applyNumberFormat="1" applyFont="1" applyFill="1" applyBorder="1"/>
    <xf numFmtId="0" fontId="1" fillId="8" borderId="0" xfId="2" applyFont="1" applyFill="1" applyBorder="1" applyAlignment="1">
      <alignment horizontal="left" vertical="center"/>
    </xf>
    <xf numFmtId="0" fontId="1" fillId="8" borderId="0" xfId="2" applyFont="1" applyFill="1" applyBorder="1" applyAlignment="1">
      <alignment horizontal="left" wrapText="1"/>
    </xf>
    <xf numFmtId="0" fontId="1" fillId="8" borderId="0" xfId="12" applyFont="1" applyFill="1" applyBorder="1" applyAlignment="1">
      <alignment horizontal="center" vertical="center" wrapText="1"/>
    </xf>
    <xf numFmtId="0" fontId="5" fillId="8" borderId="2" xfId="16" applyFont="1" applyFill="1" applyBorder="1" applyAlignment="1">
      <alignment horizontal="left"/>
    </xf>
    <xf numFmtId="0" fontId="3" fillId="8" borderId="2" xfId="2" applyFont="1" applyFill="1" applyBorder="1" applyAlignment="1">
      <alignment vertical="center" wrapText="1"/>
    </xf>
    <xf numFmtId="0" fontId="3" fillId="0" borderId="2" xfId="2" applyFont="1" applyFill="1" applyBorder="1" applyAlignment="1">
      <alignment vertical="center" wrapText="1"/>
    </xf>
    <xf numFmtId="0" fontId="1" fillId="5" borderId="2" xfId="2" applyFont="1" applyFill="1" applyBorder="1" applyAlignment="1">
      <alignment horizontal="center" vertical="center" wrapText="1"/>
    </xf>
    <xf numFmtId="0" fontId="41" fillId="8" borderId="0" xfId="2" applyFont="1" applyFill="1" applyBorder="1"/>
    <xf numFmtId="0" fontId="15" fillId="8" borderId="0" xfId="2" applyFont="1" applyFill="1" applyBorder="1" applyAlignment="1">
      <alignment horizontal="center"/>
    </xf>
    <xf numFmtId="0" fontId="45" fillId="8" borderId="0" xfId="2" applyFont="1" applyFill="1" applyAlignment="1">
      <alignment horizontal="left"/>
    </xf>
    <xf numFmtId="0" fontId="0" fillId="8" borderId="2" xfId="0" applyFont="1" applyFill="1" applyBorder="1" applyAlignment="1">
      <alignment vertical="center" wrapText="1"/>
    </xf>
    <xf numFmtId="167" fontId="21" fillId="7" borderId="2" xfId="11" applyNumberFormat="1" applyFont="1" applyFill="1" applyBorder="1" applyAlignment="1">
      <alignment horizontal="center"/>
    </xf>
    <xf numFmtId="2" fontId="0" fillId="5" borderId="2" xfId="0" applyNumberFormat="1" applyFont="1" applyFill="1" applyBorder="1" applyAlignment="1">
      <alignment horizontal="center" vertical="center"/>
    </xf>
    <xf numFmtId="2" fontId="0" fillId="5" borderId="2" xfId="0" applyNumberFormat="1" applyFont="1" applyFill="1" applyBorder="1" applyAlignment="1">
      <alignment horizontal="center"/>
    </xf>
    <xf numFmtId="9" fontId="1" fillId="8" borderId="2" xfId="0" applyNumberFormat="1" applyFont="1" applyFill="1" applyBorder="1" applyAlignment="1">
      <alignment horizontal="center" vertical="center"/>
    </xf>
    <xf numFmtId="10" fontId="0" fillId="5" borderId="2" xfId="21" applyNumberFormat="1" applyFont="1" applyFill="1" applyBorder="1" applyAlignment="1">
      <alignment horizontal="center"/>
    </xf>
    <xf numFmtId="2" fontId="12" fillId="8" borderId="0" xfId="0" applyNumberFormat="1" applyFont="1" applyFill="1" applyBorder="1" applyAlignment="1">
      <alignment wrapText="1"/>
    </xf>
    <xf numFmtId="168" fontId="1" fillId="7" borderId="2" xfId="2" applyNumberFormat="1" applyFont="1" applyFill="1" applyBorder="1" applyAlignment="1">
      <alignment horizontal="center" vertical="center" wrapText="1"/>
    </xf>
    <xf numFmtId="168" fontId="3" fillId="7" borderId="2" xfId="2" applyNumberFormat="1" applyFont="1" applyFill="1" applyBorder="1" applyAlignment="1">
      <alignment horizontal="center" vertical="center" wrapText="1"/>
    </xf>
    <xf numFmtId="2" fontId="12" fillId="7" borderId="8" xfId="0" applyNumberFormat="1" applyFont="1" applyFill="1" applyBorder="1" applyAlignment="1">
      <alignment horizontal="center" vertical="center"/>
    </xf>
    <xf numFmtId="2" fontId="12" fillId="7" borderId="27" xfId="0" applyNumberFormat="1" applyFont="1" applyFill="1" applyBorder="1" applyAlignment="1">
      <alignment horizontal="center" vertical="center"/>
    </xf>
    <xf numFmtId="2" fontId="12" fillId="7" borderId="2" xfId="0" applyNumberFormat="1" applyFont="1" applyFill="1" applyBorder="1" applyAlignment="1">
      <alignment horizontal="center" vertical="center"/>
    </xf>
    <xf numFmtId="2" fontId="12" fillId="7" borderId="22" xfId="0" applyNumberFormat="1" applyFont="1" applyFill="1" applyBorder="1" applyAlignment="1">
      <alignment horizontal="center" vertical="center"/>
    </xf>
    <xf numFmtId="2" fontId="12" fillId="7" borderId="24" xfId="0" applyNumberFormat="1" applyFont="1" applyFill="1" applyBorder="1" applyAlignment="1">
      <alignment horizontal="center" vertical="center"/>
    </xf>
    <xf numFmtId="2" fontId="12" fillId="7" borderId="25" xfId="0" applyNumberFormat="1" applyFont="1" applyFill="1" applyBorder="1" applyAlignment="1">
      <alignment horizontal="center" vertical="center"/>
    </xf>
    <xf numFmtId="2" fontId="12" fillId="7" borderId="19" xfId="0" applyNumberFormat="1" applyFont="1" applyFill="1" applyBorder="1" applyAlignment="1">
      <alignment horizontal="center" vertical="center"/>
    </xf>
    <xf numFmtId="2" fontId="12" fillId="7" borderId="20" xfId="0" applyNumberFormat="1" applyFont="1" applyFill="1" applyBorder="1" applyAlignment="1">
      <alignment horizontal="center" vertical="center"/>
    </xf>
    <xf numFmtId="2" fontId="20" fillId="7" borderId="2" xfId="0" applyNumberFormat="1" applyFont="1" applyFill="1" applyBorder="1" applyAlignment="1">
      <alignment horizontal="center" vertical="center"/>
    </xf>
    <xf numFmtId="2" fontId="20" fillId="7" borderId="22" xfId="0" applyNumberFormat="1" applyFont="1" applyFill="1" applyBorder="1" applyAlignment="1">
      <alignment horizontal="center" vertical="center"/>
    </xf>
    <xf numFmtId="2" fontId="20" fillId="7" borderId="24" xfId="0" applyNumberFormat="1" applyFont="1" applyFill="1" applyBorder="1" applyAlignment="1">
      <alignment horizontal="center" vertical="center"/>
    </xf>
    <xf numFmtId="2" fontId="20" fillId="7" borderId="25" xfId="0" applyNumberFormat="1" applyFont="1" applyFill="1" applyBorder="1" applyAlignment="1">
      <alignment horizontal="center" vertical="center"/>
    </xf>
    <xf numFmtId="0" fontId="0" fillId="16" borderId="2" xfId="12" applyFont="1" applyFill="1" applyBorder="1" applyAlignment="1">
      <alignment vertical="center" wrapText="1"/>
    </xf>
    <xf numFmtId="0" fontId="46" fillId="8" borderId="0" xfId="12" applyFont="1" applyFill="1" applyBorder="1" applyAlignment="1">
      <alignment horizontal="left" vertical="center"/>
    </xf>
    <xf numFmtId="0" fontId="44" fillId="8" borderId="44" xfId="2" applyFont="1" applyFill="1" applyBorder="1" applyAlignment="1">
      <alignment horizontal="left"/>
    </xf>
    <xf numFmtId="0" fontId="45" fillId="8" borderId="44" xfId="12" applyFont="1" applyFill="1" applyBorder="1" applyAlignment="1">
      <alignment horizontal="left" vertical="center" wrapText="1"/>
    </xf>
    <xf numFmtId="0" fontId="44" fillId="8" borderId="44" xfId="2" applyFont="1" applyFill="1" applyBorder="1" applyAlignment="1">
      <alignment horizontal="left" wrapText="1"/>
    </xf>
    <xf numFmtId="0" fontId="29" fillId="5" borderId="0" xfId="18" applyFill="1" applyAlignment="1">
      <alignment wrapText="1"/>
    </xf>
    <xf numFmtId="167" fontId="29" fillId="5" borderId="0" xfId="18" applyNumberFormat="1" applyFill="1" applyAlignment="1">
      <alignment wrapText="1"/>
    </xf>
    <xf numFmtId="0" fontId="12" fillId="6" borderId="2" xfId="0" applyFont="1" applyFill="1" applyBorder="1" applyAlignment="1">
      <alignment horizontal="center" vertical="center"/>
    </xf>
    <xf numFmtId="0" fontId="12" fillId="6" borderId="2" xfId="0" applyFont="1" applyFill="1" applyBorder="1" applyAlignment="1">
      <alignment horizontal="right" vertical="center"/>
    </xf>
    <xf numFmtId="2" fontId="12" fillId="5" borderId="2" xfId="1" applyNumberFormat="1" applyFont="1" applyFill="1" applyBorder="1" applyAlignment="1">
      <alignment horizontal="center" vertical="center"/>
    </xf>
    <xf numFmtId="0" fontId="3" fillId="0" borderId="0" xfId="0" applyFont="1"/>
    <xf numFmtId="0" fontId="3" fillId="8" borderId="2" xfId="2" applyFont="1" applyFill="1" applyBorder="1" applyAlignment="1">
      <alignment horizontal="center" vertical="center" wrapText="1"/>
    </xf>
    <xf numFmtId="0" fontId="0" fillId="16" borderId="2" xfId="12" applyFont="1" applyFill="1" applyBorder="1" applyAlignment="1">
      <alignment wrapText="1"/>
    </xf>
    <xf numFmtId="0" fontId="0" fillId="16" borderId="3" xfId="12" applyFont="1" applyFill="1" applyBorder="1" applyAlignment="1">
      <alignment wrapText="1"/>
    </xf>
    <xf numFmtId="0" fontId="12" fillId="6" borderId="2" xfId="0" applyFont="1" applyFill="1" applyBorder="1" applyAlignment="1">
      <alignment horizontal="center" vertical="center" wrapText="1"/>
    </xf>
    <xf numFmtId="0" fontId="39" fillId="4" borderId="0" xfId="12" applyFont="1" applyFill="1" applyAlignment="1">
      <alignment vertical="center"/>
    </xf>
    <xf numFmtId="0" fontId="12" fillId="4" borderId="0" xfId="12" applyFont="1" applyFill="1" applyAlignment="1">
      <alignment horizontal="left" vertical="center"/>
    </xf>
    <xf numFmtId="0" fontId="12" fillId="4" borderId="0" xfId="12" applyFont="1" applyFill="1" applyAlignment="1">
      <alignment horizontal="left" vertical="center" wrapText="1"/>
    </xf>
    <xf numFmtId="0" fontId="27" fillId="4" borderId="0" xfId="12" applyFont="1" applyFill="1" applyAlignment="1">
      <alignment horizontal="left" vertical="center" wrapText="1"/>
    </xf>
    <xf numFmtId="0" fontId="27" fillId="4" borderId="0" xfId="12" applyFont="1" applyFill="1" applyAlignment="1">
      <alignment vertical="center"/>
    </xf>
    <xf numFmtId="0" fontId="27" fillId="4" borderId="0" xfId="12" applyFont="1" applyFill="1" applyAlignment="1">
      <alignment vertical="center" wrapText="1"/>
    </xf>
    <xf numFmtId="0" fontId="3" fillId="8" borderId="0" xfId="2" applyFont="1" applyFill="1" applyAlignment="1">
      <alignment horizontal="left" vertical="center"/>
    </xf>
    <xf numFmtId="0" fontId="0" fillId="6" borderId="8"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6" fillId="0" borderId="0" xfId="0" applyFont="1"/>
    <xf numFmtId="0" fontId="6" fillId="8" borderId="2" xfId="20" applyFont="1" applyFill="1" applyBorder="1" applyAlignment="1"/>
    <xf numFmtId="0" fontId="0" fillId="8" borderId="0" xfId="0" applyFill="1" applyAlignment="1">
      <alignment horizontal="center"/>
    </xf>
    <xf numFmtId="0" fontId="18" fillId="8" borderId="0" xfId="0" applyFont="1" applyFill="1" applyAlignment="1">
      <alignment horizontal="left"/>
    </xf>
    <xf numFmtId="0" fontId="6" fillId="8" borderId="0" xfId="0" applyFont="1" applyFill="1" applyAlignment="1">
      <alignment horizontal="center"/>
    </xf>
    <xf numFmtId="0" fontId="6" fillId="8" borderId="0" xfId="0" applyFont="1" applyFill="1"/>
    <xf numFmtId="0" fontId="47" fillId="8" borderId="2" xfId="20" applyFont="1" applyFill="1" applyBorder="1"/>
    <xf numFmtId="14" fontId="6" fillId="8" borderId="2" xfId="20" applyNumberFormat="1" applyFont="1" applyFill="1" applyBorder="1" applyAlignment="1">
      <alignment horizontal="left"/>
    </xf>
    <xf numFmtId="0" fontId="6" fillId="8" borderId="2" xfId="20" applyFont="1" applyFill="1" applyBorder="1" applyAlignment="1">
      <alignment horizontal="left"/>
    </xf>
    <xf numFmtId="0" fontId="6" fillId="8" borderId="2" xfId="20" applyFont="1" applyFill="1" applyBorder="1"/>
    <xf numFmtId="0" fontId="6" fillId="8" borderId="2" xfId="20" applyFont="1" applyFill="1" applyBorder="1" applyAlignment="1">
      <alignment wrapText="1"/>
    </xf>
    <xf numFmtId="0" fontId="0" fillId="0" borderId="0" xfId="0" applyAlignment="1">
      <alignment horizontal="center"/>
    </xf>
    <xf numFmtId="0" fontId="17" fillId="17" borderId="3" xfId="12" applyFont="1" applyFill="1" applyBorder="1" applyAlignment="1">
      <alignment horizontal="left" wrapText="1"/>
    </xf>
    <xf numFmtId="0" fontId="17" fillId="17" borderId="4" xfId="12" applyFont="1" applyFill="1" applyBorder="1" applyAlignment="1">
      <alignment horizontal="left" wrapText="1"/>
    </xf>
    <xf numFmtId="0" fontId="17" fillId="17" borderId="5" xfId="12" applyFont="1" applyFill="1" applyBorder="1" applyAlignment="1">
      <alignment horizontal="left" wrapText="1"/>
    </xf>
    <xf numFmtId="0" fontId="0" fillId="0" borderId="6" xfId="12" applyFont="1" applyBorder="1" applyAlignment="1">
      <alignment horizontal="left" vertical="center" wrapText="1"/>
    </xf>
    <xf numFmtId="0" fontId="1" fillId="0" borderId="7" xfId="12" applyFont="1" applyBorder="1" applyAlignment="1">
      <alignment horizontal="left" vertical="center" wrapText="1"/>
    </xf>
    <xf numFmtId="0" fontId="1" fillId="0" borderId="8" xfId="12" applyFont="1" applyBorder="1" applyAlignment="1">
      <alignment horizontal="left" vertical="center" wrapText="1"/>
    </xf>
    <xf numFmtId="0" fontId="3" fillId="21" borderId="6" xfId="12" applyFont="1" applyFill="1" applyBorder="1" applyAlignment="1">
      <alignment horizontal="left" wrapText="1"/>
    </xf>
    <xf numFmtId="0" fontId="3" fillId="21" borderId="7" xfId="12" applyFont="1" applyFill="1" applyBorder="1" applyAlignment="1">
      <alignment horizontal="left"/>
    </xf>
    <xf numFmtId="0" fontId="3" fillId="21" borderId="8" xfId="12" applyFont="1" applyFill="1" applyBorder="1" applyAlignment="1">
      <alignment horizontal="left"/>
    </xf>
    <xf numFmtId="0" fontId="3" fillId="20" borderId="6" xfId="12" applyFont="1" applyFill="1" applyBorder="1" applyAlignment="1">
      <alignment horizontal="center" vertical="center" wrapText="1"/>
    </xf>
    <xf numFmtId="0" fontId="3" fillId="20" borderId="7" xfId="12" applyFont="1" applyFill="1" applyBorder="1" applyAlignment="1">
      <alignment horizontal="center" vertical="center" wrapText="1"/>
    </xf>
    <xf numFmtId="0" fontId="3" fillId="20" borderId="8" xfId="12" applyFont="1" applyFill="1" applyBorder="1" applyAlignment="1">
      <alignment horizontal="center" vertical="center" wrapText="1"/>
    </xf>
    <xf numFmtId="0" fontId="3" fillId="7" borderId="10" xfId="12" applyFont="1" applyFill="1" applyBorder="1" applyAlignment="1">
      <alignment horizontal="left" vertical="center" wrapText="1"/>
    </xf>
    <xf numFmtId="0" fontId="3" fillId="7" borderId="15" xfId="12" applyFont="1" applyFill="1" applyBorder="1" applyAlignment="1">
      <alignment horizontal="left" vertical="center" wrapText="1"/>
    </xf>
    <xf numFmtId="0" fontId="3" fillId="7" borderId="11" xfId="12" applyFont="1" applyFill="1" applyBorder="1" applyAlignment="1">
      <alignment horizontal="left" vertical="center" wrapText="1"/>
    </xf>
    <xf numFmtId="0" fontId="3" fillId="7" borderId="9" xfId="12" applyFont="1" applyFill="1" applyBorder="1" applyAlignment="1">
      <alignment horizontal="left" vertical="center" wrapText="1"/>
    </xf>
    <xf numFmtId="0" fontId="3" fillId="7" borderId="0" xfId="12" applyFont="1" applyFill="1" applyBorder="1" applyAlignment="1">
      <alignment horizontal="left" vertical="center" wrapText="1"/>
    </xf>
    <xf numFmtId="0" fontId="3" fillId="7" borderId="17" xfId="12" applyFont="1" applyFill="1" applyBorder="1" applyAlignment="1">
      <alignment horizontal="left" vertical="center" wrapText="1"/>
    </xf>
    <xf numFmtId="0" fontId="3" fillId="7" borderId="12" xfId="12" applyFont="1" applyFill="1" applyBorder="1" applyAlignment="1">
      <alignment horizontal="left" vertical="center" wrapText="1"/>
    </xf>
    <xf numFmtId="0" fontId="3" fillId="7" borderId="16" xfId="12" applyFont="1" applyFill="1" applyBorder="1" applyAlignment="1">
      <alignment horizontal="left" vertical="center" wrapText="1"/>
    </xf>
    <xf numFmtId="0" fontId="3" fillId="7" borderId="13" xfId="12" applyFont="1" applyFill="1" applyBorder="1" applyAlignment="1">
      <alignment horizontal="left" vertical="center" wrapText="1"/>
    </xf>
    <xf numFmtId="0" fontId="0" fillId="8" borderId="0" xfId="12" applyFont="1" applyFill="1" applyAlignment="1">
      <alignment horizontal="left" wrapText="1"/>
    </xf>
    <xf numFmtId="0" fontId="1" fillId="8" borderId="0" xfId="12" applyFont="1" applyFill="1" applyAlignment="1">
      <alignment horizontal="left" wrapText="1"/>
    </xf>
    <xf numFmtId="0" fontId="0" fillId="0" borderId="0" xfId="12" applyFont="1" applyAlignment="1">
      <alignment horizontal="left" wrapText="1"/>
    </xf>
    <xf numFmtId="0" fontId="1" fillId="0" borderId="0" xfId="12" applyFont="1" applyAlignment="1">
      <alignment horizontal="left" wrapText="1"/>
    </xf>
    <xf numFmtId="0" fontId="0" fillId="8" borderId="0" xfId="0" applyFont="1" applyFill="1" applyAlignment="1">
      <alignment horizontal="left" wrapText="1"/>
    </xf>
    <xf numFmtId="0" fontId="1" fillId="8" borderId="0" xfId="0" applyFont="1" applyFill="1" applyAlignment="1">
      <alignment horizontal="left" wrapText="1"/>
    </xf>
    <xf numFmtId="0" fontId="3" fillId="8" borderId="0" xfId="12" applyFont="1" applyFill="1" applyAlignment="1">
      <alignment horizontal="left" wrapText="1"/>
    </xf>
    <xf numFmtId="0" fontId="1" fillId="0" borderId="0" xfId="12" applyFont="1" applyAlignment="1">
      <alignment horizontal="center"/>
    </xf>
    <xf numFmtId="0" fontId="12" fillId="4" borderId="0" xfId="12" applyFont="1" applyFill="1" applyAlignment="1">
      <alignment horizontal="left" wrapText="1"/>
    </xf>
    <xf numFmtId="0" fontId="3" fillId="8" borderId="2" xfId="2" applyFont="1" applyFill="1" applyBorder="1" applyAlignment="1">
      <alignment horizontal="center" vertical="center" wrapText="1"/>
    </xf>
    <xf numFmtId="0" fontId="3" fillId="8" borderId="2" xfId="2" applyFont="1" applyFill="1" applyBorder="1" applyAlignment="1">
      <alignment vertical="center" wrapText="1"/>
    </xf>
    <xf numFmtId="0" fontId="42" fillId="8" borderId="2" xfId="2" applyFont="1" applyFill="1" applyBorder="1" applyAlignment="1">
      <alignment horizontal="center" vertical="center" wrapText="1"/>
    </xf>
    <xf numFmtId="0" fontId="12" fillId="8" borderId="2" xfId="0" applyFont="1" applyFill="1" applyBorder="1" applyAlignment="1">
      <alignment horizontal="left"/>
    </xf>
    <xf numFmtId="0" fontId="21" fillId="0" borderId="2" xfId="0" applyFont="1" applyBorder="1" applyAlignment="1">
      <alignment horizontal="left"/>
    </xf>
    <xf numFmtId="0" fontId="21" fillId="13" borderId="2" xfId="0" applyFont="1" applyFill="1" applyBorder="1" applyAlignment="1">
      <alignment horizontal="left"/>
    </xf>
    <xf numFmtId="0" fontId="12" fillId="6" borderId="18" xfId="0" applyFont="1" applyFill="1" applyBorder="1" applyAlignment="1">
      <alignment horizontal="left" vertical="center"/>
    </xf>
    <xf numFmtId="0" fontId="12" fillId="6" borderId="19" xfId="0" applyFont="1" applyFill="1" applyBorder="1" applyAlignment="1">
      <alignment horizontal="left" vertical="center"/>
    </xf>
    <xf numFmtId="0" fontId="12" fillId="6" borderId="21" xfId="0" applyFont="1" applyFill="1" applyBorder="1" applyAlignment="1">
      <alignment horizontal="left" vertical="center"/>
    </xf>
    <xf numFmtId="0" fontId="12" fillId="6" borderId="2" xfId="0" applyFont="1" applyFill="1" applyBorder="1" applyAlignment="1">
      <alignment horizontal="left" vertical="center"/>
    </xf>
    <xf numFmtId="0" fontId="12" fillId="6" borderId="23" xfId="0" applyFont="1" applyFill="1" applyBorder="1" applyAlignment="1">
      <alignment horizontal="left" vertical="center"/>
    </xf>
    <xf numFmtId="0" fontId="12" fillId="6" borderId="24" xfId="0" applyFont="1" applyFill="1" applyBorder="1" applyAlignment="1">
      <alignment horizontal="left" vertical="center"/>
    </xf>
    <xf numFmtId="0" fontId="12" fillId="6" borderId="19" xfId="0" applyFont="1" applyFill="1" applyBorder="1" applyAlignment="1">
      <alignment horizontal="center"/>
    </xf>
    <xf numFmtId="0" fontId="12" fillId="6" borderId="3" xfId="0" applyFont="1" applyFill="1" applyBorder="1" applyAlignment="1">
      <alignment horizontal="center"/>
    </xf>
    <xf numFmtId="0" fontId="12" fillId="6" borderId="5" xfId="0" applyFont="1" applyFill="1" applyBorder="1" applyAlignment="1">
      <alignment horizontal="center"/>
    </xf>
    <xf numFmtId="0" fontId="12" fillId="6" borderId="6" xfId="0" applyFont="1" applyFill="1" applyBorder="1" applyAlignment="1">
      <alignment horizontal="center" vertical="center"/>
    </xf>
    <xf numFmtId="0" fontId="12" fillId="6" borderId="31" xfId="0" applyFont="1" applyFill="1" applyBorder="1" applyAlignment="1">
      <alignment horizontal="center" vertical="center"/>
    </xf>
    <xf numFmtId="0" fontId="12" fillId="8" borderId="2" xfId="0" applyFont="1" applyFill="1" applyBorder="1" applyAlignment="1">
      <alignment horizontal="left" wrapText="1"/>
    </xf>
    <xf numFmtId="0" fontId="12" fillId="8" borderId="42" xfId="0" applyFont="1" applyFill="1" applyBorder="1" applyAlignment="1">
      <alignment horizontal="left" wrapText="1"/>
    </xf>
    <xf numFmtId="0" fontId="12" fillId="8" borderId="4" xfId="0" applyFont="1" applyFill="1" applyBorder="1" applyAlignment="1">
      <alignment horizontal="left" wrapText="1"/>
    </xf>
    <xf numFmtId="0" fontId="12" fillId="8" borderId="5" xfId="0" applyFont="1" applyFill="1" applyBorder="1" applyAlignment="1">
      <alignment horizontal="left" wrapText="1"/>
    </xf>
    <xf numFmtId="0" fontId="12" fillId="8" borderId="41" xfId="0" applyFont="1" applyFill="1" applyBorder="1" applyAlignment="1">
      <alignment horizontal="left" vertical="top" wrapText="1"/>
    </xf>
    <xf numFmtId="0" fontId="12" fillId="8" borderId="39" xfId="0" applyFont="1" applyFill="1" applyBorder="1" applyAlignment="1">
      <alignment horizontal="left" vertical="top" wrapText="1"/>
    </xf>
    <xf numFmtId="0" fontId="12" fillId="8" borderId="36" xfId="0" applyFont="1" applyFill="1" applyBorder="1" applyAlignment="1">
      <alignment horizontal="left" vertical="top" wrapText="1"/>
    </xf>
    <xf numFmtId="0" fontId="12" fillId="6" borderId="20" xfId="0" applyFont="1" applyFill="1" applyBorder="1" applyAlignment="1">
      <alignment horizontal="center"/>
    </xf>
    <xf numFmtId="0" fontId="12" fillId="6" borderId="26" xfId="0" applyFont="1" applyFill="1" applyBorder="1" applyAlignment="1">
      <alignment horizontal="center" vertical="center"/>
    </xf>
    <xf numFmtId="0" fontId="12" fillId="6" borderId="32" xfId="0" applyFont="1" applyFill="1" applyBorder="1" applyAlignment="1">
      <alignment horizontal="center" vertical="center"/>
    </xf>
    <xf numFmtId="0" fontId="12" fillId="8" borderId="8" xfId="0" applyFont="1" applyFill="1" applyBorder="1" applyAlignment="1">
      <alignment horizontal="left" wrapText="1"/>
    </xf>
    <xf numFmtId="0" fontId="12" fillId="8" borderId="23" xfId="0" applyFont="1" applyFill="1" applyBorder="1" applyAlignment="1">
      <alignment horizontal="left" vertical="top" wrapText="1"/>
    </xf>
    <xf numFmtId="0" fontId="12" fillId="8" borderId="24" xfId="0" applyFont="1" applyFill="1" applyBorder="1" applyAlignment="1">
      <alignment horizontal="left" vertical="top" wrapText="1"/>
    </xf>
    <xf numFmtId="0" fontId="12" fillId="8" borderId="30" xfId="0" applyFont="1" applyFill="1" applyBorder="1" applyAlignment="1">
      <alignment horizontal="left" vertical="top" wrapText="1"/>
    </xf>
    <xf numFmtId="0" fontId="12" fillId="8" borderId="29" xfId="0" applyFont="1" applyFill="1" applyBorder="1" applyAlignment="1">
      <alignment horizontal="left" vertical="top" wrapText="1"/>
    </xf>
    <xf numFmtId="0" fontId="12" fillId="8" borderId="28" xfId="0" applyFont="1" applyFill="1" applyBorder="1" applyAlignment="1">
      <alignment horizontal="left" vertical="top" wrapText="1"/>
    </xf>
    <xf numFmtId="0" fontId="22" fillId="18" borderId="33" xfId="0" applyFont="1" applyFill="1" applyBorder="1" applyAlignment="1">
      <alignment horizontal="left" vertical="center"/>
    </xf>
    <xf numFmtId="0" fontId="22" fillId="18" borderId="34" xfId="0" applyFont="1" applyFill="1" applyBorder="1" applyAlignment="1">
      <alignment horizontal="left" vertical="center"/>
    </xf>
    <xf numFmtId="0" fontId="22" fillId="18" borderId="35" xfId="0" applyFont="1" applyFill="1" applyBorder="1" applyAlignment="1">
      <alignment horizontal="left" vertical="center"/>
    </xf>
    <xf numFmtId="0" fontId="20" fillId="8" borderId="43" xfId="0" applyFont="1" applyFill="1" applyBorder="1" applyAlignment="1">
      <alignment horizontal="left" wrapText="1"/>
    </xf>
    <xf numFmtId="0" fontId="20" fillId="8" borderId="38" xfId="0" applyFont="1" applyFill="1" applyBorder="1" applyAlignment="1">
      <alignment horizontal="left" wrapText="1"/>
    </xf>
    <xf numFmtId="0" fontId="20" fillId="8" borderId="37" xfId="0" applyFont="1" applyFill="1" applyBorder="1" applyAlignment="1">
      <alignment horizontal="left" wrapText="1"/>
    </xf>
    <xf numFmtId="0" fontId="20" fillId="8" borderId="42" xfId="0" applyFont="1" applyFill="1" applyBorder="1" applyAlignment="1">
      <alignment horizontal="left" wrapText="1"/>
    </xf>
    <xf numFmtId="0" fontId="20" fillId="8" borderId="4" xfId="0" applyFont="1" applyFill="1" applyBorder="1" applyAlignment="1">
      <alignment horizontal="left" wrapText="1"/>
    </xf>
    <xf numFmtId="0" fontId="20" fillId="8" borderId="5" xfId="0" applyFont="1" applyFill="1" applyBorder="1" applyAlignment="1">
      <alignment horizontal="left" wrapText="1"/>
    </xf>
    <xf numFmtId="0" fontId="21" fillId="13" borderId="2" xfId="12" applyFont="1" applyFill="1" applyBorder="1" applyAlignment="1">
      <alignment vertical="center" wrapText="1"/>
    </xf>
    <xf numFmtId="0" fontId="23" fillId="6" borderId="10" xfId="12" applyFont="1" applyFill="1" applyBorder="1" applyAlignment="1">
      <alignment horizontal="left"/>
    </xf>
    <xf numFmtId="0" fontId="24" fillId="6" borderId="15" xfId="12" applyFont="1" applyFill="1" applyBorder="1" applyAlignment="1">
      <alignment horizontal="left"/>
    </xf>
    <xf numFmtId="0" fontId="24" fillId="6" borderId="11" xfId="12" applyFont="1" applyFill="1" applyBorder="1" applyAlignment="1">
      <alignment horizontal="left"/>
    </xf>
    <xf numFmtId="0" fontId="23" fillId="6" borderId="15" xfId="12" applyFont="1" applyFill="1" applyBorder="1" applyAlignment="1">
      <alignment horizontal="left"/>
    </xf>
    <xf numFmtId="0" fontId="23" fillId="6" borderId="11" xfId="12" applyFont="1" applyFill="1" applyBorder="1" applyAlignment="1">
      <alignment horizontal="left"/>
    </xf>
    <xf numFmtId="0" fontId="25" fillId="6" borderId="12" xfId="12" applyFont="1" applyFill="1" applyBorder="1" applyAlignment="1">
      <alignment horizontal="left" vertical="top" wrapText="1"/>
    </xf>
    <xf numFmtId="0" fontId="25" fillId="6" borderId="16" xfId="12" applyFont="1" applyFill="1" applyBorder="1" applyAlignment="1">
      <alignment horizontal="left" vertical="top" wrapText="1"/>
    </xf>
    <xf numFmtId="0" fontId="25" fillId="6" borderId="13" xfId="12" applyFont="1" applyFill="1" applyBorder="1" applyAlignment="1">
      <alignment horizontal="left" vertical="top" wrapText="1"/>
    </xf>
    <xf numFmtId="0" fontId="21" fillId="6" borderId="3" xfId="16" applyFont="1" applyFill="1" applyBorder="1" applyAlignment="1">
      <alignment horizontal="left" vertical="center"/>
    </xf>
    <xf numFmtId="0" fontId="12" fillId="6" borderId="6" xfId="12" applyFont="1" applyFill="1" applyBorder="1" applyAlignment="1">
      <alignment horizontal="center"/>
    </xf>
    <xf numFmtId="0" fontId="12" fillId="6" borderId="7" xfId="12" applyFont="1" applyFill="1" applyBorder="1" applyAlignment="1">
      <alignment horizontal="center"/>
    </xf>
    <xf numFmtId="0" fontId="12" fillId="6" borderId="3" xfId="0" applyFont="1" applyFill="1" applyBorder="1" applyAlignment="1">
      <alignment horizontal="left" vertical="center"/>
    </xf>
    <xf numFmtId="0" fontId="12" fillId="6" borderId="4" xfId="0" applyFont="1" applyFill="1" applyBorder="1" applyAlignment="1">
      <alignment horizontal="left" vertical="center"/>
    </xf>
    <xf numFmtId="0" fontId="12" fillId="6" borderId="5" xfId="0" applyFont="1" applyFill="1" applyBorder="1" applyAlignment="1">
      <alignment horizontal="left" vertical="center"/>
    </xf>
    <xf numFmtId="0" fontId="12" fillId="4" borderId="0" xfId="0" applyFont="1" applyFill="1" applyAlignment="1">
      <alignment horizontal="left" vertical="top" wrapText="1"/>
    </xf>
    <xf numFmtId="0" fontId="12" fillId="6"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21" fillId="6" borderId="2" xfId="15" applyFont="1" applyFill="1" applyBorder="1" applyAlignment="1">
      <alignment horizontal="left" vertical="center" wrapText="1"/>
    </xf>
    <xf numFmtId="0" fontId="12" fillId="6" borderId="6" xfId="0" applyFont="1" applyFill="1" applyBorder="1" applyAlignment="1">
      <alignment horizontal="left" vertical="center" wrapText="1"/>
    </xf>
    <xf numFmtId="0" fontId="12" fillId="6" borderId="7" xfId="0" applyFont="1" applyFill="1" applyBorder="1" applyAlignment="1">
      <alignment horizontal="left" vertical="center" wrapText="1"/>
    </xf>
    <xf numFmtId="0" fontId="12" fillId="6" borderId="8" xfId="0" applyFont="1" applyFill="1" applyBorder="1" applyAlignment="1">
      <alignment horizontal="left" vertical="center" wrapText="1"/>
    </xf>
    <xf numFmtId="0" fontId="12" fillId="6" borderId="2" xfId="0" applyFont="1" applyFill="1" applyBorder="1" applyAlignment="1">
      <alignment horizontal="center" vertical="center"/>
    </xf>
    <xf numFmtId="0" fontId="12" fillId="0" borderId="2" xfId="0" applyFont="1" applyBorder="1" applyAlignment="1">
      <alignment horizontal="left" vertical="center"/>
    </xf>
    <xf numFmtId="0" fontId="12" fillId="0" borderId="2" xfId="0" applyFont="1" applyBorder="1" applyAlignment="1">
      <alignment horizontal="left" vertical="center" wrapText="1"/>
    </xf>
    <xf numFmtId="165" fontId="26" fillId="0" borderId="6" xfId="13" applyNumberFormat="1" applyFont="1" applyFill="1" applyBorder="1" applyAlignment="1">
      <alignment horizontal="left" vertical="center" wrapText="1"/>
    </xf>
    <xf numFmtId="165" fontId="26" fillId="0" borderId="7" xfId="13" applyNumberFormat="1" applyFont="1" applyFill="1" applyBorder="1" applyAlignment="1">
      <alignment horizontal="left" vertical="center" wrapText="1"/>
    </xf>
    <xf numFmtId="165" fontId="26" fillId="0" borderId="8" xfId="13" applyNumberFormat="1" applyFont="1" applyFill="1" applyBorder="1" applyAlignment="1">
      <alignment horizontal="left" vertical="center" wrapText="1"/>
    </xf>
    <xf numFmtId="0" fontId="12" fillId="0" borderId="2" xfId="0" applyFont="1" applyBorder="1" applyAlignment="1">
      <alignment horizontal="center"/>
    </xf>
    <xf numFmtId="0" fontId="12" fillId="0" borderId="2" xfId="0" applyFont="1" applyBorder="1" applyAlignment="1">
      <alignment horizontal="left"/>
    </xf>
    <xf numFmtId="0" fontId="23" fillId="6" borderId="10" xfId="0" applyFont="1" applyFill="1" applyBorder="1" applyAlignment="1">
      <alignment horizontal="left"/>
    </xf>
    <xf numFmtId="0" fontId="24" fillId="6" borderId="15" xfId="0" applyFont="1" applyFill="1" applyBorder="1" applyAlignment="1">
      <alignment horizontal="left"/>
    </xf>
    <xf numFmtId="0" fontId="24" fillId="6" borderId="11" xfId="0" applyFont="1" applyFill="1" applyBorder="1" applyAlignment="1">
      <alignment horizontal="left"/>
    </xf>
    <xf numFmtId="0" fontId="23" fillId="6" borderId="15" xfId="0" applyFont="1" applyFill="1" applyBorder="1" applyAlignment="1">
      <alignment horizontal="left"/>
    </xf>
    <xf numFmtId="0" fontId="23" fillId="6" borderId="11" xfId="0" applyFont="1" applyFill="1" applyBorder="1" applyAlignment="1">
      <alignment horizontal="left"/>
    </xf>
    <xf numFmtId="0" fontId="25" fillId="6" borderId="12" xfId="0" applyFont="1" applyFill="1" applyBorder="1" applyAlignment="1">
      <alignment horizontal="left" vertical="top" wrapText="1"/>
    </xf>
    <xf numFmtId="0" fontId="25" fillId="6" borderId="16" xfId="0" applyFont="1" applyFill="1" applyBorder="1" applyAlignment="1">
      <alignment horizontal="left" vertical="top" wrapText="1"/>
    </xf>
    <xf numFmtId="0" fontId="25" fillId="6" borderId="13" xfId="0" applyFont="1" applyFill="1" applyBorder="1" applyAlignment="1">
      <alignment horizontal="left" vertical="top" wrapText="1"/>
    </xf>
    <xf numFmtId="0" fontId="22" fillId="12" borderId="3" xfId="0" applyFont="1" applyFill="1" applyBorder="1" applyAlignment="1">
      <alignment horizontal="left" vertical="center" wrapText="1"/>
    </xf>
    <xf numFmtId="0" fontId="22" fillId="12" borderId="4" xfId="0" applyFont="1" applyFill="1" applyBorder="1" applyAlignment="1">
      <alignment horizontal="left" vertical="center" wrapText="1"/>
    </xf>
    <xf numFmtId="0" fontId="22" fillId="12" borderId="5"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2" xfId="0" applyFont="1" applyFill="1" applyBorder="1" applyAlignment="1">
      <alignment horizontal="center" vertical="center"/>
    </xf>
    <xf numFmtId="0" fontId="0" fillId="4" borderId="0" xfId="14" applyFont="1" applyFill="1" applyAlignment="1">
      <alignment horizontal="left" wrapText="1"/>
    </xf>
    <xf numFmtId="0" fontId="1" fillId="4" borderId="0" xfId="14" applyFill="1" applyAlignment="1">
      <alignment horizontal="left" wrapText="1"/>
    </xf>
    <xf numFmtId="0" fontId="1" fillId="6" borderId="2" xfId="14" applyFont="1" applyFill="1" applyBorder="1" applyAlignment="1">
      <alignment horizontal="left" vertical="center" wrapText="1"/>
    </xf>
    <xf numFmtId="0" fontId="5" fillId="6" borderId="2" xfId="15" applyFont="1" applyFill="1" applyBorder="1" applyAlignment="1">
      <alignment horizontal="left" vertical="center" wrapText="1"/>
    </xf>
    <xf numFmtId="0" fontId="1" fillId="6" borderId="2" xfId="14" applyFont="1" applyFill="1" applyBorder="1" applyAlignment="1">
      <alignment horizontal="left" vertical="center"/>
    </xf>
    <xf numFmtId="0" fontId="1" fillId="6" borderId="2" xfId="14" applyFont="1" applyFill="1" applyBorder="1" applyAlignment="1">
      <alignment horizontal="center"/>
    </xf>
    <xf numFmtId="0" fontId="7" fillId="6" borderId="10" xfId="14" applyFont="1" applyFill="1" applyBorder="1" applyAlignment="1">
      <alignment horizontal="left"/>
    </xf>
    <xf numFmtId="0" fontId="19" fillId="6" borderId="15" xfId="14" applyFont="1" applyFill="1" applyBorder="1" applyAlignment="1">
      <alignment horizontal="left"/>
    </xf>
    <xf numFmtId="0" fontId="19" fillId="6" borderId="11" xfId="14" applyFont="1" applyFill="1" applyBorder="1" applyAlignment="1">
      <alignment horizontal="left"/>
    </xf>
    <xf numFmtId="0" fontId="0" fillId="0" borderId="6" xfId="14" applyFont="1" applyFill="1" applyBorder="1" applyAlignment="1">
      <alignment horizontal="left" vertical="center" wrapText="1"/>
    </xf>
    <xf numFmtId="0" fontId="1" fillId="0" borderId="7" xfId="14" applyFill="1" applyBorder="1" applyAlignment="1">
      <alignment horizontal="left" vertical="center" wrapText="1"/>
    </xf>
    <xf numFmtId="0" fontId="1" fillId="0" borderId="8" xfId="14" applyFill="1" applyBorder="1" applyAlignment="1">
      <alignment horizontal="left" vertical="center" wrapText="1"/>
    </xf>
    <xf numFmtId="0" fontId="1" fillId="0" borderId="2" xfId="14" applyFill="1" applyBorder="1" applyAlignment="1">
      <alignment horizontal="left" vertical="center"/>
    </xf>
    <xf numFmtId="0" fontId="12" fillId="0" borderId="2" xfId="14" applyFont="1" applyFill="1" applyBorder="1" applyAlignment="1">
      <alignment horizontal="center" vertical="center"/>
    </xf>
    <xf numFmtId="0" fontId="1" fillId="6" borderId="3" xfId="14" applyFont="1" applyFill="1" applyBorder="1" applyAlignment="1">
      <alignment horizontal="left" vertical="center"/>
    </xf>
    <xf numFmtId="0" fontId="1" fillId="6" borderId="5" xfId="14" applyFont="1" applyFill="1" applyBorder="1" applyAlignment="1">
      <alignment horizontal="left" vertical="center"/>
    </xf>
    <xf numFmtId="0" fontId="0" fillId="0" borderId="2" xfId="14" applyFont="1" applyFill="1" applyBorder="1" applyAlignment="1">
      <alignment horizontal="left" vertical="center" wrapText="1"/>
    </xf>
    <xf numFmtId="0" fontId="1" fillId="0" borderId="2" xfId="14" applyFill="1" applyBorder="1" applyAlignment="1">
      <alignment horizontal="left" vertical="center" wrapText="1"/>
    </xf>
    <xf numFmtId="0" fontId="1" fillId="0" borderId="2" xfId="14" applyFill="1" applyBorder="1" applyAlignment="1">
      <alignment horizontal="center" vertical="center"/>
    </xf>
    <xf numFmtId="0" fontId="0" fillId="6" borderId="2" xfId="0" applyFont="1" applyFill="1" applyBorder="1" applyAlignment="1">
      <alignment horizontal="left" vertical="center" wrapText="1"/>
    </xf>
    <xf numFmtId="0" fontId="5" fillId="6" borderId="2" xfId="12" applyFont="1" applyFill="1" applyBorder="1" applyAlignment="1">
      <alignment horizontal="left" vertical="center" wrapText="1"/>
    </xf>
    <xf numFmtId="0" fontId="0" fillId="6" borderId="2" xfId="0" applyFont="1" applyFill="1" applyBorder="1" applyAlignment="1">
      <alignment horizontal="left" vertical="center"/>
    </xf>
    <xf numFmtId="0" fontId="0" fillId="6" borderId="2" xfId="0" applyFont="1" applyFill="1" applyBorder="1" applyAlignment="1">
      <alignment horizontal="center"/>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2" xfId="0" applyFill="1" applyBorder="1" applyAlignment="1">
      <alignment horizontal="left" vertical="center"/>
    </xf>
    <xf numFmtId="0" fontId="0" fillId="0" borderId="2" xfId="0" applyFill="1" applyBorder="1" applyAlignment="1">
      <alignment horizontal="left"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2" xfId="0" applyFill="1" applyBorder="1" applyAlignment="1">
      <alignment horizontal="center" vertical="center"/>
    </xf>
    <xf numFmtId="0" fontId="0" fillId="6" borderId="6" xfId="0" applyFont="1" applyFill="1" applyBorder="1" applyAlignment="1">
      <alignment horizontal="center"/>
    </xf>
    <xf numFmtId="0" fontId="0" fillId="6" borderId="8" xfId="0" applyFont="1" applyFill="1" applyBorder="1" applyAlignment="1">
      <alignment horizontal="center"/>
    </xf>
    <xf numFmtId="0" fontId="0" fillId="6" borderId="6" xfId="0" applyFont="1" applyFill="1" applyBorder="1" applyAlignment="1">
      <alignment horizontal="left" vertical="center"/>
    </xf>
    <xf numFmtId="0" fontId="0" fillId="6" borderId="7" xfId="0" applyFont="1" applyFill="1" applyBorder="1" applyAlignment="1">
      <alignment horizontal="left" vertical="center"/>
    </xf>
    <xf numFmtId="0" fontId="0" fillId="6" borderId="8" xfId="0" applyFont="1" applyFill="1" applyBorder="1" applyAlignment="1">
      <alignment horizontal="left" vertical="center"/>
    </xf>
    <xf numFmtId="0" fontId="12" fillId="4" borderId="0" xfId="0" applyFont="1" applyFill="1" applyAlignment="1">
      <alignment horizontal="left"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21" fillId="13" borderId="2" xfId="0" applyFont="1" applyFill="1" applyBorder="1" applyAlignment="1">
      <alignment vertical="center" wrapText="1"/>
    </xf>
    <xf numFmtId="0" fontId="21" fillId="13" borderId="6" xfId="0" applyFont="1" applyFill="1" applyBorder="1" applyAlignment="1">
      <alignment vertical="center" wrapText="1"/>
    </xf>
    <xf numFmtId="0" fontId="21" fillId="13" borderId="7" xfId="0" applyFont="1" applyFill="1" applyBorder="1" applyAlignment="1">
      <alignment vertical="center" wrapText="1"/>
    </xf>
    <xf numFmtId="0" fontId="21" fillId="13" borderId="8" xfId="0" applyFont="1" applyFill="1" applyBorder="1" applyAlignment="1">
      <alignment vertical="center" wrapText="1"/>
    </xf>
    <xf numFmtId="0" fontId="21" fillId="13" borderId="2" xfId="0" applyFont="1" applyFill="1" applyBorder="1" applyAlignment="1">
      <alignment horizontal="left" vertical="center" wrapText="1"/>
    </xf>
    <xf numFmtId="0" fontId="12" fillId="6" borderId="6" xfId="0" applyFont="1" applyFill="1" applyBorder="1" applyAlignment="1">
      <alignment horizontal="center"/>
    </xf>
    <xf numFmtId="0" fontId="12" fillId="6" borderId="7" xfId="0" applyFont="1" applyFill="1" applyBorder="1" applyAlignment="1">
      <alignment horizontal="center"/>
    </xf>
    <xf numFmtId="0" fontId="12" fillId="8" borderId="6" xfId="0" applyFont="1" applyFill="1" applyBorder="1" applyAlignment="1">
      <alignment horizontal="center" vertical="top"/>
    </xf>
    <xf numFmtId="0" fontId="12" fillId="8" borderId="7" xfId="0" applyFont="1" applyFill="1" applyBorder="1" applyAlignment="1">
      <alignment horizontal="center" vertical="top"/>
    </xf>
    <xf numFmtId="0" fontId="12" fillId="8" borderId="8" xfId="0" applyFont="1" applyFill="1" applyBorder="1" applyAlignment="1">
      <alignment horizontal="center" vertical="top"/>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5" xfId="0" applyFont="1" applyFill="1" applyBorder="1" applyAlignment="1">
      <alignment horizontal="left" vertical="center"/>
    </xf>
    <xf numFmtId="0" fontId="12" fillId="8" borderId="6" xfId="16" applyFont="1" applyFill="1" applyBorder="1" applyAlignment="1">
      <alignment horizontal="center" vertical="center"/>
    </xf>
    <xf numFmtId="0" fontId="12" fillId="8" borderId="7" xfId="16" applyFont="1" applyFill="1" applyBorder="1" applyAlignment="1">
      <alignment horizontal="center" vertical="center"/>
    </xf>
    <xf numFmtId="0" fontId="12" fillId="8" borderId="8" xfId="16" applyFont="1" applyFill="1" applyBorder="1" applyAlignment="1">
      <alignment horizontal="center" vertical="center"/>
    </xf>
    <xf numFmtId="0" fontId="12" fillId="6" borderId="2" xfId="0" applyFont="1" applyFill="1" applyBorder="1" applyAlignment="1">
      <alignment horizontal="righ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8" borderId="2" xfId="0" applyFont="1" applyFill="1" applyBorder="1" applyAlignment="1">
      <alignment horizontal="center"/>
    </xf>
    <xf numFmtId="0" fontId="28" fillId="18" borderId="9" xfId="0" applyFont="1" applyFill="1" applyBorder="1" applyAlignment="1">
      <alignment horizontal="left" vertical="center"/>
    </xf>
    <xf numFmtId="0" fontId="28" fillId="18" borderId="0" xfId="0" applyFont="1" applyFill="1" applyBorder="1" applyAlignment="1">
      <alignment horizontal="left" vertical="center"/>
    </xf>
    <xf numFmtId="0" fontId="28" fillId="18" borderId="40" xfId="0" applyFont="1" applyFill="1" applyBorder="1" applyAlignment="1">
      <alignment horizontal="left" vertical="center"/>
    </xf>
    <xf numFmtId="0" fontId="21" fillId="0" borderId="6" xfId="16" applyFont="1" applyBorder="1" applyAlignment="1">
      <alignment horizontal="left" vertical="center" wrapText="1"/>
    </xf>
    <xf numFmtId="0" fontId="21" fillId="0" borderId="7" xfId="16" applyFont="1" applyBorder="1" applyAlignment="1">
      <alignment horizontal="left" vertical="center" wrapText="1"/>
    </xf>
    <xf numFmtId="0" fontId="21" fillId="0" borderId="8" xfId="16" applyFont="1" applyBorder="1" applyAlignment="1">
      <alignment horizontal="left" vertical="center" wrapText="1"/>
    </xf>
    <xf numFmtId="0" fontId="12" fillId="8" borderId="6" xfId="0" applyFont="1" applyFill="1" applyBorder="1" applyAlignment="1">
      <alignment horizontal="center"/>
    </xf>
    <xf numFmtId="0" fontId="12" fillId="8" borderId="7" xfId="0" applyFont="1" applyFill="1" applyBorder="1" applyAlignment="1">
      <alignment horizontal="center"/>
    </xf>
    <xf numFmtId="0" fontId="12" fillId="8" borderId="8" xfId="0" applyFont="1" applyFill="1" applyBorder="1" applyAlignment="1">
      <alignment horizontal="center"/>
    </xf>
    <xf numFmtId="0" fontId="0" fillId="4" borderId="0" xfId="0" applyFill="1" applyAlignment="1">
      <alignment horizontal="left" vertical="top" wrapText="1"/>
    </xf>
    <xf numFmtId="0" fontId="21" fillId="6" borderId="2" xfId="11" applyFont="1" applyFill="1" applyBorder="1" applyAlignment="1">
      <alignment horizontal="right"/>
    </xf>
    <xf numFmtId="0" fontId="4" fillId="8" borderId="2" xfId="19" applyFill="1" applyBorder="1" applyAlignment="1">
      <alignment horizontal="left" wrapText="1"/>
    </xf>
    <xf numFmtId="0" fontId="21" fillId="8" borderId="2" xfId="11" applyFont="1" applyFill="1" applyBorder="1" applyAlignment="1">
      <alignment horizontal="left" wrapText="1"/>
    </xf>
    <xf numFmtId="0" fontId="21" fillId="8" borderId="2" xfId="11" applyFont="1" applyFill="1" applyBorder="1" applyAlignment="1">
      <alignment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left" vertical="center"/>
    </xf>
    <xf numFmtId="0" fontId="1" fillId="0" borderId="8" xfId="0" applyFont="1" applyBorder="1" applyAlignment="1">
      <alignment horizontal="left" vertical="center"/>
    </xf>
    <xf numFmtId="0" fontId="1" fillId="0" borderId="6" xfId="0" applyFont="1" applyBorder="1" applyAlignment="1">
      <alignment horizontal="center"/>
    </xf>
    <xf numFmtId="0" fontId="1" fillId="0" borderId="8" xfId="0" applyFont="1" applyBorder="1" applyAlignment="1">
      <alignment horizontal="center"/>
    </xf>
    <xf numFmtId="0" fontId="0" fillId="4" borderId="0" xfId="0" applyFont="1" applyFill="1" applyAlignment="1">
      <alignment horizontal="left" wrapText="1"/>
    </xf>
    <xf numFmtId="0" fontId="1" fillId="4" borderId="0" xfId="0" applyFont="1" applyFill="1" applyAlignment="1">
      <alignment horizontal="left" wrapText="1"/>
    </xf>
    <xf numFmtId="0" fontId="1" fillId="6" borderId="2" xfId="0" applyFont="1" applyFill="1" applyBorder="1" applyAlignment="1">
      <alignment horizontal="left" vertical="center"/>
    </xf>
    <xf numFmtId="0" fontId="1" fillId="6" borderId="6"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2" xfId="0" applyFont="1" applyFill="1" applyBorder="1" applyAlignment="1">
      <alignment horizontal="center" vertical="center"/>
    </xf>
    <xf numFmtId="0" fontId="3" fillId="6" borderId="10" xfId="0" applyFont="1" applyFill="1" applyBorder="1" applyAlignment="1">
      <alignment horizontal="left"/>
    </xf>
    <xf numFmtId="0" fontId="3" fillId="6" borderId="15" xfId="0" applyFont="1" applyFill="1" applyBorder="1" applyAlignment="1">
      <alignment horizontal="left"/>
    </xf>
    <xf numFmtId="0" fontId="3" fillId="6" borderId="11" xfId="0" applyFont="1" applyFill="1" applyBorder="1" applyAlignment="1">
      <alignment horizontal="left"/>
    </xf>
    <xf numFmtId="0" fontId="7" fillId="6" borderId="10" xfId="0" applyFont="1" applyFill="1" applyBorder="1" applyAlignment="1">
      <alignment horizontal="left"/>
    </xf>
    <xf numFmtId="0" fontId="7" fillId="6" borderId="15" xfId="0" applyFont="1" applyFill="1" applyBorder="1" applyAlignment="1">
      <alignment horizontal="left"/>
    </xf>
    <xf numFmtId="0" fontId="7" fillId="6" borderId="11" xfId="0" applyFont="1" applyFill="1" applyBorder="1" applyAlignment="1">
      <alignment horizontal="left"/>
    </xf>
    <xf numFmtId="0" fontId="13" fillId="6" borderId="12" xfId="0" applyFont="1" applyFill="1" applyBorder="1" applyAlignment="1">
      <alignment horizontal="left" wrapText="1"/>
    </xf>
    <xf numFmtId="0" fontId="13" fillId="6" borderId="16" xfId="0" applyFont="1" applyFill="1" applyBorder="1" applyAlignment="1">
      <alignment horizontal="left" wrapText="1"/>
    </xf>
    <xf numFmtId="0" fontId="13" fillId="6" borderId="13" xfId="0" applyFont="1" applyFill="1" applyBorder="1" applyAlignment="1">
      <alignment horizontal="left" wrapText="1"/>
    </xf>
    <xf numFmtId="164" fontId="1" fillId="0" borderId="10" xfId="0" applyNumberFormat="1" applyFont="1" applyFill="1" applyBorder="1" applyAlignment="1">
      <alignment horizontal="center"/>
    </xf>
    <xf numFmtId="164" fontId="1" fillId="0" borderId="15" xfId="0" applyNumberFormat="1" applyFont="1" applyFill="1" applyBorder="1" applyAlignment="1">
      <alignment horizontal="center"/>
    </xf>
    <xf numFmtId="164" fontId="1" fillId="0" borderId="11" xfId="0" applyNumberFormat="1" applyFont="1" applyFill="1" applyBorder="1" applyAlignment="1">
      <alignment horizontal="center"/>
    </xf>
    <xf numFmtId="164" fontId="1" fillId="0" borderId="12" xfId="0" applyNumberFormat="1" applyFont="1" applyFill="1" applyBorder="1" applyAlignment="1">
      <alignment horizontal="center"/>
    </xf>
    <xf numFmtId="164" fontId="1" fillId="0" borderId="16" xfId="0" applyNumberFormat="1" applyFont="1" applyFill="1" applyBorder="1" applyAlignment="1">
      <alignment horizontal="center"/>
    </xf>
    <xf numFmtId="164" fontId="1" fillId="0" borderId="13" xfId="0" applyNumberFormat="1" applyFont="1" applyFill="1" applyBorder="1" applyAlignment="1">
      <alignment horizontal="center"/>
    </xf>
    <xf numFmtId="0" fontId="9" fillId="6" borderId="12" xfId="0" applyFont="1" applyFill="1" applyBorder="1" applyAlignment="1">
      <alignment horizontal="left" vertical="top" wrapText="1"/>
    </xf>
    <xf numFmtId="0" fontId="9" fillId="6" borderId="16" xfId="0" applyFont="1" applyFill="1" applyBorder="1" applyAlignment="1">
      <alignment horizontal="left" vertical="top" wrapText="1"/>
    </xf>
    <xf numFmtId="0" fontId="9" fillId="6" borderId="13" xfId="0" applyFont="1" applyFill="1" applyBorder="1" applyAlignment="1">
      <alignment horizontal="left" vertical="top" wrapText="1"/>
    </xf>
    <xf numFmtId="0" fontId="1" fillId="0" borderId="7" xfId="0" applyFont="1" applyBorder="1" applyAlignment="1">
      <alignment horizontal="left" vertical="center"/>
    </xf>
    <xf numFmtId="0" fontId="1" fillId="0" borderId="7" xfId="0" applyFont="1" applyBorder="1" applyAlignment="1">
      <alignment horizontal="center"/>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cellXfs>
  <cellStyles count="22">
    <cellStyle name="Calculation 2" xfId="6"/>
    <cellStyle name="Comma" xfId="1" builtinId="3"/>
    <cellStyle name="Comma 14" xfId="9"/>
    <cellStyle name="Comma 2" xfId="5"/>
    <cellStyle name="Comma 3" xfId="10"/>
    <cellStyle name="Comma 4" xfId="17"/>
    <cellStyle name="Explanatory Text 2" xfId="4"/>
    <cellStyle name="Hyperlink" xfId="19" builtinId="8"/>
    <cellStyle name="Hyperlink 6" xfId="8"/>
    <cellStyle name="Input 2" xfId="3"/>
    <cellStyle name="Normal" xfId="0" builtinId="0"/>
    <cellStyle name="Normal 10 2" xfId="12"/>
    <cellStyle name="Normal 10 2 2" xfId="13"/>
    <cellStyle name="Normal 10 2 3" xfId="16"/>
    <cellStyle name="Normal 10 2 4" xfId="15"/>
    <cellStyle name="Normal 2" xfId="2"/>
    <cellStyle name="Normal 2 2" xfId="20"/>
    <cellStyle name="Normal 3" xfId="11"/>
    <cellStyle name="Normal 4" xfId="18"/>
    <cellStyle name="Normal 57" xfId="7"/>
    <cellStyle name="Normal 58" xfId="14"/>
    <cellStyle name="Percent" xfId="21" builtinId="5"/>
  </cellStyles>
  <dxfs count="0"/>
  <tableStyles count="0" defaultTableStyle="TableStyleMedium2" defaultPivotStyle="PivotStyleLight16"/>
  <colors>
    <mruColors>
      <color rgb="FFFDE3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460014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757239</xdr:colOff>
      <xdr:row>80</xdr:row>
      <xdr:rowOff>23813</xdr:rowOff>
    </xdr:from>
    <xdr:to>
      <xdr:col>3</xdr:col>
      <xdr:colOff>2628901</xdr:colOff>
      <xdr:row>82</xdr:row>
      <xdr:rowOff>52388</xdr:rowOff>
    </xdr:to>
    <xdr:sp macro="" textlink="">
      <xdr:nvSpPr>
        <xdr:cNvPr id="31" name="Left Arrow 30"/>
        <xdr:cNvSpPr/>
      </xdr:nvSpPr>
      <xdr:spPr>
        <a:xfrm>
          <a:off x="3367089" y="13730288"/>
          <a:ext cx="339090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747714</xdr:colOff>
      <xdr:row>73</xdr:row>
      <xdr:rowOff>133350</xdr:rowOff>
    </xdr:from>
    <xdr:to>
      <xdr:col>3</xdr:col>
      <xdr:colOff>2619376</xdr:colOff>
      <xdr:row>76</xdr:row>
      <xdr:rowOff>4763</xdr:rowOff>
    </xdr:to>
    <xdr:sp macro="" textlink="">
      <xdr:nvSpPr>
        <xdr:cNvPr id="30" name="Left Arrow 29"/>
        <xdr:cNvSpPr/>
      </xdr:nvSpPr>
      <xdr:spPr>
        <a:xfrm>
          <a:off x="3357564" y="12739688"/>
          <a:ext cx="339090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766763</xdr:colOff>
      <xdr:row>68</xdr:row>
      <xdr:rowOff>42863</xdr:rowOff>
    </xdr:from>
    <xdr:to>
      <xdr:col>3</xdr:col>
      <xdr:colOff>2638425</xdr:colOff>
      <xdr:row>70</xdr:row>
      <xdr:rowOff>71438</xdr:rowOff>
    </xdr:to>
    <xdr:sp macro="" textlink="">
      <xdr:nvSpPr>
        <xdr:cNvPr id="29" name="Left Arrow 28"/>
        <xdr:cNvSpPr/>
      </xdr:nvSpPr>
      <xdr:spPr>
        <a:xfrm>
          <a:off x="3376613" y="11863388"/>
          <a:ext cx="339090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776288</xdr:colOff>
      <xdr:row>63</xdr:row>
      <xdr:rowOff>19050</xdr:rowOff>
    </xdr:from>
    <xdr:to>
      <xdr:col>3</xdr:col>
      <xdr:colOff>2647950</xdr:colOff>
      <xdr:row>65</xdr:row>
      <xdr:rowOff>47625</xdr:rowOff>
    </xdr:to>
    <xdr:sp macro="" textlink="">
      <xdr:nvSpPr>
        <xdr:cNvPr id="28" name="Left Arrow 27"/>
        <xdr:cNvSpPr/>
      </xdr:nvSpPr>
      <xdr:spPr>
        <a:xfrm>
          <a:off x="3386138" y="11053763"/>
          <a:ext cx="339090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757238</xdr:colOff>
      <xdr:row>58</xdr:row>
      <xdr:rowOff>138113</xdr:rowOff>
    </xdr:from>
    <xdr:to>
      <xdr:col>3</xdr:col>
      <xdr:colOff>2628900</xdr:colOff>
      <xdr:row>61</xdr:row>
      <xdr:rowOff>9525</xdr:rowOff>
    </xdr:to>
    <xdr:sp macro="" textlink="">
      <xdr:nvSpPr>
        <xdr:cNvPr id="27" name="Left Arrow 26"/>
        <xdr:cNvSpPr/>
      </xdr:nvSpPr>
      <xdr:spPr>
        <a:xfrm>
          <a:off x="3367088" y="10387013"/>
          <a:ext cx="339090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776288</xdr:colOff>
      <xdr:row>52</xdr:row>
      <xdr:rowOff>128588</xdr:rowOff>
    </xdr:from>
    <xdr:to>
      <xdr:col>3</xdr:col>
      <xdr:colOff>2647950</xdr:colOff>
      <xdr:row>55</xdr:row>
      <xdr:rowOff>0</xdr:rowOff>
    </xdr:to>
    <xdr:sp macro="" textlink="">
      <xdr:nvSpPr>
        <xdr:cNvPr id="7" name="Left Arrow 6"/>
        <xdr:cNvSpPr/>
      </xdr:nvSpPr>
      <xdr:spPr>
        <a:xfrm>
          <a:off x="3386138" y="9434513"/>
          <a:ext cx="3390900"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414618</xdr:colOff>
      <xdr:row>23</xdr:row>
      <xdr:rowOff>78441</xdr:rowOff>
    </xdr:from>
    <xdr:to>
      <xdr:col>2</xdr:col>
      <xdr:colOff>1143000</xdr:colOff>
      <xdr:row>43</xdr:row>
      <xdr:rowOff>0</xdr:rowOff>
    </xdr:to>
    <xdr:sp macro="" textlink="">
      <xdr:nvSpPr>
        <xdr:cNvPr id="12" name="Left Brace 11"/>
        <xdr:cNvSpPr/>
      </xdr:nvSpPr>
      <xdr:spPr>
        <a:xfrm>
          <a:off x="2868706" y="3529853"/>
          <a:ext cx="728382" cy="3059206"/>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112059</xdr:colOff>
      <xdr:row>28</xdr:row>
      <xdr:rowOff>0</xdr:rowOff>
    </xdr:from>
    <xdr:to>
      <xdr:col>5</xdr:col>
      <xdr:colOff>593911</xdr:colOff>
      <xdr:row>32</xdr:row>
      <xdr:rowOff>67236</xdr:rowOff>
    </xdr:to>
    <xdr:cxnSp macro="">
      <xdr:nvCxnSpPr>
        <xdr:cNvPr id="14" name="Straight Arrow Connector 13"/>
        <xdr:cNvCxnSpPr/>
      </xdr:nvCxnSpPr>
      <xdr:spPr>
        <a:xfrm flipH="1" flipV="1">
          <a:off x="10006853" y="4235824"/>
          <a:ext cx="1165411" cy="6947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112059</xdr:colOff>
      <xdr:row>31</xdr:row>
      <xdr:rowOff>134470</xdr:rowOff>
    </xdr:from>
    <xdr:to>
      <xdr:col>5</xdr:col>
      <xdr:colOff>582705</xdr:colOff>
      <xdr:row>33</xdr:row>
      <xdr:rowOff>112059</xdr:rowOff>
    </xdr:to>
    <xdr:cxnSp macro="">
      <xdr:nvCxnSpPr>
        <xdr:cNvPr id="15" name="Straight Arrow Connector 14"/>
        <xdr:cNvCxnSpPr/>
      </xdr:nvCxnSpPr>
      <xdr:spPr>
        <a:xfrm flipH="1" flipV="1">
          <a:off x="10006853" y="4840941"/>
          <a:ext cx="1154205" cy="29135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123265</xdr:colOff>
      <xdr:row>34</xdr:row>
      <xdr:rowOff>123264</xdr:rowOff>
    </xdr:from>
    <xdr:to>
      <xdr:col>5</xdr:col>
      <xdr:colOff>582707</xdr:colOff>
      <xdr:row>39</xdr:row>
      <xdr:rowOff>78442</xdr:rowOff>
    </xdr:to>
    <xdr:cxnSp macro="">
      <xdr:nvCxnSpPr>
        <xdr:cNvPr id="19" name="Straight Arrow Connector 18"/>
        <xdr:cNvCxnSpPr/>
      </xdr:nvCxnSpPr>
      <xdr:spPr>
        <a:xfrm flipH="1">
          <a:off x="10018059" y="5300382"/>
          <a:ext cx="1143001" cy="73958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9526</xdr:colOff>
      <xdr:row>50</xdr:row>
      <xdr:rowOff>19051</xdr:rowOff>
    </xdr:from>
    <xdr:to>
      <xdr:col>2</xdr:col>
      <xdr:colOff>700088</xdr:colOff>
      <xdr:row>84</xdr:row>
      <xdr:rowOff>19050</xdr:rowOff>
    </xdr:to>
    <xdr:sp macro="" textlink="">
      <xdr:nvSpPr>
        <xdr:cNvPr id="2" name="Rectangle 1"/>
        <xdr:cNvSpPr/>
      </xdr:nvSpPr>
      <xdr:spPr>
        <a:xfrm>
          <a:off x="738189" y="9010651"/>
          <a:ext cx="2571749" cy="5343524"/>
        </a:xfrm>
        <a:prstGeom prst="rect">
          <a:avLst/>
        </a:prstGeom>
        <a:solidFill>
          <a:schemeClr val="accent6"/>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latin typeface="Verdana" panose="020B0604030504040204" pitchFamily="34" charset="0"/>
              <a:ea typeface="Verdana" panose="020B0604030504040204" pitchFamily="34" charset="0"/>
              <a:cs typeface="Verdana" panose="020B0604030504040204" pitchFamily="34" charset="0"/>
            </a:rPr>
            <a:t>There is a calculation tab for each combination of fuel, Benchmark Metering Arrangement,</a:t>
          </a:r>
          <a:r>
            <a:rPr lang="en-GB" sz="1000" baseline="0">
              <a:latin typeface="Verdana" panose="020B0604030504040204" pitchFamily="34" charset="0"/>
              <a:ea typeface="Verdana" panose="020B0604030504040204" pitchFamily="34" charset="0"/>
              <a:cs typeface="Verdana" panose="020B0604030504040204" pitchFamily="34" charset="0"/>
            </a:rPr>
            <a:t> Benchmark Annual Consumption Level and Payment Method.</a:t>
          </a:r>
        </a:p>
        <a:p>
          <a:pPr algn="ctr"/>
          <a:endParaRPr lang="en-GB" sz="1000" baseline="0">
            <a:latin typeface="Verdana" panose="020B0604030504040204" pitchFamily="34" charset="0"/>
            <a:ea typeface="Verdana" panose="020B0604030504040204" pitchFamily="34" charset="0"/>
            <a:cs typeface="Verdana" panose="020B0604030504040204" pitchFamily="34" charset="0"/>
          </a:endParaRPr>
        </a:p>
        <a:p>
          <a:pPr algn="ctr"/>
          <a:r>
            <a:rPr lang="en-GB" sz="1000" baseline="0">
              <a:latin typeface="Verdana" panose="020B0604030504040204" pitchFamily="34" charset="0"/>
              <a:ea typeface="Verdana" panose="020B0604030504040204" pitchFamily="34" charset="0"/>
              <a:cs typeface="Verdana" panose="020B0604030504040204" pitchFamily="34" charset="0"/>
            </a:rPr>
            <a:t>There are 12 calculation tabs in total.</a:t>
          </a:r>
        </a:p>
        <a:p>
          <a:pPr algn="ctr"/>
          <a:endParaRPr lang="en-GB" sz="1000" baseline="0">
            <a:latin typeface="Verdana" panose="020B0604030504040204" pitchFamily="34" charset="0"/>
            <a:ea typeface="Verdana" panose="020B0604030504040204" pitchFamily="34" charset="0"/>
            <a:cs typeface="Verdana" panose="020B0604030504040204" pitchFamily="34" charset="0"/>
          </a:endParaRPr>
        </a:p>
        <a:p>
          <a:pPr algn="ctr"/>
          <a:r>
            <a:rPr lang="en-GB" sz="1000" baseline="0">
              <a:latin typeface="Verdana" panose="020B0604030504040204" pitchFamily="34" charset="0"/>
              <a:ea typeface="Verdana" panose="020B0604030504040204" pitchFamily="34" charset="0"/>
              <a:cs typeface="Verdana" panose="020B0604030504040204" pitchFamily="34" charset="0"/>
            </a:rPr>
            <a:t>These calculate the total cap level in each 28AD Charge Restriction Period (for the given combination). This is based on the sum of the components on the right.</a:t>
          </a:r>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1390643</xdr:colOff>
      <xdr:row>50</xdr:row>
      <xdr:rowOff>4763</xdr:rowOff>
    </xdr:from>
    <xdr:to>
      <xdr:col>3</xdr:col>
      <xdr:colOff>2243130</xdr:colOff>
      <xdr:row>57</xdr:row>
      <xdr:rowOff>28575</xdr:rowOff>
    </xdr:to>
    <xdr:sp macro="" textlink="">
      <xdr:nvSpPr>
        <xdr:cNvPr id="6" name="Rectangle 5"/>
        <xdr:cNvSpPr/>
      </xdr:nvSpPr>
      <xdr:spPr>
        <a:xfrm>
          <a:off x="4000493" y="8996363"/>
          <a:ext cx="2371725" cy="1123950"/>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Takes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updated values directly from the input tabs, as calculated in the licence condition annexes</a:t>
          </a:r>
        </a:p>
      </xdr:txBody>
    </xdr:sp>
    <xdr:clientData/>
  </xdr:twoCellAnchor>
  <xdr:twoCellAnchor>
    <xdr:from>
      <xdr:col>3</xdr:col>
      <xdr:colOff>2743199</xdr:colOff>
      <xdr:row>50</xdr:row>
      <xdr:rowOff>14288</xdr:rowOff>
    </xdr:from>
    <xdr:to>
      <xdr:col>5</xdr:col>
      <xdr:colOff>95250</xdr:colOff>
      <xdr:row>57</xdr:row>
      <xdr:rowOff>38100</xdr:rowOff>
    </xdr:to>
    <xdr:sp macro="" textlink="">
      <xdr:nvSpPr>
        <xdr:cNvPr id="11" name="Rectangle 10"/>
        <xdr:cNvSpPr/>
      </xdr:nvSpPr>
      <xdr:spPr>
        <a:xfrm>
          <a:off x="6872287" y="9005888"/>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Direct Fuel</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Cost Component (</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3a</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DF)</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Capacity Market Cost Component (3b CM)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Policy Cost Allowance (3c PC)</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Network Cost Allowance for electricity (3d NC-Elec)</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Network Cost Allowance for gas (3e NC-Gas)</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Smart Metering Net Cost Change (3h SMNCC)</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1381118</xdr:colOff>
      <xdr:row>62</xdr:row>
      <xdr:rowOff>71446</xdr:rowOff>
    </xdr:from>
    <xdr:to>
      <xdr:col>3</xdr:col>
      <xdr:colOff>2233605</xdr:colOff>
      <xdr:row>66</xdr:row>
      <xdr:rowOff>14288</xdr:rowOff>
    </xdr:to>
    <xdr:sp macro="" textlink="">
      <xdr:nvSpPr>
        <xdr:cNvPr id="13" name="Rectangle 12"/>
        <xdr:cNvSpPr/>
      </xdr:nvSpPr>
      <xdr:spPr>
        <a:xfrm>
          <a:off x="3990968" y="10948996"/>
          <a:ext cx="2371725" cy="571492"/>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Multiply</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sum of previous components by Baseline Value of the Payment Method Adjustment Percentage</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2733674</xdr:colOff>
      <xdr:row>62</xdr:row>
      <xdr:rowOff>80971</xdr:rowOff>
    </xdr:from>
    <xdr:to>
      <xdr:col>5</xdr:col>
      <xdr:colOff>85725</xdr:colOff>
      <xdr:row>66</xdr:row>
      <xdr:rowOff>33338</xdr:rowOff>
    </xdr:to>
    <xdr:sp macro="" textlink="">
      <xdr:nvSpPr>
        <xdr:cNvPr id="16" name="Rectangle 15"/>
        <xdr:cNvSpPr/>
      </xdr:nvSpPr>
      <xdr:spPr>
        <a:xfrm>
          <a:off x="6862762" y="10958521"/>
          <a:ext cx="4457701" cy="581017"/>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Payment Method Adjustment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Percentage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(3i PAAC PAP)</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1371593</xdr:colOff>
      <xdr:row>66</xdr:row>
      <xdr:rowOff>147646</xdr:rowOff>
    </xdr:from>
    <xdr:to>
      <xdr:col>3</xdr:col>
      <xdr:colOff>2224080</xdr:colOff>
      <xdr:row>71</xdr:row>
      <xdr:rowOff>104775</xdr:rowOff>
    </xdr:to>
    <xdr:sp macro="" textlink="">
      <xdr:nvSpPr>
        <xdr:cNvPr id="17" name="Rectangle 16"/>
        <xdr:cNvSpPr/>
      </xdr:nvSpPr>
      <xdr:spPr>
        <a:xfrm>
          <a:off x="3981443" y="11653846"/>
          <a:ext cx="2371725" cy="742942"/>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Take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Baseline Value for P</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ayment Method Additional Administrative Cost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and </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using CPIH</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t>
          </a:r>
        </a:p>
      </xdr:txBody>
    </xdr:sp>
    <xdr:clientData/>
  </xdr:twoCellAnchor>
  <xdr:twoCellAnchor>
    <xdr:from>
      <xdr:col>3</xdr:col>
      <xdr:colOff>2724149</xdr:colOff>
      <xdr:row>67</xdr:row>
      <xdr:rowOff>8</xdr:rowOff>
    </xdr:from>
    <xdr:to>
      <xdr:col>5</xdr:col>
      <xdr:colOff>85724</xdr:colOff>
      <xdr:row>71</xdr:row>
      <xdr:rowOff>104775</xdr:rowOff>
    </xdr:to>
    <xdr:sp macro="" textlink="">
      <xdr:nvSpPr>
        <xdr:cNvPr id="18" name="Rectangle 17"/>
        <xdr:cNvSpPr/>
      </xdr:nvSpPr>
      <xdr:spPr>
        <a:xfrm>
          <a:off x="6853237" y="11663371"/>
          <a:ext cx="4467225" cy="733417"/>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Payment Method</a:t>
          </a:r>
          <a:r>
            <a:rPr lang="en-GB" sz="10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Additional Administrative </a:t>
          </a:r>
          <a:r>
            <a:rPr lang="en-GB"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Cost (3i PAAC PAP)</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CPIH (3f CPIH)</a:t>
          </a:r>
        </a:p>
      </xdr:txBody>
    </xdr:sp>
    <xdr:clientData/>
  </xdr:twoCellAnchor>
  <xdr:twoCellAnchor>
    <xdr:from>
      <xdr:col>2</xdr:col>
      <xdr:colOff>1390643</xdr:colOff>
      <xdr:row>57</xdr:row>
      <xdr:rowOff>152408</xdr:rowOff>
    </xdr:from>
    <xdr:to>
      <xdr:col>3</xdr:col>
      <xdr:colOff>2243130</xdr:colOff>
      <xdr:row>61</xdr:row>
      <xdr:rowOff>114300</xdr:rowOff>
    </xdr:to>
    <xdr:sp macro="" textlink="">
      <xdr:nvSpPr>
        <xdr:cNvPr id="20" name="Rectangle 19"/>
        <xdr:cNvSpPr/>
      </xdr:nvSpPr>
      <xdr:spPr>
        <a:xfrm>
          <a:off x="4000493" y="10244146"/>
          <a:ext cx="2371725" cy="590542"/>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Take Baseline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Value for Operating Cost Allowance and index using CPIH</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2733674</xdr:colOff>
      <xdr:row>58</xdr:row>
      <xdr:rowOff>4771</xdr:rowOff>
    </xdr:from>
    <xdr:to>
      <xdr:col>5</xdr:col>
      <xdr:colOff>104775</xdr:colOff>
      <xdr:row>61</xdr:row>
      <xdr:rowOff>114300</xdr:rowOff>
    </xdr:to>
    <xdr:sp macro="" textlink="">
      <xdr:nvSpPr>
        <xdr:cNvPr id="21" name="Rectangle 20"/>
        <xdr:cNvSpPr/>
      </xdr:nvSpPr>
      <xdr:spPr>
        <a:xfrm>
          <a:off x="6862762" y="10253671"/>
          <a:ext cx="4476751" cy="581017"/>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Operating Cost Allowance (3i PAAC PAP)</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CPIH (3f CPIH)</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1371593</xdr:colOff>
      <xdr:row>72</xdr:row>
      <xdr:rowOff>90496</xdr:rowOff>
    </xdr:from>
    <xdr:to>
      <xdr:col>3</xdr:col>
      <xdr:colOff>2224080</xdr:colOff>
      <xdr:row>77</xdr:row>
      <xdr:rowOff>47625</xdr:rowOff>
    </xdr:to>
    <xdr:sp macro="" textlink="">
      <xdr:nvSpPr>
        <xdr:cNvPr id="22" name="Rectangle 21"/>
        <xdr:cNvSpPr/>
      </xdr:nvSpPr>
      <xdr:spPr>
        <a:xfrm>
          <a:off x="3981443" y="12539671"/>
          <a:ext cx="2371725" cy="742942"/>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Multiply sum</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of all previous components by Baseline Value of the EBIT Margin Percentage</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2724150</xdr:colOff>
      <xdr:row>72</xdr:row>
      <xdr:rowOff>109546</xdr:rowOff>
    </xdr:from>
    <xdr:to>
      <xdr:col>5</xdr:col>
      <xdr:colOff>76200</xdr:colOff>
      <xdr:row>77</xdr:row>
      <xdr:rowOff>57150</xdr:rowOff>
    </xdr:to>
    <xdr:sp macro="" textlink="">
      <xdr:nvSpPr>
        <xdr:cNvPr id="23" name="Rectangle 22"/>
        <xdr:cNvSpPr/>
      </xdr:nvSpPr>
      <xdr:spPr>
        <a:xfrm>
          <a:off x="6853238" y="12558721"/>
          <a:ext cx="4457700" cy="733417"/>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EBIT Margin Percentage (3j EBIT)</a:t>
          </a:r>
          <a:endParaRPr lang="en-GB" sz="8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1362071</xdr:colOff>
      <xdr:row>78</xdr:row>
      <xdr:rowOff>61921</xdr:rowOff>
    </xdr:from>
    <xdr:to>
      <xdr:col>3</xdr:col>
      <xdr:colOff>2214558</xdr:colOff>
      <xdr:row>84</xdr:row>
      <xdr:rowOff>0</xdr:rowOff>
    </xdr:to>
    <xdr:sp macro="" textlink="">
      <xdr:nvSpPr>
        <xdr:cNvPr id="24" name="Rectangle 23"/>
        <xdr:cNvSpPr/>
      </xdr:nvSpPr>
      <xdr:spPr>
        <a:xfrm>
          <a:off x="3971921" y="13454071"/>
          <a:ext cx="2371725" cy="881054"/>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Multiply sum</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of all previous components, except the Network Cost Allowance, by Baseline Value of the Headroom Allowance Percentage</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2705100</xdr:colOff>
      <xdr:row>78</xdr:row>
      <xdr:rowOff>71446</xdr:rowOff>
    </xdr:from>
    <xdr:to>
      <xdr:col>5</xdr:col>
      <xdr:colOff>95250</xdr:colOff>
      <xdr:row>84</xdr:row>
      <xdr:rowOff>0</xdr:rowOff>
    </xdr:to>
    <xdr:sp macro="" textlink="">
      <xdr:nvSpPr>
        <xdr:cNvPr id="25" name="Rectangle 24"/>
        <xdr:cNvSpPr/>
      </xdr:nvSpPr>
      <xdr:spPr>
        <a:xfrm>
          <a:off x="6834188" y="13463596"/>
          <a:ext cx="4495800" cy="871529"/>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Headroom Allowance Percentage (3k HAP)</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719138</xdr:colOff>
      <xdr:row>89</xdr:row>
      <xdr:rowOff>109545</xdr:rowOff>
    </xdr:from>
    <xdr:to>
      <xdr:col>2</xdr:col>
      <xdr:colOff>690563</xdr:colOff>
      <xdr:row>96</xdr:row>
      <xdr:rowOff>76208</xdr:rowOff>
    </xdr:to>
    <xdr:sp macro="" textlink="">
      <xdr:nvSpPr>
        <xdr:cNvPr id="8" name="Rectangle 7"/>
        <xdr:cNvSpPr/>
      </xdr:nvSpPr>
      <xdr:spPr>
        <a:xfrm>
          <a:off x="719138" y="15230483"/>
          <a:ext cx="2581275" cy="1066800"/>
        </a:xfrm>
        <a:prstGeom prst="rect">
          <a:avLst/>
        </a:prstGeom>
        <a:solidFill>
          <a:schemeClr val="accent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latin typeface="Verdana" panose="020B0604030504040204" pitchFamily="34" charset="0"/>
              <a:ea typeface="Verdana" panose="020B0604030504040204" pitchFamily="34" charset="0"/>
              <a:cs typeface="Verdana" panose="020B0604030504040204" pitchFamily="34" charset="0"/>
            </a:rPr>
            <a:t>Outputs</a:t>
          </a:r>
          <a:r>
            <a:rPr lang="en-GB" sz="1000" baseline="0">
              <a:latin typeface="Verdana" panose="020B0604030504040204" pitchFamily="34" charset="0"/>
              <a:ea typeface="Verdana" panose="020B0604030504040204" pitchFamily="34" charset="0"/>
              <a:cs typeface="Verdana" panose="020B0604030504040204" pitchFamily="34" charset="0"/>
            </a:rPr>
            <a:t> summarised on sheet '1a Default tariff cap'</a:t>
          </a:r>
        </a:p>
        <a:p>
          <a:pPr algn="ctr"/>
          <a:endParaRPr lang="en-GB" sz="1000" b="1" baseline="0">
            <a:latin typeface="Verdana" panose="020B0604030504040204" pitchFamily="34" charset="0"/>
            <a:ea typeface="Verdana" panose="020B0604030504040204" pitchFamily="34" charset="0"/>
            <a:cs typeface="Verdana" panose="020B0604030504040204" pitchFamily="34" charset="0"/>
          </a:endParaRPr>
        </a:p>
        <a:p>
          <a:pPr algn="ctr"/>
          <a:r>
            <a:rPr lang="en-GB" sz="1000" b="1" baseline="0">
              <a:latin typeface="Verdana" panose="020B0604030504040204" pitchFamily="34" charset="0"/>
              <a:ea typeface="Verdana" panose="020B0604030504040204" pitchFamily="34" charset="0"/>
              <a:cs typeface="Verdana" panose="020B0604030504040204" pitchFamily="34" charset="0"/>
            </a:rPr>
            <a:t>This would show the level of the default tariff cap</a:t>
          </a:r>
          <a:endParaRPr lang="en-GB" sz="1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1119187</xdr:colOff>
      <xdr:row>84</xdr:row>
      <xdr:rowOff>71437</xdr:rowOff>
    </xdr:from>
    <xdr:to>
      <xdr:col>1</xdr:col>
      <xdr:colOff>1462087</xdr:colOff>
      <xdr:row>89</xdr:row>
      <xdr:rowOff>33337</xdr:rowOff>
    </xdr:to>
    <xdr:sp macro="" textlink="">
      <xdr:nvSpPr>
        <xdr:cNvPr id="32" name="Left Arrow 31"/>
        <xdr:cNvSpPr/>
      </xdr:nvSpPr>
      <xdr:spPr>
        <a:xfrm rot="16200000">
          <a:off x="1645443" y="14608969"/>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1157288</xdr:colOff>
      <xdr:row>89</xdr:row>
      <xdr:rowOff>90495</xdr:rowOff>
    </xdr:from>
    <xdr:to>
      <xdr:col>3</xdr:col>
      <xdr:colOff>2219325</xdr:colOff>
      <xdr:row>96</xdr:row>
      <xdr:rowOff>57158</xdr:rowOff>
    </xdr:to>
    <xdr:sp macro="" textlink="">
      <xdr:nvSpPr>
        <xdr:cNvPr id="33" name="Rectangle 32"/>
        <xdr:cNvSpPr/>
      </xdr:nvSpPr>
      <xdr:spPr>
        <a:xfrm>
          <a:off x="3767138" y="15211433"/>
          <a:ext cx="2581275" cy="1066800"/>
        </a:xfrm>
        <a:prstGeom prst="rect">
          <a:avLst/>
        </a:prstGeom>
        <a:solidFill>
          <a:schemeClr val="accent2">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Additional tables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of historical information in sheet '1b Historical level tables'</a:t>
          </a: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ct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This would not be used to set the default tariff cap</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742951</xdr:colOff>
      <xdr:row>84</xdr:row>
      <xdr:rowOff>33337</xdr:rowOff>
    </xdr:from>
    <xdr:to>
      <xdr:col>2</xdr:col>
      <xdr:colOff>1085851</xdr:colOff>
      <xdr:row>88</xdr:row>
      <xdr:rowOff>152400</xdr:rowOff>
    </xdr:to>
    <xdr:sp macro="" textlink="">
      <xdr:nvSpPr>
        <xdr:cNvPr id="34" name="Left Arrow 33"/>
        <xdr:cNvSpPr/>
      </xdr:nvSpPr>
      <xdr:spPr>
        <a:xfrm rot="14112388">
          <a:off x="3150394" y="14570869"/>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ons.gov.uk/economy/inflationandpriceindices/timeseries/l522/mm23"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4"/>
  <sheetViews>
    <sheetView zoomScale="109" zoomScaleNormal="109" workbookViewId="0">
      <selection activeCell="A2" sqref="A2"/>
    </sheetView>
  </sheetViews>
  <sheetFormatPr defaultRowHeight="13.5" zeroHeight="1" x14ac:dyDescent="0.3"/>
  <cols>
    <col min="1" max="3" width="15.61328125" customWidth="1"/>
    <col min="4" max="4" width="60.61328125" customWidth="1"/>
  </cols>
  <sheetData>
    <row r="1" spans="1:7" s="377" customFormat="1" ht="56.9" customHeight="1" x14ac:dyDescent="0.3"/>
    <row r="2" spans="1:7" s="368" customFormat="1" ht="12.4" x14ac:dyDescent="0.3"/>
    <row r="3" spans="1:7" s="368" customFormat="1" ht="17.649999999999999" x14ac:dyDescent="0.45">
      <c r="B3" s="369" t="s">
        <v>585</v>
      </c>
    </row>
    <row r="4" spans="1:7" s="368" customFormat="1" ht="14.25" x14ac:dyDescent="0.45">
      <c r="A4" s="370"/>
      <c r="B4" s="370"/>
      <c r="C4" s="370"/>
      <c r="D4" s="370"/>
      <c r="E4" s="370"/>
      <c r="F4" s="370"/>
      <c r="G4" s="370"/>
    </row>
    <row r="5" spans="1:7" s="7" customFormat="1" ht="14.25" x14ac:dyDescent="0.45">
      <c r="A5" s="371"/>
      <c r="B5" s="372" t="s">
        <v>418</v>
      </c>
      <c r="C5" s="372" t="s">
        <v>419</v>
      </c>
      <c r="D5" s="372" t="s">
        <v>420</v>
      </c>
      <c r="E5" s="371"/>
      <c r="F5" s="371"/>
      <c r="G5" s="371"/>
    </row>
    <row r="6" spans="1:7" s="7" customFormat="1" ht="14.25" x14ac:dyDescent="0.45">
      <c r="A6" s="371"/>
      <c r="B6" s="367" t="s">
        <v>421</v>
      </c>
      <c r="C6" s="373">
        <v>43349</v>
      </c>
      <c r="D6" s="374" t="s">
        <v>586</v>
      </c>
      <c r="E6" s="371"/>
      <c r="F6" s="371"/>
      <c r="G6" s="371"/>
    </row>
    <row r="7" spans="1:7" s="7" customFormat="1" ht="14.25" x14ac:dyDescent="0.45">
      <c r="A7" s="371"/>
      <c r="B7" s="375"/>
      <c r="C7" s="375"/>
      <c r="D7" s="376"/>
      <c r="E7" s="371"/>
      <c r="F7" s="371"/>
      <c r="G7" s="371"/>
    </row>
    <row r="8" spans="1:7" s="7" customFormat="1" ht="14.25" x14ac:dyDescent="0.45">
      <c r="A8" s="371"/>
      <c r="B8" s="375"/>
      <c r="C8" s="373"/>
      <c r="D8" s="376"/>
      <c r="E8" s="371"/>
      <c r="F8" s="371"/>
      <c r="G8" s="371"/>
    </row>
    <row r="9" spans="1:7" s="7" customFormat="1" ht="14.25" x14ac:dyDescent="0.45">
      <c r="A9" s="371"/>
      <c r="B9" s="371"/>
      <c r="C9" s="371"/>
      <c r="D9" s="371"/>
      <c r="E9" s="371"/>
      <c r="F9" s="371"/>
      <c r="G9" s="371"/>
    </row>
    <row r="10" spans="1:7" s="7" customFormat="1" ht="14.25" x14ac:dyDescent="0.45">
      <c r="A10" s="371"/>
      <c r="B10" s="371"/>
      <c r="C10" s="371"/>
      <c r="D10" s="371"/>
      <c r="E10" s="371"/>
      <c r="F10" s="371"/>
      <c r="G10" s="371"/>
    </row>
    <row r="11" spans="1:7" s="7" customFormat="1" ht="14.25" x14ac:dyDescent="0.45">
      <c r="A11" s="371"/>
      <c r="B11" s="371"/>
      <c r="C11" s="371"/>
      <c r="D11" s="371"/>
      <c r="E11" s="371"/>
      <c r="F11" s="371"/>
      <c r="G11" s="371"/>
    </row>
    <row r="12" spans="1:7" s="7" customFormat="1" ht="14.25" x14ac:dyDescent="0.45">
      <c r="A12" s="371"/>
      <c r="B12" s="371"/>
      <c r="C12" s="371"/>
      <c r="D12" s="371"/>
      <c r="E12" s="371"/>
      <c r="F12" s="371"/>
      <c r="G12" s="371"/>
    </row>
    <row r="13" spans="1:7" s="7" customFormat="1" ht="14.25" x14ac:dyDescent="0.45">
      <c r="A13" s="371"/>
      <c r="B13" s="371"/>
      <c r="C13" s="371"/>
      <c r="D13" s="371"/>
      <c r="E13" s="371"/>
      <c r="F13" s="371"/>
      <c r="G13" s="371"/>
    </row>
    <row r="14" spans="1:7" ht="13.9" hidden="1" customHeight="1" x14ac:dyDescent="0.45">
      <c r="A14" s="366"/>
      <c r="B14" s="366"/>
      <c r="C14" s="366"/>
      <c r="D14" s="366"/>
      <c r="E14" s="366"/>
      <c r="F14" s="366"/>
      <c r="G14" s="366"/>
    </row>
  </sheetData>
  <mergeCells count="1">
    <mergeCell ref="A1:XFD1"/>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72"/>
  <sheetViews>
    <sheetView workbookViewId="0"/>
  </sheetViews>
  <sheetFormatPr defaultColWidth="0" defaultRowHeight="13.5" zeroHeight="1" x14ac:dyDescent="0.25"/>
  <cols>
    <col min="1" max="1" width="9" style="272" customWidth="1"/>
    <col min="2" max="2" width="33.3828125" style="44" customWidth="1"/>
    <col min="3" max="3" width="21.3828125" style="44" customWidth="1"/>
    <col min="4" max="4" width="19.765625" style="44" customWidth="1"/>
    <col min="5" max="5" width="25.07421875" style="44" customWidth="1"/>
    <col min="6" max="6" width="2.4609375" style="44" customWidth="1"/>
    <col min="7" max="14" width="15.61328125" style="44" customWidth="1"/>
    <col min="15" max="15" width="2.4609375" style="44" customWidth="1"/>
    <col min="16" max="26" width="15.61328125" style="44" customWidth="1"/>
    <col min="27" max="27" width="9" style="44" customWidth="1"/>
    <col min="28" max="16384" width="0" style="44" hidden="1"/>
  </cols>
  <sheetData>
    <row r="1" spans="1:27" s="73" customFormat="1" ht="12.4" customHeight="1" x14ac:dyDescent="0.25">
      <c r="A1" s="271"/>
    </row>
    <row r="2" spans="1:27" s="73" customFormat="1" ht="18.399999999999999" customHeight="1" x14ac:dyDescent="0.35">
      <c r="A2" s="271"/>
      <c r="B2" s="27" t="s">
        <v>466</v>
      </c>
      <c r="C2" s="27"/>
      <c r="D2" s="27"/>
    </row>
    <row r="3" spans="1:27" s="73" customFormat="1" ht="24.4" customHeight="1" x14ac:dyDescent="0.25">
      <c r="A3" s="271"/>
      <c r="B3" s="407" t="s">
        <v>538</v>
      </c>
      <c r="C3" s="407"/>
      <c r="D3" s="407"/>
      <c r="E3" s="407"/>
      <c r="F3" s="407"/>
      <c r="G3" s="407"/>
      <c r="H3" s="407"/>
      <c r="I3" s="75"/>
      <c r="J3" s="75"/>
      <c r="K3" s="75"/>
      <c r="L3" s="75"/>
      <c r="M3" s="75"/>
      <c r="N3" s="75"/>
      <c r="O3" s="75"/>
      <c r="P3" s="75"/>
      <c r="Q3" s="75"/>
    </row>
    <row r="4" spans="1:27" s="73" customFormat="1" ht="16.149999999999999" customHeight="1" x14ac:dyDescent="0.25">
      <c r="A4" s="271"/>
      <c r="B4" s="167"/>
      <c r="C4" s="167"/>
      <c r="D4" s="167"/>
      <c r="E4" s="167"/>
      <c r="F4" s="74"/>
      <c r="G4" s="74"/>
      <c r="I4" s="75"/>
      <c r="J4" s="75"/>
      <c r="K4" s="75"/>
      <c r="L4" s="75"/>
      <c r="M4" s="75"/>
      <c r="N4" s="75"/>
      <c r="O4" s="75"/>
      <c r="P4" s="75"/>
      <c r="Q4" s="75"/>
    </row>
    <row r="5" spans="1:27" ht="16.149999999999999" customHeight="1" x14ac:dyDescent="0.25">
      <c r="B5" s="78"/>
      <c r="C5" s="78"/>
      <c r="D5" s="78"/>
      <c r="E5" s="78"/>
      <c r="F5" s="78"/>
      <c r="G5" s="78"/>
      <c r="I5" s="79"/>
      <c r="J5" s="79"/>
      <c r="K5" s="79"/>
      <c r="L5" s="79"/>
      <c r="M5" s="79"/>
      <c r="N5" s="79"/>
      <c r="O5" s="79"/>
      <c r="P5" s="79"/>
      <c r="Q5" s="79"/>
    </row>
    <row r="6" spans="1:27" ht="16.149999999999999" customHeight="1" x14ac:dyDescent="0.25">
      <c r="B6" s="82" t="s">
        <v>377</v>
      </c>
      <c r="C6" s="84" t="s">
        <v>34</v>
      </c>
      <c r="D6" s="78"/>
      <c r="E6" s="78"/>
      <c r="F6" s="78"/>
      <c r="G6" s="78"/>
      <c r="I6" s="79"/>
      <c r="J6" s="79"/>
      <c r="K6" s="79"/>
      <c r="L6" s="79"/>
      <c r="M6" s="79"/>
      <c r="N6" s="79"/>
      <c r="O6" s="79"/>
      <c r="P6" s="79"/>
      <c r="Q6" s="79"/>
    </row>
    <row r="7" spans="1:27" ht="16.149999999999999" customHeight="1" x14ac:dyDescent="0.25">
      <c r="B7" s="82" t="s">
        <v>494</v>
      </c>
      <c r="C7" s="84" t="s">
        <v>546</v>
      </c>
      <c r="D7" s="78"/>
      <c r="E7" s="78"/>
      <c r="F7" s="78"/>
      <c r="G7" s="78"/>
      <c r="I7" s="79"/>
      <c r="J7" s="79"/>
      <c r="K7" s="79"/>
      <c r="L7" s="79"/>
      <c r="M7" s="79"/>
      <c r="N7" s="79"/>
      <c r="O7" s="79"/>
      <c r="P7" s="79"/>
      <c r="Q7" s="79"/>
    </row>
    <row r="8" spans="1:27" ht="12.4" customHeight="1" x14ac:dyDescent="0.25">
      <c r="B8" s="83" t="s">
        <v>348</v>
      </c>
      <c r="C8" s="85" t="s">
        <v>1</v>
      </c>
    </row>
    <row r="9" spans="1:27" s="29" customFormat="1" ht="11.5" x14ac:dyDescent="0.25">
      <c r="A9" s="273"/>
    </row>
    <row r="10" spans="1:27" s="30" customFormat="1" ht="11.25" customHeight="1" x14ac:dyDescent="0.25">
      <c r="A10" s="273"/>
      <c r="B10" s="450" t="s">
        <v>349</v>
      </c>
      <c r="C10" s="450" t="s">
        <v>354</v>
      </c>
      <c r="D10" s="459" t="s">
        <v>305</v>
      </c>
      <c r="E10" s="460"/>
      <c r="F10" s="31"/>
      <c r="G10" s="451" t="s">
        <v>510</v>
      </c>
      <c r="H10" s="452"/>
      <c r="I10" s="452"/>
      <c r="J10" s="452"/>
      <c r="K10" s="452"/>
      <c r="L10" s="452"/>
      <c r="M10" s="452"/>
      <c r="N10" s="453"/>
      <c r="O10" s="31"/>
      <c r="P10" s="451" t="s">
        <v>502</v>
      </c>
      <c r="Q10" s="454"/>
      <c r="R10" s="454"/>
      <c r="S10" s="454"/>
      <c r="T10" s="454"/>
      <c r="U10" s="454"/>
      <c r="V10" s="454"/>
      <c r="W10" s="454"/>
      <c r="X10" s="454"/>
      <c r="Y10" s="454"/>
      <c r="Z10" s="455"/>
      <c r="AA10" s="29"/>
    </row>
    <row r="11" spans="1:27" s="30" customFormat="1" ht="11.25" customHeight="1" x14ac:dyDescent="0.25">
      <c r="A11" s="273"/>
      <c r="B11" s="450"/>
      <c r="C11" s="450"/>
      <c r="D11" s="459"/>
      <c r="E11" s="461"/>
      <c r="F11" s="31"/>
      <c r="G11" s="456" t="s">
        <v>486</v>
      </c>
      <c r="H11" s="457"/>
      <c r="I11" s="457"/>
      <c r="J11" s="457"/>
      <c r="K11" s="457"/>
      <c r="L11" s="457"/>
      <c r="M11" s="457"/>
      <c r="N11" s="458"/>
      <c r="O11" s="31"/>
      <c r="P11" s="456" t="s">
        <v>503</v>
      </c>
      <c r="Q11" s="457"/>
      <c r="R11" s="457"/>
      <c r="S11" s="457"/>
      <c r="T11" s="457"/>
      <c r="U11" s="457"/>
      <c r="V11" s="457"/>
      <c r="W11" s="457"/>
      <c r="X11" s="457"/>
      <c r="Y11" s="457"/>
      <c r="Z11" s="458"/>
      <c r="AA11" s="29"/>
    </row>
    <row r="12" spans="1:27" s="30" customFormat="1" ht="25.5" customHeight="1" x14ac:dyDescent="0.25">
      <c r="A12" s="273"/>
      <c r="B12" s="450"/>
      <c r="C12" s="450"/>
      <c r="D12" s="459"/>
      <c r="E12" s="32" t="s">
        <v>5</v>
      </c>
      <c r="F12" s="31"/>
      <c r="G12" s="111" t="s">
        <v>306</v>
      </c>
      <c r="H12" s="111" t="s">
        <v>300</v>
      </c>
      <c r="I12" s="111" t="s">
        <v>301</v>
      </c>
      <c r="J12" s="111" t="s">
        <v>302</v>
      </c>
      <c r="K12" s="111" t="s">
        <v>6</v>
      </c>
      <c r="L12" s="33" t="s">
        <v>7</v>
      </c>
      <c r="M12" s="111" t="s">
        <v>8</v>
      </c>
      <c r="N12" s="111" t="s">
        <v>307</v>
      </c>
      <c r="O12" s="31"/>
      <c r="P12" s="110" t="s">
        <v>473</v>
      </c>
      <c r="Q12" s="110" t="s">
        <v>10</v>
      </c>
      <c r="R12" s="110" t="s">
        <v>11</v>
      </c>
      <c r="S12" s="35" t="s">
        <v>12</v>
      </c>
      <c r="T12" s="110" t="s">
        <v>13</v>
      </c>
      <c r="U12" s="110" t="s">
        <v>14</v>
      </c>
      <c r="V12" s="110" t="s">
        <v>15</v>
      </c>
      <c r="W12" s="110" t="s">
        <v>16</v>
      </c>
      <c r="X12" s="110" t="s">
        <v>17</v>
      </c>
      <c r="Y12" s="110" t="s">
        <v>18</v>
      </c>
      <c r="Z12" s="110" t="s">
        <v>19</v>
      </c>
      <c r="AA12" s="29"/>
    </row>
    <row r="13" spans="1:27" s="30" customFormat="1" ht="15" customHeight="1" x14ac:dyDescent="0.25">
      <c r="A13" s="273"/>
      <c r="B13" s="450"/>
      <c r="C13" s="450"/>
      <c r="D13" s="459"/>
      <c r="E13" s="32" t="s">
        <v>383</v>
      </c>
      <c r="F13" s="31"/>
      <c r="G13" s="36" t="s">
        <v>308</v>
      </c>
      <c r="H13" s="36" t="s">
        <v>309</v>
      </c>
      <c r="I13" s="36" t="s">
        <v>310</v>
      </c>
      <c r="J13" s="36" t="s">
        <v>311</v>
      </c>
      <c r="K13" s="36" t="s">
        <v>20</v>
      </c>
      <c r="L13" s="37" t="s">
        <v>21</v>
      </c>
      <c r="M13" s="36" t="s">
        <v>22</v>
      </c>
      <c r="N13" s="36" t="s">
        <v>312</v>
      </c>
      <c r="O13" s="31"/>
      <c r="P13" s="36" t="s">
        <v>313</v>
      </c>
      <c r="Q13" s="36" t="s">
        <v>23</v>
      </c>
      <c r="R13" s="36" t="s">
        <v>24</v>
      </c>
      <c r="S13" s="38" t="s">
        <v>25</v>
      </c>
      <c r="T13" s="36" t="s">
        <v>26</v>
      </c>
      <c r="U13" s="36" t="s">
        <v>27</v>
      </c>
      <c r="V13" s="36" t="s">
        <v>28</v>
      </c>
      <c r="W13" s="36" t="s">
        <v>29</v>
      </c>
      <c r="X13" s="36" t="s">
        <v>30</v>
      </c>
      <c r="Y13" s="36" t="s">
        <v>31</v>
      </c>
      <c r="Z13" s="36" t="s">
        <v>32</v>
      </c>
      <c r="AA13" s="29"/>
    </row>
    <row r="14" spans="1:27" s="30" customFormat="1" ht="15" customHeight="1" x14ac:dyDescent="0.25">
      <c r="A14" s="273"/>
      <c r="B14" s="450"/>
      <c r="C14" s="450"/>
      <c r="D14" s="459"/>
      <c r="E14" s="40" t="s">
        <v>338</v>
      </c>
      <c r="F14" s="31"/>
      <c r="G14" s="110" t="s">
        <v>315</v>
      </c>
      <c r="H14" s="110" t="s">
        <v>315</v>
      </c>
      <c r="I14" s="110" t="s">
        <v>316</v>
      </c>
      <c r="J14" s="110" t="s">
        <v>316</v>
      </c>
      <c r="K14" s="110" t="s">
        <v>36</v>
      </c>
      <c r="L14" s="76" t="s">
        <v>36</v>
      </c>
      <c r="M14" s="110" t="s">
        <v>37</v>
      </c>
      <c r="N14" s="110" t="s">
        <v>37</v>
      </c>
      <c r="O14" s="31"/>
      <c r="P14" s="110" t="s">
        <v>317</v>
      </c>
      <c r="Q14" s="110" t="s">
        <v>38</v>
      </c>
      <c r="R14" s="110" t="s">
        <v>38</v>
      </c>
      <c r="S14" s="35" t="s">
        <v>39</v>
      </c>
      <c r="T14" s="110" t="s">
        <v>39</v>
      </c>
      <c r="U14" s="110" t="s">
        <v>40</v>
      </c>
      <c r="V14" s="110" t="s">
        <v>40</v>
      </c>
      <c r="W14" s="110" t="s">
        <v>41</v>
      </c>
      <c r="X14" s="110" t="s">
        <v>41</v>
      </c>
      <c r="Y14" s="110" t="s">
        <v>42</v>
      </c>
      <c r="Z14" s="110" t="s">
        <v>42</v>
      </c>
      <c r="AA14" s="29"/>
    </row>
    <row r="15" spans="1:27" s="30" customFormat="1" ht="12.4" customHeight="1" x14ac:dyDescent="0.25">
      <c r="A15" s="273">
        <v>1</v>
      </c>
      <c r="B15" s="142" t="s">
        <v>353</v>
      </c>
      <c r="C15" s="142" t="s">
        <v>344</v>
      </c>
      <c r="D15" s="133" t="s">
        <v>318</v>
      </c>
      <c r="E15" s="134"/>
      <c r="F15" s="31"/>
      <c r="G15" s="41">
        <f>IF('3a DF'!H$42="-","-",'3a DF'!H$42)</f>
        <v>252.96949846751136</v>
      </c>
      <c r="H15" s="41">
        <f>IF('3a DF'!I$42="-","-",'3a DF'!I$42)</f>
        <v>211.39291100152178</v>
      </c>
      <c r="I15" s="41">
        <f>IF('3a DF'!J$42="-","-",'3a DF'!J$42)</f>
        <v>172.96493375656357</v>
      </c>
      <c r="J15" s="41">
        <f>IF('3a DF'!K$42="-","-",'3a DF'!K$42)</f>
        <v>158.62999149566321</v>
      </c>
      <c r="K15" s="41">
        <f>IF('3a DF'!L$42="-","-",'3a DF'!L$42)</f>
        <v>198.69632812507541</v>
      </c>
      <c r="L15" s="41">
        <f>IF('3a DF'!M$42="-","-",'3a DF'!M$42)</f>
        <v>197.0243587635365</v>
      </c>
      <c r="M15" s="41">
        <f>IF('3a DF'!N$42="-","-",'3a DF'!N$42)</f>
        <v>213.56709457345295</v>
      </c>
      <c r="N15" s="41">
        <f>IF('3a DF'!O$42="-","-",'3a DF'!O$42)</f>
        <v>240.8727144110012</v>
      </c>
      <c r="O15" s="31"/>
      <c r="P15" s="41" t="str">
        <f>IF('3a DF'!Q$42="-","-",'3a DF'!Q$42)</f>
        <v>-</v>
      </c>
      <c r="Q15" s="41" t="str">
        <f>IF('3a DF'!R$42="-","-",'3a DF'!R$42)</f>
        <v>-</v>
      </c>
      <c r="R15" s="41" t="str">
        <f>IF('3a DF'!S$42="-","-",'3a DF'!S$42)</f>
        <v>-</v>
      </c>
      <c r="S15" s="41" t="str">
        <f>IF('3a DF'!T$42="-","-",'3a DF'!T$42)</f>
        <v>-</v>
      </c>
      <c r="T15" s="41" t="str">
        <f>IF('3a DF'!U$42="-","-",'3a DF'!U$42)</f>
        <v>-</v>
      </c>
      <c r="U15" s="41" t="str">
        <f>IF('3a DF'!V$42="-","-",'3a DF'!V$42)</f>
        <v>-</v>
      </c>
      <c r="V15" s="41" t="str">
        <f>IF('3a DF'!W$42="-","-",'3a DF'!W$42)</f>
        <v>-</v>
      </c>
      <c r="W15" s="41" t="str">
        <f>IF('3a DF'!X$42="-","-",'3a DF'!X$42)</f>
        <v>-</v>
      </c>
      <c r="X15" s="41" t="str">
        <f>IF('3a DF'!Y$42="-","-",'3a DF'!Y$42)</f>
        <v>-</v>
      </c>
      <c r="Y15" s="41" t="str">
        <f>IF('3a DF'!Z$42="-","-",'3a DF'!Z$42)</f>
        <v>-</v>
      </c>
      <c r="Z15" s="41" t="str">
        <f>IF('3a DF'!AA$42="-","-",'3a DF'!AA$42)</f>
        <v>-</v>
      </c>
      <c r="AA15" s="29"/>
    </row>
    <row r="16" spans="1:27" s="30" customFormat="1" ht="11.5" x14ac:dyDescent="0.25">
      <c r="A16" s="273">
        <v>2</v>
      </c>
      <c r="B16" s="142" t="s">
        <v>353</v>
      </c>
      <c r="C16" s="142" t="s">
        <v>303</v>
      </c>
      <c r="D16" s="133" t="s">
        <v>318</v>
      </c>
      <c r="E16" s="134"/>
      <c r="F16" s="31"/>
      <c r="G16" s="41" t="s">
        <v>336</v>
      </c>
      <c r="H16" s="41" t="s">
        <v>336</v>
      </c>
      <c r="I16" s="41" t="s">
        <v>336</v>
      </c>
      <c r="J16" s="41" t="s">
        <v>336</v>
      </c>
      <c r="K16" s="41" t="s">
        <v>336</v>
      </c>
      <c r="L16" s="41" t="s">
        <v>336</v>
      </c>
      <c r="M16" s="41" t="s">
        <v>336</v>
      </c>
      <c r="N16" s="41" t="s">
        <v>336</v>
      </c>
      <c r="O16" s="31"/>
      <c r="P16" s="41" t="s">
        <v>336</v>
      </c>
      <c r="Q16" s="41" t="s">
        <v>336</v>
      </c>
      <c r="R16" s="41" t="s">
        <v>336</v>
      </c>
      <c r="S16" s="41" t="s">
        <v>336</v>
      </c>
      <c r="T16" s="41" t="s">
        <v>336</v>
      </c>
      <c r="U16" s="41" t="s">
        <v>336</v>
      </c>
      <c r="V16" s="41" t="s">
        <v>336</v>
      </c>
      <c r="W16" s="41" t="s">
        <v>336</v>
      </c>
      <c r="X16" s="41" t="s">
        <v>336</v>
      </c>
      <c r="Y16" s="41" t="s">
        <v>336</v>
      </c>
      <c r="Z16" s="41" t="s">
        <v>336</v>
      </c>
      <c r="AA16" s="29"/>
    </row>
    <row r="17" spans="1:27" s="30" customFormat="1" ht="11.5" x14ac:dyDescent="0.25">
      <c r="A17" s="273">
        <v>3</v>
      </c>
      <c r="B17" s="142" t="s">
        <v>2</v>
      </c>
      <c r="C17" s="142" t="s">
        <v>345</v>
      </c>
      <c r="D17" s="133" t="s">
        <v>318</v>
      </c>
      <c r="E17" s="134"/>
      <c r="F17" s="31"/>
      <c r="G17" s="41">
        <f>IF('3c PC'!G$42="-","-",'3c PC'!G$42)</f>
        <v>21.926269106402124</v>
      </c>
      <c r="H17" s="41">
        <f>IF('3c PC'!H$42="-","-",'3c PC'!H$42)</f>
        <v>21.926269106402124</v>
      </c>
      <c r="I17" s="41">
        <f>IF('3c PC'!I$42="-","-",'3c PC'!I$42)</f>
        <v>22.64764819235609</v>
      </c>
      <c r="J17" s="41">
        <f>IF('3c PC'!J$42="-","-",'3c PC'!J$42)</f>
        <v>22.505107470829557</v>
      </c>
      <c r="K17" s="41">
        <f>IF('3c PC'!K$42="-","-",'3c PC'!K$42)</f>
        <v>19.106297226763825</v>
      </c>
      <c r="L17" s="41">
        <f>IF('3c PC'!L$42="-","-",'3c PC'!L$42)</f>
        <v>19.106297226763825</v>
      </c>
      <c r="M17" s="41">
        <f>IF('3c PC'!M$42="-","-",'3c PC'!M$42)</f>
        <v>20.852393125569616</v>
      </c>
      <c r="N17" s="41">
        <f>IF('3c PC'!N$42="-","-",'3c PC'!N$42)</f>
        <v>20.852393125569616</v>
      </c>
      <c r="O17" s="31"/>
      <c r="P17" s="41" t="str">
        <f>IF('3c PC'!P$42="-","-",'3c PC'!P$42)</f>
        <v>-</v>
      </c>
      <c r="Q17" s="41" t="str">
        <f>IF('3c PC'!Q$42="-","-",'3c PC'!Q$42)</f>
        <v>-</v>
      </c>
      <c r="R17" s="41" t="str">
        <f>IF('3c PC'!R$42="-","-",'3c PC'!R$42)</f>
        <v>-</v>
      </c>
      <c r="S17" s="41" t="str">
        <f>IF('3c PC'!S$42="-","-",'3c PC'!S$42)</f>
        <v>-</v>
      </c>
      <c r="T17" s="41" t="str">
        <f>IF('3c PC'!T$42="-","-",'3c PC'!T$42)</f>
        <v>-</v>
      </c>
      <c r="U17" s="41" t="str">
        <f>IF('3c PC'!U$42="-","-",'3c PC'!U$42)</f>
        <v>-</v>
      </c>
      <c r="V17" s="41" t="str">
        <f>IF('3c PC'!V$42="-","-",'3c PC'!V$42)</f>
        <v>-</v>
      </c>
      <c r="W17" s="41" t="str">
        <f>IF('3c PC'!W$42="-","-",'3c PC'!W$42)</f>
        <v>-</v>
      </c>
      <c r="X17" s="41" t="str">
        <f>IF('3c PC'!X$42="-","-",'3c PC'!X$42)</f>
        <v>-</v>
      </c>
      <c r="Y17" s="41" t="str">
        <f>IF('3c PC'!Y$42="-","-",'3c PC'!Y$42)</f>
        <v>-</v>
      </c>
      <c r="Z17" s="41" t="str">
        <f>IF('3c PC'!Z$42="-","-",'3c PC'!Z$42)</f>
        <v>-</v>
      </c>
      <c r="AA17" s="29"/>
    </row>
    <row r="18" spans="1:27" s="30" customFormat="1" ht="11.5" x14ac:dyDescent="0.25">
      <c r="A18" s="273">
        <v>4</v>
      </c>
      <c r="B18" s="142" t="s">
        <v>355</v>
      </c>
      <c r="C18" s="142" t="s">
        <v>346</v>
      </c>
      <c r="D18" s="133" t="s">
        <v>318</v>
      </c>
      <c r="E18" s="134"/>
      <c r="F18" s="31"/>
      <c r="G18" s="41">
        <f>IF('3e NC-Gas'!F44="-","-",'3e NC-Gas'!F44)</f>
        <v>122.92606294287481</v>
      </c>
      <c r="H18" s="41">
        <f>IF('3e NC-Gas'!G44="-","-",'3e NC-Gas'!G44)</f>
        <v>122.92606294287481</v>
      </c>
      <c r="I18" s="41">
        <f>IF('3e NC-Gas'!H44="-","-",'3e NC-Gas'!H44)</f>
        <v>119.11310513845872</v>
      </c>
      <c r="J18" s="41">
        <f>IF('3e NC-Gas'!I44="-","-",'3e NC-Gas'!I44)</f>
        <v>118.76510513182116</v>
      </c>
      <c r="K18" s="41">
        <f>IF('3e NC-Gas'!J44="-","-",'3e NC-Gas'!J44)</f>
        <v>118.84904344104548</v>
      </c>
      <c r="L18" s="41">
        <f>IF('3e NC-Gas'!K44="-","-",'3e NC-Gas'!K44)</f>
        <v>118.87304344150324</v>
      </c>
      <c r="M18" s="41">
        <f>IF('3e NC-Gas'!L44="-","-",'3e NC-Gas'!L44)</f>
        <v>122.22659483103664</v>
      </c>
      <c r="N18" s="41">
        <f>IF('3e NC-Gas'!M44="-","-",'3e NC-Gas'!M44)</f>
        <v>122.29859483240992</v>
      </c>
      <c r="O18" s="31"/>
      <c r="P18" s="41" t="str">
        <f>IF('3e NC-Gas'!O44="-","-",'3e NC-Gas'!O44)</f>
        <v>-</v>
      </c>
      <c r="Q18" s="41" t="str">
        <f>IF('3e NC-Gas'!P44="-","-",'3e NC-Gas'!P44)</f>
        <v>-</v>
      </c>
      <c r="R18" s="41" t="str">
        <f>IF('3e NC-Gas'!Q44="-","-",'3e NC-Gas'!Q44)</f>
        <v>-</v>
      </c>
      <c r="S18" s="41" t="str">
        <f>IF('3e NC-Gas'!R44="-","-",'3e NC-Gas'!R44)</f>
        <v>-</v>
      </c>
      <c r="T18" s="41" t="str">
        <f>IF('3e NC-Gas'!S44="-","-",'3e NC-Gas'!S44)</f>
        <v>-</v>
      </c>
      <c r="U18" s="41" t="str">
        <f>IF('3e NC-Gas'!T44="-","-",'3e NC-Gas'!T44)</f>
        <v>-</v>
      </c>
      <c r="V18" s="41" t="str">
        <f>IF('3e NC-Gas'!U44="-","-",'3e NC-Gas'!U44)</f>
        <v>-</v>
      </c>
      <c r="W18" s="41" t="str">
        <f>IF('3e NC-Gas'!V44="-","-",'3e NC-Gas'!V44)</f>
        <v>-</v>
      </c>
      <c r="X18" s="41" t="str">
        <f>IF('3e NC-Gas'!W44="-","-",'3e NC-Gas'!W44)</f>
        <v>-</v>
      </c>
      <c r="Y18" s="41" t="str">
        <f>IF('3e NC-Gas'!X44="-","-",'3e NC-Gas'!X44)</f>
        <v>-</v>
      </c>
      <c r="Z18" s="41" t="str">
        <f>IF('3e NC-Gas'!Y44="-","-",'3e NC-Gas'!Y44)</f>
        <v>-</v>
      </c>
      <c r="AA18" s="29"/>
    </row>
    <row r="19" spans="1:27" s="30" customFormat="1" ht="11.5" x14ac:dyDescent="0.25">
      <c r="A19" s="273">
        <v>5</v>
      </c>
      <c r="B19" s="142" t="s">
        <v>352</v>
      </c>
      <c r="C19" s="142" t="s">
        <v>347</v>
      </c>
      <c r="D19" s="133" t="s">
        <v>318</v>
      </c>
      <c r="E19" s="134"/>
      <c r="F19" s="31"/>
      <c r="G19" s="41">
        <f>IF('3f CPIH'!C$16="-","-",'3g OC '!$E$12*('3f CPIH'!C$16/'3f CPIH'!$G$16))</f>
        <v>87.253590101747221</v>
      </c>
      <c r="H19" s="41">
        <f>IF('3f CPIH'!D$16="-","-",'3g OC '!$E$12*('3f CPIH'!D$16/'3f CPIH'!$G$16))</f>
        <v>87.428271963812776</v>
      </c>
      <c r="I19" s="41">
        <f>IF('3f CPIH'!E$16="-","-",'3g OC '!$E$12*('3f CPIH'!E$16/'3f CPIH'!$G$16))</f>
        <v>87.690294756911129</v>
      </c>
      <c r="J19" s="41">
        <f>IF('3f CPIH'!F$16="-","-",'3g OC '!$E$12*('3f CPIH'!F$16/'3f CPIH'!$G$16))</f>
        <v>88.214340343107807</v>
      </c>
      <c r="K19" s="41">
        <f>IF('3f CPIH'!G$16="-","-",'3g OC '!$E$12*('3f CPIH'!G$16/'3f CPIH'!$G$16))</f>
        <v>89.262431515501163</v>
      </c>
      <c r="L19" s="41">
        <f>IF('3f CPIH'!H$16="-","-",'3g OC '!$E$12*('3f CPIH'!H$16/'3f CPIH'!$G$16))</f>
        <v>90.397863618927303</v>
      </c>
      <c r="M19" s="41">
        <f>IF('3f CPIH'!I$16="-","-",'3g OC '!$E$12*('3f CPIH'!I$16/'3f CPIH'!$G$16))</f>
        <v>91.707977584418998</v>
      </c>
      <c r="N19" s="41">
        <f>IF('3f CPIH'!J$16="-","-",'3g OC '!$E$12*('3f CPIH'!J$16/'3f CPIH'!$G$16))</f>
        <v>92.494045963714029</v>
      </c>
      <c r="O19" s="31"/>
      <c r="P19" s="41">
        <f>IF('3f CPIH'!L$16="-","-",'3g OC '!$E$12*('3f CPIH'!L$16/'3f CPIH'!$G$16))</f>
        <v>92.494045963714029</v>
      </c>
      <c r="Q19" s="41" t="str">
        <f>IF('3f CPIH'!M$16="-","-",'3g OC '!$E$12*('3f CPIH'!M$16/'3f CPIH'!$G$16))</f>
        <v>-</v>
      </c>
      <c r="R19" s="41" t="str">
        <f>IF('3f CPIH'!N$16="-","-",'3g OC '!$E$12*('3f CPIH'!N$16/'3f CPIH'!$G$16))</f>
        <v>-</v>
      </c>
      <c r="S19" s="41" t="str">
        <f>IF('3f CPIH'!O$16="-","-",'3g OC '!$E$12*('3f CPIH'!O$16/'3f CPIH'!$G$16))</f>
        <v>-</v>
      </c>
      <c r="T19" s="41" t="str">
        <f>IF('3f CPIH'!P$16="-","-",'3g OC '!$E$12*('3f CPIH'!P$16/'3f CPIH'!$G$16))</f>
        <v>-</v>
      </c>
      <c r="U19" s="41" t="str">
        <f>IF('3f CPIH'!Q$16="-","-",'3g OC '!$E$12*('3f CPIH'!Q$16/'3f CPIH'!$G$16))</f>
        <v>-</v>
      </c>
      <c r="V19" s="41" t="str">
        <f>IF('3f CPIH'!R$16="-","-",'3g OC '!$E$12*('3f CPIH'!R$16/'3f CPIH'!$G$16))</f>
        <v>-</v>
      </c>
      <c r="W19" s="41" t="str">
        <f>IF('3f CPIH'!S$16="-","-",'3g OC '!$E$12*('3f CPIH'!S$16/'3f CPIH'!$G$16))</f>
        <v>-</v>
      </c>
      <c r="X19" s="41" t="str">
        <f>IF('3f CPIH'!T$16="-","-",'3g OC '!$E$12*('3f CPIH'!T$16/'3f CPIH'!$G$16))</f>
        <v>-</v>
      </c>
      <c r="Y19" s="41" t="str">
        <f>IF('3f CPIH'!U$16="-","-",'3g OC '!$E$12*('3f CPIH'!U$16/'3f CPIH'!$G$16))</f>
        <v>-</v>
      </c>
      <c r="Z19" s="41" t="str">
        <f>IF('3f CPIH'!V$16="-","-",'3g OC '!$E$12*('3f CPIH'!V$16/'3f CPIH'!$G$16))</f>
        <v>-</v>
      </c>
      <c r="AA19" s="29"/>
    </row>
    <row r="20" spans="1:27" s="30" customFormat="1" ht="11.5" x14ac:dyDescent="0.25">
      <c r="A20" s="273">
        <v>6</v>
      </c>
      <c r="B20" s="142" t="s">
        <v>352</v>
      </c>
      <c r="C20" s="142" t="s">
        <v>45</v>
      </c>
      <c r="D20" s="133" t="s">
        <v>318</v>
      </c>
      <c r="E20" s="134"/>
      <c r="F20" s="31"/>
      <c r="G20" s="41" t="s">
        <v>336</v>
      </c>
      <c r="H20" s="41" t="s">
        <v>336</v>
      </c>
      <c r="I20" s="41" t="s">
        <v>336</v>
      </c>
      <c r="J20" s="41" t="s">
        <v>336</v>
      </c>
      <c r="K20" s="41">
        <f>IF('3h SMNCC'!F$37="-","-",'3h SMNCC'!F$37)</f>
        <v>0</v>
      </c>
      <c r="L20" s="41">
        <f>IF('3h SMNCC'!G$37="-","-",'3h SMNCC'!G$37)</f>
        <v>-0.16682483423186589</v>
      </c>
      <c r="M20" s="41">
        <f>IF('3h SMNCC'!H$37="-","-",'3h SMNCC'!H$37)</f>
        <v>1.8623630218072362</v>
      </c>
      <c r="N20" s="41">
        <f>IF('3h SMNCC'!I$37="-","-",'3h SMNCC'!I$37)</f>
        <v>7.7734666259964174</v>
      </c>
      <c r="O20" s="31"/>
      <c r="P20" s="41" t="str">
        <f>IF('3h SMNCC'!K$37="-","-",'3h SMNCC'!K$37)</f>
        <v>-</v>
      </c>
      <c r="Q20" s="41" t="str">
        <f>IF('3h SMNCC'!L$37="-","-",'3h SMNCC'!L$37)</f>
        <v>-</v>
      </c>
      <c r="R20" s="41" t="str">
        <f>IF('3h SMNCC'!M$37="-","-",'3h SMNCC'!M$37)</f>
        <v>-</v>
      </c>
      <c r="S20" s="41" t="str">
        <f>IF('3h SMNCC'!N$37="-","-",'3h SMNCC'!N$37)</f>
        <v>-</v>
      </c>
      <c r="T20" s="41" t="str">
        <f>IF('3h SMNCC'!O$37="-","-",'3h SMNCC'!O$37)</f>
        <v>-</v>
      </c>
      <c r="U20" s="41" t="str">
        <f>IF('3h SMNCC'!P$37="-","-",'3h SMNCC'!P$37)</f>
        <v>-</v>
      </c>
      <c r="V20" s="41" t="str">
        <f>IF('3h SMNCC'!Q$37="-","-",'3h SMNCC'!Q$37)</f>
        <v>-</v>
      </c>
      <c r="W20" s="41" t="str">
        <f>IF('3h SMNCC'!R$37="-","-",'3h SMNCC'!R$37)</f>
        <v>-</v>
      </c>
      <c r="X20" s="41" t="str">
        <f>IF('3h SMNCC'!S$37="-","-",'3h SMNCC'!S$37)</f>
        <v>-</v>
      </c>
      <c r="Y20" s="41" t="str">
        <f>IF('3h SMNCC'!T$37="-","-",'3h SMNCC'!T$37)</f>
        <v>-</v>
      </c>
      <c r="Z20" s="41" t="str">
        <f>IF('3h SMNCC'!U$37="-","-",'3h SMNCC'!U$37)</f>
        <v>-</v>
      </c>
      <c r="AA20" s="29"/>
    </row>
    <row r="21" spans="1:27" s="30" customFormat="1" ht="11.5" x14ac:dyDescent="0.25">
      <c r="A21" s="273">
        <v>7</v>
      </c>
      <c r="B21" s="142" t="s">
        <v>352</v>
      </c>
      <c r="C21" s="142" t="s">
        <v>399</v>
      </c>
      <c r="D21" s="133" t="s">
        <v>318</v>
      </c>
      <c r="E21" s="134"/>
      <c r="F21" s="31"/>
      <c r="G21" s="41">
        <f>IF('3f CPIH'!C$16="-","-",'3i PAAC PAP'!$G$16*('3f CPIH'!C$16/'3f CPIH'!$G$16))</f>
        <v>13.020087506374207</v>
      </c>
      <c r="H21" s="41">
        <f>IF('3f CPIH'!D$16="-","-",'3i PAAC PAP'!$G$16*('3f CPIH'!D$16/'3f CPIH'!$G$16))</f>
        <v>13.046153747628209</v>
      </c>
      <c r="I21" s="41">
        <f>IF('3f CPIH'!E$16="-","-",'3i PAAC PAP'!$G$16*('3f CPIH'!E$16/'3f CPIH'!$G$16))</f>
        <v>13.085253109509214</v>
      </c>
      <c r="J21" s="41">
        <f>IF('3f CPIH'!F$16="-","-",'3i PAAC PAP'!$G$16*('3f CPIH'!F$16/'3f CPIH'!$G$16))</f>
        <v>13.163451833271221</v>
      </c>
      <c r="K21" s="41">
        <f>IF('3f CPIH'!G$16="-","-",'3i PAAC PAP'!$G$16*('3f CPIH'!G$16/'3f CPIH'!$G$16))</f>
        <v>13.319849280795236</v>
      </c>
      <c r="L21" s="41">
        <f>IF('3f CPIH'!H$16="-","-",'3i PAAC PAP'!$G$16*('3f CPIH'!H$16/'3f CPIH'!$G$16))</f>
        <v>13.489279848946252</v>
      </c>
      <c r="M21" s="41">
        <f>IF('3f CPIH'!I$16="-","-",'3i PAAC PAP'!$G$16*('3f CPIH'!I$16/'3f CPIH'!$G$16))</f>
        <v>13.684776658351268</v>
      </c>
      <c r="N21" s="41">
        <f>IF('3f CPIH'!J$16="-","-",'3i PAAC PAP'!$G$16*('3f CPIH'!J$16/'3f CPIH'!$G$16))</f>
        <v>13.802074743994281</v>
      </c>
      <c r="O21" s="31"/>
      <c r="P21" s="41">
        <f>IF('3f CPIH'!L$16="-","-",'3i PAAC PAP'!$G$16*('3f CPIH'!L$16/'3f CPIH'!$G$16))</f>
        <v>13.802074743994281</v>
      </c>
      <c r="Q21" s="41" t="str">
        <f>IF('3f CPIH'!M$16="-","-",'3i PAAC PAP'!$G$16*('3f CPIH'!M$16/'3f CPIH'!$G$16))</f>
        <v>-</v>
      </c>
      <c r="R21" s="41" t="str">
        <f>IF('3f CPIH'!N$16="-","-",'3i PAAC PAP'!$G$16*('3f CPIH'!N$16/'3f CPIH'!$G$16))</f>
        <v>-</v>
      </c>
      <c r="S21" s="41" t="str">
        <f>IF('3f CPIH'!O$16="-","-",'3i PAAC PAP'!$G$16*('3f CPIH'!O$16/'3f CPIH'!$G$16))</f>
        <v>-</v>
      </c>
      <c r="T21" s="41" t="str">
        <f>IF('3f CPIH'!P$16="-","-",'3i PAAC PAP'!$G$16*('3f CPIH'!P$16/'3f CPIH'!$G$16))</f>
        <v>-</v>
      </c>
      <c r="U21" s="41" t="str">
        <f>IF('3f CPIH'!Q$16="-","-",'3i PAAC PAP'!$G$16*('3f CPIH'!Q$16/'3f CPIH'!$G$16))</f>
        <v>-</v>
      </c>
      <c r="V21" s="41" t="str">
        <f>IF('3f CPIH'!R$16="-","-",'3i PAAC PAP'!$G$16*('3f CPIH'!R$16/'3f CPIH'!$G$16))</f>
        <v>-</v>
      </c>
      <c r="W21" s="41" t="str">
        <f>IF('3f CPIH'!S$16="-","-",'3i PAAC PAP'!$G$16*('3f CPIH'!S$16/'3f CPIH'!$G$16))</f>
        <v>-</v>
      </c>
      <c r="X21" s="41" t="str">
        <f>IF('3f CPIH'!T$16="-","-",'3i PAAC PAP'!$G$16*('3f CPIH'!T$16/'3f CPIH'!$G$16))</f>
        <v>-</v>
      </c>
      <c r="Y21" s="41" t="str">
        <f>IF('3f CPIH'!U$16="-","-",'3i PAAC PAP'!$G$16*('3f CPIH'!U$16/'3f CPIH'!$G$16))</f>
        <v>-</v>
      </c>
      <c r="Z21" s="41" t="str">
        <f>IF('3f CPIH'!V$16="-","-",'3i PAAC PAP'!$G$16*('3f CPIH'!V$16/'3f CPIH'!$G$16))</f>
        <v>-</v>
      </c>
      <c r="AA21" s="29"/>
    </row>
    <row r="22" spans="1:27" s="30" customFormat="1" ht="11.5" x14ac:dyDescent="0.25">
      <c r="A22" s="273">
        <v>8</v>
      </c>
      <c r="B22" s="142" t="s">
        <v>352</v>
      </c>
      <c r="C22" s="142" t="s">
        <v>417</v>
      </c>
      <c r="D22" s="133" t="s">
        <v>318</v>
      </c>
      <c r="E22" s="134"/>
      <c r="F22" s="31"/>
      <c r="G22" s="41">
        <f>IF(G15="-","-",SUM(G15:G20)*'3i PAAC PAP'!$G$28)</f>
        <v>27.683916761699688</v>
      </c>
      <c r="H22" s="41">
        <f>IF(H15="-","-",SUM(H15:H20)*'3i PAAC PAP'!$G$28)</f>
        <v>25.321053462930053</v>
      </c>
      <c r="I22" s="41">
        <f>IF(I15="-","-",SUM(I15:I20)*'3i PAAC PAP'!$G$28)</f>
        <v>22.966429696127275</v>
      </c>
      <c r="J22" s="41">
        <f>IF(J15="-","-",SUM(J15:J20)*'3i PAAC PAP'!$G$28)</f>
        <v>22.150227130908036</v>
      </c>
      <c r="K22" s="41">
        <f>IF(K15="-","-",SUM(K15:K20)*'3i PAAC PAP'!$G$28)</f>
        <v>24.307499410167008</v>
      </c>
      <c r="L22" s="41">
        <f>IF(L15="-","-",SUM(L15:L20)*'3i PAAC PAP'!$G$28)</f>
        <v>24.268727287722896</v>
      </c>
      <c r="M22" s="41">
        <f>IF(M15="-","-",SUM(M15:M20)*'3i PAAC PAP'!$G$28)</f>
        <v>25.694466165616369</v>
      </c>
      <c r="N22" s="41">
        <f>IF(N15="-","-",SUM(N15:N20)*'3i PAAC PAP'!$G$28)</f>
        <v>27.639161073638846</v>
      </c>
      <c r="O22" s="31"/>
      <c r="P22" s="41" t="str">
        <f>IF(P15="-","-",SUM(P15:P20)*'3i PAAC PAP'!$G$28)</f>
        <v>-</v>
      </c>
      <c r="Q22" s="41" t="str">
        <f>IF(Q15="-","-",SUM(Q15:Q20)*'3i PAAC PAP'!$G$28)</f>
        <v>-</v>
      </c>
      <c r="R22" s="41" t="str">
        <f>IF(R15="-","-",SUM(R15:R20)*'3i PAAC PAP'!$G$28)</f>
        <v>-</v>
      </c>
      <c r="S22" s="41" t="str">
        <f>IF(S15="-","-",SUM(S15:S20)*'3i PAAC PAP'!$G$28)</f>
        <v>-</v>
      </c>
      <c r="T22" s="41" t="str">
        <f>IF(T15="-","-",SUM(T15:T20)*'3i PAAC PAP'!$G$28)</f>
        <v>-</v>
      </c>
      <c r="U22" s="41" t="str">
        <f>IF(U15="-","-",SUM(U15:U20)*'3i PAAC PAP'!$G$28)</f>
        <v>-</v>
      </c>
      <c r="V22" s="41" t="str">
        <f>IF(V15="-","-",SUM(V15:V20)*'3i PAAC PAP'!$G$28)</f>
        <v>-</v>
      </c>
      <c r="W22" s="41" t="str">
        <f>IF(W15="-","-",SUM(W15:W20)*'3i PAAC PAP'!$G$28)</f>
        <v>-</v>
      </c>
      <c r="X22" s="41" t="str">
        <f>IF(X15="-","-",SUM(X15:X20)*'3i PAAC PAP'!$G$28)</f>
        <v>-</v>
      </c>
      <c r="Y22" s="41" t="str">
        <f>IF(Y15="-","-",SUM(Y15:Y20)*'3i PAAC PAP'!$G$28)</f>
        <v>-</v>
      </c>
      <c r="Z22" s="41" t="str">
        <f>IF(Z15="-","-",SUM(Z15:Z20)*'3i PAAC PAP'!$G$28)</f>
        <v>-</v>
      </c>
      <c r="AA22" s="29"/>
    </row>
    <row r="23" spans="1:27" s="30" customFormat="1" ht="11.5" x14ac:dyDescent="0.25">
      <c r="A23" s="273">
        <v>9</v>
      </c>
      <c r="B23" s="142" t="s">
        <v>398</v>
      </c>
      <c r="C23" s="142" t="s">
        <v>548</v>
      </c>
      <c r="D23" s="133" t="s">
        <v>318</v>
      </c>
      <c r="E23" s="134"/>
      <c r="F23" s="31"/>
      <c r="G23" s="41">
        <f>IF(G17="-","-",SUM(G15:G22)*'3j EBIT'!$E$11)</f>
        <v>9.9898090728455777</v>
      </c>
      <c r="H23" s="41">
        <f>IF(H17="-","-",SUM(H15:H22)*'3j EBIT'!$E$11)</f>
        <v>9.1587737222782248</v>
      </c>
      <c r="I23" s="41">
        <f>IF(I17="-","-",SUM(I15:I22)*'3j EBIT'!$E$11)</f>
        <v>8.330885628348593</v>
      </c>
      <c r="J23" s="41">
        <f>IF(J17="-","-",SUM(J15:J22)*'3j EBIT'!$E$11)</f>
        <v>8.0451362447064181</v>
      </c>
      <c r="K23" s="41">
        <f>IF(K17="-","-",SUM(K15:K22)*'3j EBIT'!$E$11)</f>
        <v>8.8072875309876135</v>
      </c>
      <c r="L23" s="41">
        <f>IF(L17="-","-",SUM(L15:L22)*'3j EBIT'!$E$11)</f>
        <v>8.7968621617101945</v>
      </c>
      <c r="M23" s="41">
        <f>IF(M17="-","-",SUM(M15:M22)*'3j EBIT'!$E$11)</f>
        <v>9.302317653244808</v>
      </c>
      <c r="N23" s="41">
        <f>IF(N17="-","-",SUM(N15:N22)*'3j EBIT'!$E$11)</f>
        <v>9.988916564750161</v>
      </c>
      <c r="O23" s="31"/>
      <c r="P23" s="41" t="str">
        <f>IF(P17="-","-",SUM(P15:P22)*'3j EBIT'!$E$11)</f>
        <v>-</v>
      </c>
      <c r="Q23" s="41" t="str">
        <f>IF(Q17="-","-",SUM(Q15:Q22)*'3j EBIT'!$E$11)</f>
        <v>-</v>
      </c>
      <c r="R23" s="41" t="str">
        <f>IF(R17="-","-",SUM(R15:R22)*'3j EBIT'!$E$11)</f>
        <v>-</v>
      </c>
      <c r="S23" s="41" t="str">
        <f>IF(S17="-","-",SUM(S15:S22)*'3j EBIT'!$E$11)</f>
        <v>-</v>
      </c>
      <c r="T23" s="41" t="str">
        <f>IF(T17="-","-",SUM(T15:T22)*'3j EBIT'!$E$11)</f>
        <v>-</v>
      </c>
      <c r="U23" s="41" t="str">
        <f>IF(U17="-","-",SUM(U15:U22)*'3j EBIT'!$E$11)</f>
        <v>-</v>
      </c>
      <c r="V23" s="41" t="str">
        <f>IF(V17="-","-",SUM(V15:V22)*'3j EBIT'!$E$11)</f>
        <v>-</v>
      </c>
      <c r="W23" s="41" t="str">
        <f>IF(W17="-","-",SUM(W15:W22)*'3j EBIT'!$E$11)</f>
        <v>-</v>
      </c>
      <c r="X23" s="41" t="str">
        <f>IF(X17="-","-",SUM(X15:X22)*'3j EBIT'!$E$11)</f>
        <v>-</v>
      </c>
      <c r="Y23" s="41" t="str">
        <f>IF(Y17="-","-",SUM(Y15:Y22)*'3j EBIT'!$E$11)</f>
        <v>-</v>
      </c>
      <c r="Z23" s="41" t="str">
        <f>IF(Z17="-","-",SUM(Z15:Z22)*'3j EBIT'!$E$11)</f>
        <v>-</v>
      </c>
      <c r="AA23" s="29"/>
    </row>
    <row r="24" spans="1:27" s="30" customFormat="1" ht="11.5" x14ac:dyDescent="0.25">
      <c r="A24" s="273">
        <v>10</v>
      </c>
      <c r="B24" s="142" t="s">
        <v>294</v>
      </c>
      <c r="C24" s="190" t="s">
        <v>549</v>
      </c>
      <c r="D24" s="133" t="s">
        <v>318</v>
      </c>
      <c r="E24" s="134"/>
      <c r="F24" s="31"/>
      <c r="G24" s="41">
        <f>IF(G19="-","-",SUM(G15:G17,G19:G23)*'3k HAP'!$E$13)</f>
        <v>5.9765556484456015</v>
      </c>
      <c r="H24" s="41">
        <f>IF(H19="-","-",SUM(H15:H17,H19:H22)*'3k HAP'!$E$13)</f>
        <v>5.1987507510134439</v>
      </c>
      <c r="I24" s="41">
        <f>IF(I19="-","-",SUM(I15:I17,I19:I22)*'3k HAP'!$E$13)</f>
        <v>4.623160634594738</v>
      </c>
      <c r="J24" s="41">
        <f>IF(J19="-","-",SUM(J15:J17,J19:J22)*'3k HAP'!$E$13)</f>
        <v>4.410478865155028</v>
      </c>
      <c r="K24" s="41">
        <f>IF(K19="-","-",SUM(K15:K17,K19:K22)*'3k HAP'!$E$13)</f>
        <v>4.9899658951438521</v>
      </c>
      <c r="L24" s="41">
        <f>IF(L19="-","-",SUM(L15:L17,L19:L22)*'3k HAP'!$E$13)</f>
        <v>4.9816751071291927</v>
      </c>
      <c r="M24" s="41">
        <f>IF(M19="-","-",SUM(M15:M17,M19:M22)*'3k HAP'!$E$13)</f>
        <v>5.3182463735929284</v>
      </c>
      <c r="N24" s="41">
        <f>IF(N19="-","-",SUM(N15:N17,N19:N22)*'3k HAP'!$E$13)</f>
        <v>5.8403409812462597</v>
      </c>
      <c r="O24" s="31"/>
      <c r="P24" s="41">
        <f>IF(P19="-","-",SUM(P15:P17,P19:P23)*'3k HAP'!$E$13)</f>
        <v>1.5388038975168032</v>
      </c>
      <c r="Q24" s="41" t="str">
        <f>IF(Q19="-","-",SUM(Q15:Q17,Q19:Q23)*'3k HAP'!$E$13)</f>
        <v>-</v>
      </c>
      <c r="R24" s="41" t="str">
        <f>IF(R19="-","-",SUM(R15:R17,R19:R23)*'3k HAP'!$E$13)</f>
        <v>-</v>
      </c>
      <c r="S24" s="41" t="str">
        <f>IF(S19="-","-",SUM(S15:S17,S19:S23)*'3k HAP'!$E$13)</f>
        <v>-</v>
      </c>
      <c r="T24" s="41" t="str">
        <f>IF(T19="-","-",SUM(T15:T17,T19:T23)*'3k HAP'!$E$13)</f>
        <v>-</v>
      </c>
      <c r="U24" s="41" t="str">
        <f>IF(U19="-","-",SUM(U15:U17,U19:U23)*'3k HAP'!$E$13)</f>
        <v>-</v>
      </c>
      <c r="V24" s="41" t="str">
        <f>IF(V19="-","-",SUM(V15:V17,V19:V23)*'3k HAP'!$E$13)</f>
        <v>-</v>
      </c>
      <c r="W24" s="41" t="str">
        <f>IF(W19="-","-",SUM(W15:W17,W19:W23)*'3k HAP'!$E$13)</f>
        <v>-</v>
      </c>
      <c r="X24" s="41" t="str">
        <f>IF(X19="-","-",SUM(X15:X17,X19:X23)*'3k HAP'!$E$13)</f>
        <v>-</v>
      </c>
      <c r="Y24" s="41" t="str">
        <f>IF(Y19="-","-",SUM(Y15:Y17,Y19:Y23)*'3k HAP'!$E$13)</f>
        <v>-</v>
      </c>
      <c r="Z24" s="41" t="str">
        <f>IF(Z19="-","-",SUM(Z15:Z17,Z19:Z23)*'3k HAP'!$E$13)</f>
        <v>-</v>
      </c>
      <c r="AA24" s="29"/>
    </row>
    <row r="25" spans="1:27" s="30" customFormat="1" ht="11.5" x14ac:dyDescent="0.25">
      <c r="A25" s="273">
        <v>11</v>
      </c>
      <c r="B25" s="142" t="s">
        <v>46</v>
      </c>
      <c r="C25" s="142" t="str">
        <f>B25&amp;"_"&amp;D25</f>
        <v>Total_Eastern</v>
      </c>
      <c r="D25" s="133" t="s">
        <v>318</v>
      </c>
      <c r="E25" s="134"/>
      <c r="F25" s="31"/>
      <c r="G25" s="41">
        <f t="shared" ref="G25:N25" si="0">IF(G2="-","-",SUM(G15:G24))</f>
        <v>541.74578960790052</v>
      </c>
      <c r="H25" s="41">
        <f t="shared" si="0"/>
        <v>496.39824669846138</v>
      </c>
      <c r="I25" s="41">
        <f t="shared" si="0"/>
        <v>451.42171091286929</v>
      </c>
      <c r="J25" s="41">
        <f t="shared" si="0"/>
        <v>435.8838385154624</v>
      </c>
      <c r="K25" s="41">
        <f t="shared" si="0"/>
        <v>477.33870242547948</v>
      </c>
      <c r="L25" s="41">
        <f t="shared" si="0"/>
        <v>476.77128262200756</v>
      </c>
      <c r="M25" s="41">
        <f t="shared" si="0"/>
        <v>504.2162299870908</v>
      </c>
      <c r="N25" s="41">
        <f t="shared" si="0"/>
        <v>541.56170832232078</v>
      </c>
      <c r="O25" s="31"/>
      <c r="P25" s="41" t="str">
        <f>IF(P15="-","-",SUM(P15:P24))</f>
        <v>-</v>
      </c>
      <c r="Q25" s="41" t="str">
        <f t="shared" ref="Q25:Z25" si="1">IF(Q15="-","-",SUM(Q15:Q24))</f>
        <v>-</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5" x14ac:dyDescent="0.25">
      <c r="A26" s="273">
        <v>1</v>
      </c>
      <c r="B26" s="138" t="s">
        <v>353</v>
      </c>
      <c r="C26" s="138" t="s">
        <v>344</v>
      </c>
      <c r="D26" s="136" t="s">
        <v>320</v>
      </c>
      <c r="E26" s="137"/>
      <c r="F26" s="31"/>
      <c r="G26" s="135">
        <f>IF('3a DF'!H$42="-","-",'3a DF'!H$42)</f>
        <v>252.96949846751136</v>
      </c>
      <c r="H26" s="135">
        <f>IF('3a DF'!I$42="-","-",'3a DF'!I$42)</f>
        <v>211.39291100152178</v>
      </c>
      <c r="I26" s="135">
        <f>IF('3a DF'!J$42="-","-",'3a DF'!J$42)</f>
        <v>172.96493375656357</v>
      </c>
      <c r="J26" s="135">
        <f>IF('3a DF'!K$42="-","-",'3a DF'!K$42)</f>
        <v>158.62999149566321</v>
      </c>
      <c r="K26" s="135">
        <f>IF('3a DF'!L$42="-","-",'3a DF'!L$42)</f>
        <v>198.69632812507541</v>
      </c>
      <c r="L26" s="135">
        <f>IF('3a DF'!M$42="-","-",'3a DF'!M$42)</f>
        <v>197.0243587635365</v>
      </c>
      <c r="M26" s="135">
        <f>IF('3a DF'!N$42="-","-",'3a DF'!N$42)</f>
        <v>213.56709457345295</v>
      </c>
      <c r="N26" s="135">
        <f>IF('3a DF'!O$42="-","-",'3a DF'!O$42)</f>
        <v>240.8727144110012</v>
      </c>
      <c r="O26" s="31"/>
      <c r="P26" s="135" t="str">
        <f>IF('3a DF'!Q$42="-","-",'3a DF'!Q$42)</f>
        <v>-</v>
      </c>
      <c r="Q26" s="135" t="str">
        <f>IF('3a DF'!R$42="-","-",'3a DF'!R$42)</f>
        <v>-</v>
      </c>
      <c r="R26" s="135" t="str">
        <f>IF('3a DF'!S$42="-","-",'3a DF'!S$42)</f>
        <v>-</v>
      </c>
      <c r="S26" s="135" t="str">
        <f>IF('3a DF'!T$42="-","-",'3a DF'!T$42)</f>
        <v>-</v>
      </c>
      <c r="T26" s="135" t="str">
        <f>IF('3a DF'!U$42="-","-",'3a DF'!U$42)</f>
        <v>-</v>
      </c>
      <c r="U26" s="135" t="str">
        <f>IF('3a DF'!V$42="-","-",'3a DF'!V$42)</f>
        <v>-</v>
      </c>
      <c r="V26" s="135" t="str">
        <f>IF('3a DF'!W$42="-","-",'3a DF'!W$42)</f>
        <v>-</v>
      </c>
      <c r="W26" s="135" t="str">
        <f>IF('3a DF'!X$42="-","-",'3a DF'!X$42)</f>
        <v>-</v>
      </c>
      <c r="X26" s="135" t="str">
        <f>IF('3a DF'!Y$42="-","-",'3a DF'!Y$42)</f>
        <v>-</v>
      </c>
      <c r="Y26" s="135" t="str">
        <f>IF('3a DF'!Z$42="-","-",'3a DF'!Z$42)</f>
        <v>-</v>
      </c>
      <c r="Z26" s="135" t="str">
        <f>IF('3a DF'!AA$42="-","-",'3a DF'!AA$42)</f>
        <v>-</v>
      </c>
      <c r="AA26" s="29"/>
    </row>
    <row r="27" spans="1:27" s="30" customFormat="1" ht="11.5" x14ac:dyDescent="0.25">
      <c r="A27" s="273">
        <v>2</v>
      </c>
      <c r="B27" s="138" t="s">
        <v>353</v>
      </c>
      <c r="C27" s="138" t="s">
        <v>303</v>
      </c>
      <c r="D27" s="136" t="s">
        <v>320</v>
      </c>
      <c r="E27" s="137"/>
      <c r="F27" s="31"/>
      <c r="G27" s="135" t="s">
        <v>336</v>
      </c>
      <c r="H27" s="135" t="s">
        <v>336</v>
      </c>
      <c r="I27" s="135" t="s">
        <v>336</v>
      </c>
      <c r="J27" s="135" t="s">
        <v>336</v>
      </c>
      <c r="K27" s="135" t="s">
        <v>336</v>
      </c>
      <c r="L27" s="135" t="s">
        <v>336</v>
      </c>
      <c r="M27" s="135" t="s">
        <v>336</v>
      </c>
      <c r="N27" s="135" t="s">
        <v>336</v>
      </c>
      <c r="O27" s="31"/>
      <c r="P27" s="135" t="s">
        <v>336</v>
      </c>
      <c r="Q27" s="135" t="s">
        <v>336</v>
      </c>
      <c r="R27" s="135" t="s">
        <v>336</v>
      </c>
      <c r="S27" s="135" t="s">
        <v>336</v>
      </c>
      <c r="T27" s="135" t="s">
        <v>336</v>
      </c>
      <c r="U27" s="135" t="s">
        <v>336</v>
      </c>
      <c r="V27" s="135" t="s">
        <v>336</v>
      </c>
      <c r="W27" s="135" t="s">
        <v>336</v>
      </c>
      <c r="X27" s="135" t="s">
        <v>336</v>
      </c>
      <c r="Y27" s="135" t="s">
        <v>336</v>
      </c>
      <c r="Z27" s="135" t="s">
        <v>336</v>
      </c>
      <c r="AA27" s="29"/>
    </row>
    <row r="28" spans="1:27" s="30" customFormat="1" ht="12.4" customHeight="1" x14ac:dyDescent="0.25">
      <c r="A28" s="273">
        <v>3</v>
      </c>
      <c r="B28" s="138" t="s">
        <v>2</v>
      </c>
      <c r="C28" s="138" t="s">
        <v>345</v>
      </c>
      <c r="D28" s="136" t="s">
        <v>320</v>
      </c>
      <c r="E28" s="137"/>
      <c r="F28" s="31"/>
      <c r="G28" s="135">
        <f>IF('3c PC'!G$42="-","-",'3c PC'!G$42)</f>
        <v>21.926269106402124</v>
      </c>
      <c r="H28" s="135">
        <f>IF('3c PC'!H$42="-","-",'3c PC'!H$42)</f>
        <v>21.926269106402124</v>
      </c>
      <c r="I28" s="135">
        <f>IF('3c PC'!I$42="-","-",'3c PC'!I$42)</f>
        <v>22.64764819235609</v>
      </c>
      <c r="J28" s="135">
        <f>IF('3c PC'!J$42="-","-",'3c PC'!J$42)</f>
        <v>22.505107470829557</v>
      </c>
      <c r="K28" s="135">
        <f>IF('3c PC'!K$42="-","-",'3c PC'!K$42)</f>
        <v>19.106297226763825</v>
      </c>
      <c r="L28" s="135">
        <f>IF('3c PC'!L$42="-","-",'3c PC'!L$42)</f>
        <v>19.106297226763825</v>
      </c>
      <c r="M28" s="135">
        <f>IF('3c PC'!M$42="-","-",'3c PC'!M$42)</f>
        <v>20.852393125569616</v>
      </c>
      <c r="N28" s="135">
        <f>IF('3c PC'!N$42="-","-",'3c PC'!N$42)</f>
        <v>20.852393125569616</v>
      </c>
      <c r="O28" s="31"/>
      <c r="P28" s="135" t="str">
        <f>IF('3c PC'!P$42="-","-",'3c PC'!P$42)</f>
        <v>-</v>
      </c>
      <c r="Q28" s="135" t="str">
        <f>IF('3c PC'!Q$42="-","-",'3c PC'!Q$42)</f>
        <v>-</v>
      </c>
      <c r="R28" s="135" t="str">
        <f>IF('3c PC'!R$42="-","-",'3c PC'!R$42)</f>
        <v>-</v>
      </c>
      <c r="S28" s="135" t="str">
        <f>IF('3c PC'!S$42="-","-",'3c PC'!S$42)</f>
        <v>-</v>
      </c>
      <c r="T28" s="135" t="str">
        <f>IF('3c PC'!T$42="-","-",'3c PC'!T$42)</f>
        <v>-</v>
      </c>
      <c r="U28" s="135" t="str">
        <f>IF('3c PC'!U$42="-","-",'3c PC'!U$42)</f>
        <v>-</v>
      </c>
      <c r="V28" s="135" t="str">
        <f>IF('3c PC'!V$42="-","-",'3c PC'!V$42)</f>
        <v>-</v>
      </c>
      <c r="W28" s="135" t="str">
        <f>IF('3c PC'!W$42="-","-",'3c PC'!W$42)</f>
        <v>-</v>
      </c>
      <c r="X28" s="135" t="str">
        <f>IF('3c PC'!X$42="-","-",'3c PC'!X$42)</f>
        <v>-</v>
      </c>
      <c r="Y28" s="135" t="str">
        <f>IF('3c PC'!Y$42="-","-",'3c PC'!Y$42)</f>
        <v>-</v>
      </c>
      <c r="Z28" s="135" t="str">
        <f>IF('3c PC'!Z$42="-","-",'3c PC'!Z$42)</f>
        <v>-</v>
      </c>
      <c r="AA28" s="29"/>
    </row>
    <row r="29" spans="1:27" s="30" customFormat="1" ht="11.5" x14ac:dyDescent="0.25">
      <c r="A29" s="273">
        <v>4</v>
      </c>
      <c r="B29" s="138" t="s">
        <v>355</v>
      </c>
      <c r="C29" s="138" t="s">
        <v>346</v>
      </c>
      <c r="D29" s="136" t="s">
        <v>320</v>
      </c>
      <c r="E29" s="137"/>
      <c r="F29" s="31"/>
      <c r="G29" s="135">
        <f>IF('3e NC-Gas'!F45="-","-",'3e NC-Gas'!F45)</f>
        <v>114.22216973903926</v>
      </c>
      <c r="H29" s="135">
        <f>IF('3e NC-Gas'!G45="-","-",'3e NC-Gas'!G45)</f>
        <v>114.22216973903926</v>
      </c>
      <c r="I29" s="135">
        <f>IF('3e NC-Gas'!H45="-","-",'3e NC-Gas'!H45)</f>
        <v>111.57868109024282</v>
      </c>
      <c r="J29" s="135">
        <f>IF('3e NC-Gas'!I45="-","-",'3e NC-Gas'!I45)</f>
        <v>111.23068108982798</v>
      </c>
      <c r="K29" s="135">
        <f>IF('3e NC-Gas'!J45="-","-",'3e NC-Gas'!J45)</f>
        <v>114.15671534102684</v>
      </c>
      <c r="L29" s="135">
        <f>IF('3e NC-Gas'!K45="-","-",'3e NC-Gas'!K45)</f>
        <v>114.18071534105545</v>
      </c>
      <c r="M29" s="135">
        <f>IF('3e NC-Gas'!L45="-","-",'3e NC-Gas'!L45)</f>
        <v>117.87067745578749</v>
      </c>
      <c r="N29" s="135">
        <f>IF('3e NC-Gas'!M45="-","-",'3e NC-Gas'!M45)</f>
        <v>117.94267745587331</v>
      </c>
      <c r="O29" s="31"/>
      <c r="P29" s="135" t="str">
        <f>IF('3e NC-Gas'!O45="-","-",'3e NC-Gas'!O45)</f>
        <v>-</v>
      </c>
      <c r="Q29" s="135" t="str">
        <f>IF('3e NC-Gas'!P45="-","-",'3e NC-Gas'!P45)</f>
        <v>-</v>
      </c>
      <c r="R29" s="135" t="str">
        <f>IF('3e NC-Gas'!Q45="-","-",'3e NC-Gas'!Q45)</f>
        <v>-</v>
      </c>
      <c r="S29" s="135" t="str">
        <f>IF('3e NC-Gas'!R45="-","-",'3e NC-Gas'!R45)</f>
        <v>-</v>
      </c>
      <c r="T29" s="135" t="str">
        <f>IF('3e NC-Gas'!S45="-","-",'3e NC-Gas'!S45)</f>
        <v>-</v>
      </c>
      <c r="U29" s="135" t="str">
        <f>IF('3e NC-Gas'!T45="-","-",'3e NC-Gas'!T45)</f>
        <v>-</v>
      </c>
      <c r="V29" s="135" t="str">
        <f>IF('3e NC-Gas'!U45="-","-",'3e NC-Gas'!U45)</f>
        <v>-</v>
      </c>
      <c r="W29" s="135" t="str">
        <f>IF('3e NC-Gas'!V45="-","-",'3e NC-Gas'!V45)</f>
        <v>-</v>
      </c>
      <c r="X29" s="135" t="str">
        <f>IF('3e NC-Gas'!W45="-","-",'3e NC-Gas'!W45)</f>
        <v>-</v>
      </c>
      <c r="Y29" s="135" t="str">
        <f>IF('3e NC-Gas'!X45="-","-",'3e NC-Gas'!X45)</f>
        <v>-</v>
      </c>
      <c r="Z29" s="135" t="str">
        <f>IF('3e NC-Gas'!Y45="-","-",'3e NC-Gas'!Y45)</f>
        <v>-</v>
      </c>
      <c r="AA29" s="29"/>
    </row>
    <row r="30" spans="1:27" s="30" customFormat="1" ht="11.5" x14ac:dyDescent="0.25">
      <c r="A30" s="273">
        <v>5</v>
      </c>
      <c r="B30" s="138" t="s">
        <v>352</v>
      </c>
      <c r="C30" s="138" t="s">
        <v>347</v>
      </c>
      <c r="D30" s="136" t="s">
        <v>320</v>
      </c>
      <c r="E30" s="137"/>
      <c r="F30" s="31"/>
      <c r="G30" s="135">
        <f>IF('3f CPIH'!C$16="-","-",'3g OC '!$E$12*('3f CPIH'!C$16/'3f CPIH'!$G$16))</f>
        <v>87.253590101747221</v>
      </c>
      <c r="H30" s="135">
        <f>IF('3f CPIH'!D$16="-","-",'3g OC '!$E$12*('3f CPIH'!D$16/'3f CPIH'!$G$16))</f>
        <v>87.428271963812776</v>
      </c>
      <c r="I30" s="135">
        <f>IF('3f CPIH'!E$16="-","-",'3g OC '!$E$12*('3f CPIH'!E$16/'3f CPIH'!$G$16))</f>
        <v>87.690294756911129</v>
      </c>
      <c r="J30" s="135">
        <f>IF('3f CPIH'!F$16="-","-",'3g OC '!$E$12*('3f CPIH'!F$16/'3f CPIH'!$G$16))</f>
        <v>88.214340343107807</v>
      </c>
      <c r="K30" s="135">
        <f>IF('3f CPIH'!G$16="-","-",'3g OC '!$E$12*('3f CPIH'!G$16/'3f CPIH'!$G$16))</f>
        <v>89.262431515501163</v>
      </c>
      <c r="L30" s="135">
        <f>IF('3f CPIH'!H$16="-","-",'3g OC '!$E$12*('3f CPIH'!H$16/'3f CPIH'!$G$16))</f>
        <v>90.397863618927303</v>
      </c>
      <c r="M30" s="135">
        <f>IF('3f CPIH'!I$16="-","-",'3g OC '!$E$12*('3f CPIH'!I$16/'3f CPIH'!$G$16))</f>
        <v>91.707977584418998</v>
      </c>
      <c r="N30" s="135">
        <f>IF('3f CPIH'!J$16="-","-",'3g OC '!$E$12*('3f CPIH'!J$16/'3f CPIH'!$G$16))</f>
        <v>92.494045963714029</v>
      </c>
      <c r="O30" s="31"/>
      <c r="P30" s="135">
        <f>IF('3f CPIH'!L$16="-","-",'3g OC '!$E$12*('3f CPIH'!L$16/'3f CPIH'!$G$16))</f>
        <v>92.494045963714029</v>
      </c>
      <c r="Q30" s="135" t="str">
        <f>IF('3f CPIH'!M$16="-","-",'3g OC '!$E$12*('3f CPIH'!M$16/'3f CPIH'!$G$16))</f>
        <v>-</v>
      </c>
      <c r="R30" s="135" t="str">
        <f>IF('3f CPIH'!N$16="-","-",'3g OC '!$E$12*('3f CPIH'!N$16/'3f CPIH'!$G$16))</f>
        <v>-</v>
      </c>
      <c r="S30" s="135" t="str">
        <f>IF('3f CPIH'!O$16="-","-",'3g OC '!$E$12*('3f CPIH'!O$16/'3f CPIH'!$G$16))</f>
        <v>-</v>
      </c>
      <c r="T30" s="135" t="str">
        <f>IF('3f CPIH'!P$16="-","-",'3g OC '!$E$12*('3f CPIH'!P$16/'3f CPIH'!$G$16))</f>
        <v>-</v>
      </c>
      <c r="U30" s="135" t="str">
        <f>IF('3f CPIH'!Q$16="-","-",'3g OC '!$E$12*('3f CPIH'!Q$16/'3f CPIH'!$G$16))</f>
        <v>-</v>
      </c>
      <c r="V30" s="135" t="str">
        <f>IF('3f CPIH'!R$16="-","-",'3g OC '!$E$12*('3f CPIH'!R$16/'3f CPIH'!$G$16))</f>
        <v>-</v>
      </c>
      <c r="W30" s="135" t="str">
        <f>IF('3f CPIH'!S$16="-","-",'3g OC '!$E$12*('3f CPIH'!S$16/'3f CPIH'!$G$16))</f>
        <v>-</v>
      </c>
      <c r="X30" s="135" t="str">
        <f>IF('3f CPIH'!T$16="-","-",'3g OC '!$E$12*('3f CPIH'!T$16/'3f CPIH'!$G$16))</f>
        <v>-</v>
      </c>
      <c r="Y30" s="135" t="str">
        <f>IF('3f CPIH'!U$16="-","-",'3g OC '!$E$12*('3f CPIH'!U$16/'3f CPIH'!$G$16))</f>
        <v>-</v>
      </c>
      <c r="Z30" s="135" t="str">
        <f>IF('3f CPIH'!V$16="-","-",'3g OC '!$E$12*('3f CPIH'!V$16/'3f CPIH'!$G$16))</f>
        <v>-</v>
      </c>
      <c r="AA30" s="29"/>
    </row>
    <row r="31" spans="1:27" s="30" customFormat="1" ht="11.5" x14ac:dyDescent="0.25">
      <c r="A31" s="273">
        <v>6</v>
      </c>
      <c r="B31" s="138" t="s">
        <v>352</v>
      </c>
      <c r="C31" s="138" t="s">
        <v>45</v>
      </c>
      <c r="D31" s="136" t="s">
        <v>320</v>
      </c>
      <c r="E31" s="137"/>
      <c r="F31" s="31"/>
      <c r="G31" s="135" t="s">
        <v>336</v>
      </c>
      <c r="H31" s="135" t="s">
        <v>336</v>
      </c>
      <c r="I31" s="135" t="s">
        <v>336</v>
      </c>
      <c r="J31" s="135" t="s">
        <v>336</v>
      </c>
      <c r="K31" s="135">
        <f>IF('3h SMNCC'!F$37="-","-",'3h SMNCC'!F$37)</f>
        <v>0</v>
      </c>
      <c r="L31" s="135">
        <f>IF('3h SMNCC'!G$37="-","-",'3h SMNCC'!G$37)</f>
        <v>-0.16682483423186589</v>
      </c>
      <c r="M31" s="135">
        <f>IF('3h SMNCC'!H$37="-","-",'3h SMNCC'!H$37)</f>
        <v>1.8623630218072362</v>
      </c>
      <c r="N31" s="135">
        <f>IF('3h SMNCC'!I$37="-","-",'3h SMNCC'!I$37)</f>
        <v>7.7734666259964174</v>
      </c>
      <c r="O31" s="31"/>
      <c r="P31" s="135" t="str">
        <f>IF('3h SMNCC'!K$37="-","-",'3h SMNCC'!K$37)</f>
        <v>-</v>
      </c>
      <c r="Q31" s="135" t="str">
        <f>IF('3h SMNCC'!L$37="-","-",'3h SMNCC'!L$37)</f>
        <v>-</v>
      </c>
      <c r="R31" s="135" t="str">
        <f>IF('3h SMNCC'!M$37="-","-",'3h SMNCC'!M$37)</f>
        <v>-</v>
      </c>
      <c r="S31" s="135" t="str">
        <f>IF('3h SMNCC'!N$37="-","-",'3h SMNCC'!N$37)</f>
        <v>-</v>
      </c>
      <c r="T31" s="135" t="str">
        <f>IF('3h SMNCC'!O$37="-","-",'3h SMNCC'!O$37)</f>
        <v>-</v>
      </c>
      <c r="U31" s="135" t="str">
        <f>IF('3h SMNCC'!P$37="-","-",'3h SMNCC'!P$37)</f>
        <v>-</v>
      </c>
      <c r="V31" s="135" t="str">
        <f>IF('3h SMNCC'!Q$37="-","-",'3h SMNCC'!Q$37)</f>
        <v>-</v>
      </c>
      <c r="W31" s="135" t="str">
        <f>IF('3h SMNCC'!R$37="-","-",'3h SMNCC'!R$37)</f>
        <v>-</v>
      </c>
      <c r="X31" s="135" t="str">
        <f>IF('3h SMNCC'!S$37="-","-",'3h SMNCC'!S$37)</f>
        <v>-</v>
      </c>
      <c r="Y31" s="135" t="str">
        <f>IF('3h SMNCC'!T$37="-","-",'3h SMNCC'!T$37)</f>
        <v>-</v>
      </c>
      <c r="Z31" s="135" t="str">
        <f>IF('3h SMNCC'!U$37="-","-",'3h SMNCC'!U$37)</f>
        <v>-</v>
      </c>
      <c r="AA31" s="29"/>
    </row>
    <row r="32" spans="1:27" s="30" customFormat="1" ht="11.5" x14ac:dyDescent="0.25">
      <c r="A32" s="273">
        <v>7</v>
      </c>
      <c r="B32" s="138" t="s">
        <v>352</v>
      </c>
      <c r="C32" s="138" t="s">
        <v>399</v>
      </c>
      <c r="D32" s="136" t="s">
        <v>320</v>
      </c>
      <c r="E32" s="137"/>
      <c r="F32" s="31"/>
      <c r="G32" s="135">
        <f>IF('3f CPIH'!C$16="-","-",'3i PAAC PAP'!$G$16*('3f CPIH'!C$16/'3f CPIH'!$G$16))</f>
        <v>13.020087506374207</v>
      </c>
      <c r="H32" s="135">
        <f>IF('3f CPIH'!D$16="-","-",'3i PAAC PAP'!$G$16*('3f CPIH'!D$16/'3f CPIH'!$G$16))</f>
        <v>13.046153747628209</v>
      </c>
      <c r="I32" s="135">
        <f>IF('3f CPIH'!E$16="-","-",'3i PAAC PAP'!$G$16*('3f CPIH'!E$16/'3f CPIH'!$G$16))</f>
        <v>13.085253109509214</v>
      </c>
      <c r="J32" s="135">
        <f>IF('3f CPIH'!F$16="-","-",'3i PAAC PAP'!$G$16*('3f CPIH'!F$16/'3f CPIH'!$G$16))</f>
        <v>13.163451833271221</v>
      </c>
      <c r="K32" s="135">
        <f>IF('3f CPIH'!G$16="-","-",'3i PAAC PAP'!$G$16*('3f CPIH'!G$16/'3f CPIH'!$G$16))</f>
        <v>13.319849280795236</v>
      </c>
      <c r="L32" s="135">
        <f>IF('3f CPIH'!H$16="-","-",'3i PAAC PAP'!$G$16*('3f CPIH'!H$16/'3f CPIH'!$G$16))</f>
        <v>13.489279848946252</v>
      </c>
      <c r="M32" s="135">
        <f>IF('3f CPIH'!I$16="-","-",'3i PAAC PAP'!$G$16*('3f CPIH'!I$16/'3f CPIH'!$G$16))</f>
        <v>13.684776658351268</v>
      </c>
      <c r="N32" s="135">
        <f>IF('3f CPIH'!J$16="-","-",'3i PAAC PAP'!$G$16*('3f CPIH'!J$16/'3f CPIH'!$G$16))</f>
        <v>13.802074743994281</v>
      </c>
      <c r="O32" s="31"/>
      <c r="P32" s="135">
        <f>IF('3f CPIH'!L$16="-","-",'3i PAAC PAP'!$G$16*('3f CPIH'!L$16/'3f CPIH'!$G$16))</f>
        <v>13.802074743994281</v>
      </c>
      <c r="Q32" s="135" t="str">
        <f>IF('3f CPIH'!M$16="-","-",'3i PAAC PAP'!$G$16*('3f CPIH'!M$16/'3f CPIH'!$G$16))</f>
        <v>-</v>
      </c>
      <c r="R32" s="135" t="str">
        <f>IF('3f CPIH'!N$16="-","-",'3i PAAC PAP'!$G$16*('3f CPIH'!N$16/'3f CPIH'!$G$16))</f>
        <v>-</v>
      </c>
      <c r="S32" s="135" t="str">
        <f>IF('3f CPIH'!O$16="-","-",'3i PAAC PAP'!$G$16*('3f CPIH'!O$16/'3f CPIH'!$G$16))</f>
        <v>-</v>
      </c>
      <c r="T32" s="135" t="str">
        <f>IF('3f CPIH'!P$16="-","-",'3i PAAC PAP'!$G$16*('3f CPIH'!P$16/'3f CPIH'!$G$16))</f>
        <v>-</v>
      </c>
      <c r="U32" s="135" t="str">
        <f>IF('3f CPIH'!Q$16="-","-",'3i PAAC PAP'!$G$16*('3f CPIH'!Q$16/'3f CPIH'!$G$16))</f>
        <v>-</v>
      </c>
      <c r="V32" s="135" t="str">
        <f>IF('3f CPIH'!R$16="-","-",'3i PAAC PAP'!$G$16*('3f CPIH'!R$16/'3f CPIH'!$G$16))</f>
        <v>-</v>
      </c>
      <c r="W32" s="135" t="str">
        <f>IF('3f CPIH'!S$16="-","-",'3i PAAC PAP'!$G$16*('3f CPIH'!S$16/'3f CPIH'!$G$16))</f>
        <v>-</v>
      </c>
      <c r="X32" s="135" t="str">
        <f>IF('3f CPIH'!T$16="-","-",'3i PAAC PAP'!$G$16*('3f CPIH'!T$16/'3f CPIH'!$G$16))</f>
        <v>-</v>
      </c>
      <c r="Y32" s="135" t="str">
        <f>IF('3f CPIH'!U$16="-","-",'3i PAAC PAP'!$G$16*('3f CPIH'!U$16/'3f CPIH'!$G$16))</f>
        <v>-</v>
      </c>
      <c r="Z32" s="135" t="str">
        <f>IF('3f CPIH'!V$16="-","-",'3i PAAC PAP'!$G$16*('3f CPIH'!V$16/'3f CPIH'!$G$16))</f>
        <v>-</v>
      </c>
      <c r="AA32" s="29"/>
    </row>
    <row r="33" spans="1:27" s="30" customFormat="1" ht="11.5" x14ac:dyDescent="0.25">
      <c r="A33" s="273">
        <v>8</v>
      </c>
      <c r="B33" s="138" t="s">
        <v>352</v>
      </c>
      <c r="C33" s="138" t="s">
        <v>417</v>
      </c>
      <c r="D33" s="136" t="s">
        <v>320</v>
      </c>
      <c r="E33" s="137"/>
      <c r="F33" s="31"/>
      <c r="G33" s="135">
        <f>IF(G26="-","-",SUM(G26:G31)*'3i PAAC PAP'!$G$28)</f>
        <v>27.187173688941115</v>
      </c>
      <c r="H33" s="135">
        <f>IF(H26="-","-",SUM(H26:H31)*'3i PAAC PAP'!$G$28)</f>
        <v>24.824310390171483</v>
      </c>
      <c r="I33" s="135">
        <f>IF(I26="-","-",SUM(I26:I31)*'3i PAAC PAP'!$G$28)</f>
        <v>22.536429825319171</v>
      </c>
      <c r="J33" s="135">
        <f>IF(J26="-","-",SUM(J26:J31)*'3i PAAC PAP'!$G$28)</f>
        <v>21.720227260455072</v>
      </c>
      <c r="K33" s="135">
        <f>IF(K26="-","-",SUM(K26:K31)*'3i PAAC PAP'!$G$28)</f>
        <v>24.03970183680438</v>
      </c>
      <c r="L33" s="135">
        <f>IF(L26="-","-",SUM(L26:L31)*'3i PAAC PAP'!$G$28)</f>
        <v>24.000929714335776</v>
      </c>
      <c r="M33" s="135">
        <f>IF(M26="-","-",SUM(M26:M31)*'3i PAAC PAP'!$G$28)</f>
        <v>25.445868011779858</v>
      </c>
      <c r="N33" s="135">
        <f>IF(N26="-","-",SUM(N26:N31)*'3i PAAC PAP'!$G$28)</f>
        <v>27.390562919728854</v>
      </c>
      <c r="O33" s="31"/>
      <c r="P33" s="135" t="str">
        <f>IF(P26="-","-",SUM(P26:P31)*'3i PAAC PAP'!$G$28)</f>
        <v>-</v>
      </c>
      <c r="Q33" s="135" t="str">
        <f>IF(Q26="-","-",SUM(Q26:Q31)*'3i PAAC PAP'!$G$28)</f>
        <v>-</v>
      </c>
      <c r="R33" s="135" t="str">
        <f>IF(R26="-","-",SUM(R26:R31)*'3i PAAC PAP'!$G$28)</f>
        <v>-</v>
      </c>
      <c r="S33" s="135" t="str">
        <f>IF(S26="-","-",SUM(S26:S31)*'3i PAAC PAP'!$G$28)</f>
        <v>-</v>
      </c>
      <c r="T33" s="135" t="str">
        <f>IF(T26="-","-",SUM(T26:T31)*'3i PAAC PAP'!$G$28)</f>
        <v>-</v>
      </c>
      <c r="U33" s="135" t="str">
        <f>IF(U26="-","-",SUM(U26:U31)*'3i PAAC PAP'!$G$28)</f>
        <v>-</v>
      </c>
      <c r="V33" s="135" t="str">
        <f>IF(V26="-","-",SUM(V26:V31)*'3i PAAC PAP'!$G$28)</f>
        <v>-</v>
      </c>
      <c r="W33" s="135" t="str">
        <f>IF(W26="-","-",SUM(W26:W31)*'3i PAAC PAP'!$G$28)</f>
        <v>-</v>
      </c>
      <c r="X33" s="135" t="str">
        <f>IF(X26="-","-",SUM(X26:X31)*'3i PAAC PAP'!$G$28)</f>
        <v>-</v>
      </c>
      <c r="Y33" s="135" t="str">
        <f>IF(Y26="-","-",SUM(Y26:Y31)*'3i PAAC PAP'!$G$28)</f>
        <v>-</v>
      </c>
      <c r="Z33" s="135" t="str">
        <f>IF(Z26="-","-",SUM(Z26:Z31)*'3i PAAC PAP'!$G$28)</f>
        <v>-</v>
      </c>
      <c r="AA33" s="29"/>
    </row>
    <row r="34" spans="1:27" s="30" customFormat="1" ht="11.5" x14ac:dyDescent="0.25">
      <c r="A34" s="273">
        <v>9</v>
      </c>
      <c r="B34" s="138" t="s">
        <v>398</v>
      </c>
      <c r="C34" s="138" t="s">
        <v>548</v>
      </c>
      <c r="D34" s="136" t="s">
        <v>320</v>
      </c>
      <c r="E34" s="137"/>
      <c r="F34" s="31"/>
      <c r="G34" s="135">
        <f>IF(G28="-","-",SUM(G26:G33)*'3j EBIT'!$E$11)</f>
        <v>9.814996983590289</v>
      </c>
      <c r="H34" s="135">
        <f>IF(H28="-","-",SUM(H26:H33)*'3j EBIT'!$E$11)</f>
        <v>8.9839616330229362</v>
      </c>
      <c r="I34" s="135">
        <f>IF(I28="-","-",SUM(I26:I33)*'3j EBIT'!$E$11)</f>
        <v>8.1795615738871366</v>
      </c>
      <c r="J34" s="135">
        <f>IF(J28="-","-",SUM(J26:J33)*'3j EBIT'!$E$11)</f>
        <v>7.8938121903699416</v>
      </c>
      <c r="K34" s="135">
        <f>IF(K28="-","-",SUM(K26:K33)*'3j EBIT'!$E$11)</f>
        <v>8.7130451431933711</v>
      </c>
      <c r="L34" s="135">
        <f>IF(L28="-","-",SUM(L26:L33)*'3j EBIT'!$E$11)</f>
        <v>8.7026197739073314</v>
      </c>
      <c r="M34" s="135">
        <f>IF(M28="-","-",SUM(M26:M33)*'3j EBIT'!$E$11)</f>
        <v>9.2148318581921806</v>
      </c>
      <c r="N34" s="135">
        <f>IF(N28="-","-",SUM(N26:N33)*'3j EBIT'!$E$11)</f>
        <v>9.901430769671677</v>
      </c>
      <c r="O34" s="31"/>
      <c r="P34" s="135" t="str">
        <f>IF(P28="-","-",SUM(P26:P33)*'3j EBIT'!$E$11)</f>
        <v>-</v>
      </c>
      <c r="Q34" s="135" t="str">
        <f>IF(Q28="-","-",SUM(Q26:Q33)*'3j EBIT'!$E$11)</f>
        <v>-</v>
      </c>
      <c r="R34" s="135" t="str">
        <f>IF(R28="-","-",SUM(R26:R33)*'3j EBIT'!$E$11)</f>
        <v>-</v>
      </c>
      <c r="S34" s="135" t="str">
        <f>IF(S28="-","-",SUM(S26:S33)*'3j EBIT'!$E$11)</f>
        <v>-</v>
      </c>
      <c r="T34" s="135" t="str">
        <f>IF(T28="-","-",SUM(T26:T33)*'3j EBIT'!$E$11)</f>
        <v>-</v>
      </c>
      <c r="U34" s="135" t="str">
        <f>IF(U28="-","-",SUM(U26:U33)*'3j EBIT'!$E$11)</f>
        <v>-</v>
      </c>
      <c r="V34" s="135" t="str">
        <f>IF(V28="-","-",SUM(V26:V33)*'3j EBIT'!$E$11)</f>
        <v>-</v>
      </c>
      <c r="W34" s="135" t="str">
        <f>IF(W28="-","-",SUM(W26:W33)*'3j EBIT'!$E$11)</f>
        <v>-</v>
      </c>
      <c r="X34" s="135" t="str">
        <f>IF(X28="-","-",SUM(X26:X33)*'3j EBIT'!$E$11)</f>
        <v>-</v>
      </c>
      <c r="Y34" s="135" t="str">
        <f>IF(Y28="-","-",SUM(Y26:Y33)*'3j EBIT'!$E$11)</f>
        <v>-</v>
      </c>
      <c r="Z34" s="135" t="str">
        <f>IF(Z28="-","-",SUM(Z26:Z33)*'3j EBIT'!$E$11)</f>
        <v>-</v>
      </c>
      <c r="AA34" s="29"/>
    </row>
    <row r="35" spans="1:27" s="30" customFormat="1" ht="11.5" x14ac:dyDescent="0.25">
      <c r="A35" s="273">
        <v>10</v>
      </c>
      <c r="B35" s="138" t="s">
        <v>294</v>
      </c>
      <c r="C35" s="188" t="s">
        <v>549</v>
      </c>
      <c r="D35" s="136" t="s">
        <v>320</v>
      </c>
      <c r="E35" s="137"/>
      <c r="F35" s="31"/>
      <c r="G35" s="135">
        <f>IF(G30="-","-",SUM(G26:G28,G30:G34)*'3k HAP'!$E$13)</f>
        <v>5.9668338289302305</v>
      </c>
      <c r="H35" s="135">
        <f>IF(H30="-","-",SUM(H26:H28,H30:H33)*'3k HAP'!$E$13)</f>
        <v>5.1915596120392635</v>
      </c>
      <c r="I35" s="135">
        <f>IF(I30="-","-",SUM(I26:I28,I30:I33)*'3k HAP'!$E$13)</f>
        <v>4.6169357086733989</v>
      </c>
      <c r="J35" s="135">
        <f>IF(J30="-","-",SUM(J26:J28,J30:J33)*'3k HAP'!$E$13)</f>
        <v>4.4042539392388296</v>
      </c>
      <c r="K35" s="135">
        <f>IF(K30="-","-",SUM(K26:K28,K30:K33)*'3k HAP'!$E$13)</f>
        <v>4.9860891031509524</v>
      </c>
      <c r="L35" s="135">
        <f>IF(L30="-","-",SUM(L26:L28,L30:L33)*'3k HAP'!$E$13)</f>
        <v>4.9777983151359386</v>
      </c>
      <c r="M35" s="135">
        <f>IF(M30="-","-",SUM(M26:M28,M30:M33)*'3k HAP'!$E$13)</f>
        <v>5.3146475234609376</v>
      </c>
      <c r="N35" s="135">
        <f>IF(N30="-","-",SUM(N26:N28,N30:N33)*'3k HAP'!$E$13)</f>
        <v>5.8367421311132048</v>
      </c>
      <c r="O35" s="31"/>
      <c r="P35" s="135">
        <f>IF(P30="-","-",SUM(P26:P28,P30:P34)*'3k HAP'!$E$13)</f>
        <v>1.5388038975168032</v>
      </c>
      <c r="Q35" s="135" t="str">
        <f>IF(Q30="-","-",SUM(Q26:Q28,Q30:Q34)*'3k HAP'!$E$13)</f>
        <v>-</v>
      </c>
      <c r="R35" s="135" t="str">
        <f>IF(R30="-","-",SUM(R26:R28,R30:R34)*'3k HAP'!$E$13)</f>
        <v>-</v>
      </c>
      <c r="S35" s="135" t="str">
        <f>IF(S30="-","-",SUM(S26:S28,S30:S34)*'3k HAP'!$E$13)</f>
        <v>-</v>
      </c>
      <c r="T35" s="135" t="str">
        <f>IF(T30="-","-",SUM(T26:T28,T30:T34)*'3k HAP'!$E$13)</f>
        <v>-</v>
      </c>
      <c r="U35" s="135" t="str">
        <f>IF(U30="-","-",SUM(U26:U28,U30:U34)*'3k HAP'!$E$13)</f>
        <v>-</v>
      </c>
      <c r="V35" s="135" t="str">
        <f>IF(V30="-","-",SUM(V26:V28,V30:V34)*'3k HAP'!$E$13)</f>
        <v>-</v>
      </c>
      <c r="W35" s="135" t="str">
        <f>IF(W30="-","-",SUM(W26:W28,W30:W34)*'3k HAP'!$E$13)</f>
        <v>-</v>
      </c>
      <c r="X35" s="135" t="str">
        <f>IF(X30="-","-",SUM(X26:X28,X30:X34)*'3k HAP'!$E$13)</f>
        <v>-</v>
      </c>
      <c r="Y35" s="135" t="str">
        <f>IF(Y30="-","-",SUM(Y26:Y28,Y30:Y34)*'3k HAP'!$E$13)</f>
        <v>-</v>
      </c>
      <c r="Z35" s="135" t="str">
        <f>IF(Z30="-","-",SUM(Z26:Z28,Z30:Z34)*'3k HAP'!$E$13)</f>
        <v>-</v>
      </c>
      <c r="AA35" s="29"/>
    </row>
    <row r="36" spans="1:27" s="30" customFormat="1" ht="11.5" x14ac:dyDescent="0.25">
      <c r="A36" s="273">
        <v>11</v>
      </c>
      <c r="B36" s="138" t="s">
        <v>46</v>
      </c>
      <c r="C36" s="138" t="str">
        <f>B36&amp;"_"&amp;D36</f>
        <v>Total_East Midlands</v>
      </c>
      <c r="D36" s="136" t="s">
        <v>320</v>
      </c>
      <c r="E36" s="137"/>
      <c r="F36" s="31"/>
      <c r="G36" s="135">
        <f t="shared" ref="G36:N36" si="2">IF(G14="-","-",SUM(G26:G35))</f>
        <v>532.36061942253571</v>
      </c>
      <c r="H36" s="135">
        <f t="shared" si="2"/>
        <v>487.01560719363783</v>
      </c>
      <c r="I36" s="135">
        <f t="shared" si="2"/>
        <v>443.2997380134625</v>
      </c>
      <c r="J36" s="135">
        <f t="shared" si="2"/>
        <v>427.76186562276365</v>
      </c>
      <c r="K36" s="135">
        <f t="shared" si="2"/>
        <v>472.28045757231121</v>
      </c>
      <c r="L36" s="135">
        <f t="shared" si="2"/>
        <v>471.71303776837647</v>
      </c>
      <c r="M36" s="135">
        <f t="shared" si="2"/>
        <v>499.52062981282052</v>
      </c>
      <c r="N36" s="135">
        <f t="shared" si="2"/>
        <v>536.86610814666267</v>
      </c>
      <c r="O36" s="31"/>
      <c r="P36" s="135" t="str">
        <f>IF(P26="-","-",SUM(P26:P35))</f>
        <v>-</v>
      </c>
      <c r="Q36" s="135" t="str">
        <f t="shared" ref="Q36:Z36" si="3">IF(Q26="-","-",SUM(Q26:Q35))</f>
        <v>-</v>
      </c>
      <c r="R36" s="135" t="str">
        <f t="shared" si="3"/>
        <v>-</v>
      </c>
      <c r="S36" s="135" t="str">
        <f t="shared" si="3"/>
        <v>-</v>
      </c>
      <c r="T36" s="135" t="str">
        <f t="shared" si="3"/>
        <v>-</v>
      </c>
      <c r="U36" s="135" t="str">
        <f t="shared" si="3"/>
        <v>-</v>
      </c>
      <c r="V36" s="135" t="str">
        <f t="shared" si="3"/>
        <v>-</v>
      </c>
      <c r="W36" s="135" t="str">
        <f t="shared" si="3"/>
        <v>-</v>
      </c>
      <c r="X36" s="135" t="str">
        <f t="shared" si="3"/>
        <v>-</v>
      </c>
      <c r="Y36" s="135" t="str">
        <f t="shared" si="3"/>
        <v>-</v>
      </c>
      <c r="Z36" s="135" t="str">
        <f t="shared" si="3"/>
        <v>-</v>
      </c>
      <c r="AA36" s="29"/>
    </row>
    <row r="37" spans="1:27" s="30" customFormat="1" ht="11.5" x14ac:dyDescent="0.25">
      <c r="A37" s="273">
        <v>1</v>
      </c>
      <c r="B37" s="142" t="s">
        <v>353</v>
      </c>
      <c r="C37" s="142" t="s">
        <v>344</v>
      </c>
      <c r="D37" s="133" t="s">
        <v>321</v>
      </c>
      <c r="E37" s="134"/>
      <c r="F37" s="31"/>
      <c r="G37" s="41">
        <f>IF('3a DF'!H$42="-","-",'3a DF'!H$42)</f>
        <v>252.96949846751136</v>
      </c>
      <c r="H37" s="41">
        <f>IF('3a DF'!I$42="-","-",'3a DF'!I$42)</f>
        <v>211.39291100152178</v>
      </c>
      <c r="I37" s="41">
        <f>IF('3a DF'!J$42="-","-",'3a DF'!J$42)</f>
        <v>172.96493375656357</v>
      </c>
      <c r="J37" s="41">
        <f>IF('3a DF'!K$42="-","-",'3a DF'!K$42)</f>
        <v>158.62999149566321</v>
      </c>
      <c r="K37" s="41">
        <f>IF('3a DF'!L$42="-","-",'3a DF'!L$42)</f>
        <v>198.69632812507541</v>
      </c>
      <c r="L37" s="41">
        <f>IF('3a DF'!M$42="-","-",'3a DF'!M$42)</f>
        <v>197.0243587635365</v>
      </c>
      <c r="M37" s="41">
        <f>IF('3a DF'!N$42="-","-",'3a DF'!N$42)</f>
        <v>213.56709457345295</v>
      </c>
      <c r="N37" s="41">
        <f>IF('3a DF'!O$42="-","-",'3a DF'!O$42)</f>
        <v>240.8727144110012</v>
      </c>
      <c r="O37" s="31"/>
      <c r="P37" s="41" t="str">
        <f>IF('3a DF'!Q$42="-","-",'3a DF'!Q$42)</f>
        <v>-</v>
      </c>
      <c r="Q37" s="41" t="str">
        <f>IF('3a DF'!R$42="-","-",'3a DF'!R$42)</f>
        <v>-</v>
      </c>
      <c r="R37" s="41" t="str">
        <f>IF('3a DF'!S$42="-","-",'3a DF'!S$42)</f>
        <v>-</v>
      </c>
      <c r="S37" s="41" t="str">
        <f>IF('3a DF'!T$42="-","-",'3a DF'!T$42)</f>
        <v>-</v>
      </c>
      <c r="T37" s="41" t="str">
        <f>IF('3a DF'!U$42="-","-",'3a DF'!U$42)</f>
        <v>-</v>
      </c>
      <c r="U37" s="41" t="str">
        <f>IF('3a DF'!V$42="-","-",'3a DF'!V$42)</f>
        <v>-</v>
      </c>
      <c r="V37" s="41" t="str">
        <f>IF('3a DF'!W$42="-","-",'3a DF'!W$42)</f>
        <v>-</v>
      </c>
      <c r="W37" s="41" t="str">
        <f>IF('3a DF'!X$42="-","-",'3a DF'!X$42)</f>
        <v>-</v>
      </c>
      <c r="X37" s="41" t="str">
        <f>IF('3a DF'!Y$42="-","-",'3a DF'!Y$42)</f>
        <v>-</v>
      </c>
      <c r="Y37" s="41" t="str">
        <f>IF('3a DF'!Z$42="-","-",'3a DF'!Z$42)</f>
        <v>-</v>
      </c>
      <c r="Z37" s="41" t="str">
        <f>IF('3a DF'!AA$42="-","-",'3a DF'!AA$42)</f>
        <v>-</v>
      </c>
      <c r="AA37" s="29"/>
    </row>
    <row r="38" spans="1:27" s="30" customFormat="1" ht="11.5" x14ac:dyDescent="0.25">
      <c r="A38" s="273">
        <v>2</v>
      </c>
      <c r="B38" s="142" t="s">
        <v>353</v>
      </c>
      <c r="C38" s="142" t="s">
        <v>303</v>
      </c>
      <c r="D38" s="133" t="s">
        <v>321</v>
      </c>
      <c r="E38" s="134"/>
      <c r="F38" s="31"/>
      <c r="G38" s="41" t="s">
        <v>336</v>
      </c>
      <c r="H38" s="41" t="s">
        <v>336</v>
      </c>
      <c r="I38" s="41" t="s">
        <v>336</v>
      </c>
      <c r="J38" s="41" t="s">
        <v>336</v>
      </c>
      <c r="K38" s="41" t="s">
        <v>336</v>
      </c>
      <c r="L38" s="41" t="s">
        <v>336</v>
      </c>
      <c r="M38" s="41" t="s">
        <v>336</v>
      </c>
      <c r="N38" s="41" t="s">
        <v>336</v>
      </c>
      <c r="O38" s="31"/>
      <c r="P38" s="41" t="s">
        <v>336</v>
      </c>
      <c r="Q38" s="41" t="s">
        <v>336</v>
      </c>
      <c r="R38" s="41" t="s">
        <v>336</v>
      </c>
      <c r="S38" s="41" t="s">
        <v>336</v>
      </c>
      <c r="T38" s="41" t="s">
        <v>336</v>
      </c>
      <c r="U38" s="41" t="s">
        <v>336</v>
      </c>
      <c r="V38" s="41" t="s">
        <v>336</v>
      </c>
      <c r="W38" s="41" t="s">
        <v>336</v>
      </c>
      <c r="X38" s="41" t="s">
        <v>336</v>
      </c>
      <c r="Y38" s="41" t="s">
        <v>336</v>
      </c>
      <c r="Z38" s="41" t="s">
        <v>336</v>
      </c>
      <c r="AA38" s="29"/>
    </row>
    <row r="39" spans="1:27" s="30" customFormat="1" ht="11.5" x14ac:dyDescent="0.25">
      <c r="A39" s="273">
        <v>3</v>
      </c>
      <c r="B39" s="142" t="s">
        <v>2</v>
      </c>
      <c r="C39" s="142" t="s">
        <v>345</v>
      </c>
      <c r="D39" s="133" t="s">
        <v>321</v>
      </c>
      <c r="E39" s="134"/>
      <c r="F39" s="31"/>
      <c r="G39" s="41">
        <f>IF('3c PC'!G$42="-","-",'3c PC'!G$42)</f>
        <v>21.926269106402124</v>
      </c>
      <c r="H39" s="41">
        <f>IF('3c PC'!H$42="-","-",'3c PC'!H$42)</f>
        <v>21.926269106402124</v>
      </c>
      <c r="I39" s="41">
        <f>IF('3c PC'!I$42="-","-",'3c PC'!I$42)</f>
        <v>22.64764819235609</v>
      </c>
      <c r="J39" s="41">
        <f>IF('3c PC'!J$42="-","-",'3c PC'!J$42)</f>
        <v>22.505107470829557</v>
      </c>
      <c r="K39" s="41">
        <f>IF('3c PC'!K$42="-","-",'3c PC'!K$42)</f>
        <v>19.106297226763825</v>
      </c>
      <c r="L39" s="41">
        <f>IF('3c PC'!L$42="-","-",'3c PC'!L$42)</f>
        <v>19.106297226763825</v>
      </c>
      <c r="M39" s="41">
        <f>IF('3c PC'!M$42="-","-",'3c PC'!M$42)</f>
        <v>20.852393125569616</v>
      </c>
      <c r="N39" s="41">
        <f>IF('3c PC'!N$42="-","-",'3c PC'!N$42)</f>
        <v>20.852393125569616</v>
      </c>
      <c r="O39" s="31"/>
      <c r="P39" s="41" t="str">
        <f>IF('3c PC'!P$42="-","-",'3c PC'!P$42)</f>
        <v>-</v>
      </c>
      <c r="Q39" s="41" t="str">
        <f>IF('3c PC'!Q$42="-","-",'3c PC'!Q$42)</f>
        <v>-</v>
      </c>
      <c r="R39" s="41" t="str">
        <f>IF('3c PC'!R$42="-","-",'3c PC'!R$42)</f>
        <v>-</v>
      </c>
      <c r="S39" s="41" t="str">
        <f>IF('3c PC'!S$42="-","-",'3c PC'!S$42)</f>
        <v>-</v>
      </c>
      <c r="T39" s="41" t="str">
        <f>IF('3c PC'!T$42="-","-",'3c PC'!T$42)</f>
        <v>-</v>
      </c>
      <c r="U39" s="41" t="str">
        <f>IF('3c PC'!U$42="-","-",'3c PC'!U$42)</f>
        <v>-</v>
      </c>
      <c r="V39" s="41" t="str">
        <f>IF('3c PC'!V$42="-","-",'3c PC'!V$42)</f>
        <v>-</v>
      </c>
      <c r="W39" s="41" t="str">
        <f>IF('3c PC'!W$42="-","-",'3c PC'!W$42)</f>
        <v>-</v>
      </c>
      <c r="X39" s="41" t="str">
        <f>IF('3c PC'!X$42="-","-",'3c PC'!X$42)</f>
        <v>-</v>
      </c>
      <c r="Y39" s="41" t="str">
        <f>IF('3c PC'!Y$42="-","-",'3c PC'!Y$42)</f>
        <v>-</v>
      </c>
      <c r="Z39" s="41" t="str">
        <f>IF('3c PC'!Z$42="-","-",'3c PC'!Z$42)</f>
        <v>-</v>
      </c>
      <c r="AA39" s="29"/>
    </row>
    <row r="40" spans="1:27" s="30" customFormat="1" ht="11.5" x14ac:dyDescent="0.25">
      <c r="A40" s="273">
        <v>4</v>
      </c>
      <c r="B40" s="142" t="s">
        <v>355</v>
      </c>
      <c r="C40" s="142" t="s">
        <v>346</v>
      </c>
      <c r="D40" s="133" t="s">
        <v>321</v>
      </c>
      <c r="E40" s="134"/>
      <c r="F40" s="31"/>
      <c r="G40" s="41">
        <f>IF('3e NC-Gas'!F46="-","-",'3e NC-Gas'!F46)</f>
        <v>134.42796169637757</v>
      </c>
      <c r="H40" s="41">
        <f>IF('3e NC-Gas'!G46="-","-",'3e NC-Gas'!G46)</f>
        <v>134.42796169637757</v>
      </c>
      <c r="I40" s="41">
        <f>IF('3e NC-Gas'!H46="-","-",'3e NC-Gas'!H46)</f>
        <v>136.01413156004517</v>
      </c>
      <c r="J40" s="41">
        <f>IF('3e NC-Gas'!I46="-","-",'3e NC-Gas'!I46)</f>
        <v>135.66613157905041</v>
      </c>
      <c r="K40" s="41">
        <f>IF('3e NC-Gas'!J46="-","-",'3e NC-Gas'!J46)</f>
        <v>131.33897376654295</v>
      </c>
      <c r="L40" s="41">
        <f>IF('3e NC-Gas'!K46="-","-",'3e NC-Gas'!K46)</f>
        <v>131.36297376523225</v>
      </c>
      <c r="M40" s="41">
        <f>IF('3e NC-Gas'!L46="-","-",'3e NC-Gas'!L46)</f>
        <v>136.4264001474786</v>
      </c>
      <c r="N40" s="41">
        <f>IF('3e NC-Gas'!M46="-","-",'3e NC-Gas'!M46)</f>
        <v>136.49840014354649</v>
      </c>
      <c r="O40" s="31"/>
      <c r="P40" s="41" t="str">
        <f>IF('3e NC-Gas'!O46="-","-",'3e NC-Gas'!O46)</f>
        <v>-</v>
      </c>
      <c r="Q40" s="41" t="str">
        <f>IF('3e NC-Gas'!P46="-","-",'3e NC-Gas'!P46)</f>
        <v>-</v>
      </c>
      <c r="R40" s="41" t="str">
        <f>IF('3e NC-Gas'!Q46="-","-",'3e NC-Gas'!Q46)</f>
        <v>-</v>
      </c>
      <c r="S40" s="41" t="str">
        <f>IF('3e NC-Gas'!R46="-","-",'3e NC-Gas'!R46)</f>
        <v>-</v>
      </c>
      <c r="T40" s="41" t="str">
        <f>IF('3e NC-Gas'!S46="-","-",'3e NC-Gas'!S46)</f>
        <v>-</v>
      </c>
      <c r="U40" s="41" t="str">
        <f>IF('3e NC-Gas'!T46="-","-",'3e NC-Gas'!T46)</f>
        <v>-</v>
      </c>
      <c r="V40" s="41" t="str">
        <f>IF('3e NC-Gas'!U46="-","-",'3e NC-Gas'!U46)</f>
        <v>-</v>
      </c>
      <c r="W40" s="41" t="str">
        <f>IF('3e NC-Gas'!V46="-","-",'3e NC-Gas'!V46)</f>
        <v>-</v>
      </c>
      <c r="X40" s="41" t="str">
        <f>IF('3e NC-Gas'!W46="-","-",'3e NC-Gas'!W46)</f>
        <v>-</v>
      </c>
      <c r="Y40" s="41" t="str">
        <f>IF('3e NC-Gas'!X46="-","-",'3e NC-Gas'!X46)</f>
        <v>-</v>
      </c>
      <c r="Z40" s="41" t="str">
        <f>IF('3e NC-Gas'!Y46="-","-",'3e NC-Gas'!Y46)</f>
        <v>-</v>
      </c>
      <c r="AA40" s="29"/>
    </row>
    <row r="41" spans="1:27" s="30" customFormat="1" ht="12.4" customHeight="1" x14ac:dyDescent="0.25">
      <c r="A41" s="273">
        <v>5</v>
      </c>
      <c r="B41" s="142" t="s">
        <v>352</v>
      </c>
      <c r="C41" s="142" t="s">
        <v>347</v>
      </c>
      <c r="D41" s="133" t="s">
        <v>321</v>
      </c>
      <c r="E41" s="134"/>
      <c r="F41" s="31"/>
      <c r="G41" s="41">
        <f>IF('3f CPIH'!C$16="-","-",'3g OC '!$E$12*('3f CPIH'!C$16/'3f CPIH'!$G$16))</f>
        <v>87.253590101747221</v>
      </c>
      <c r="H41" s="41">
        <f>IF('3f CPIH'!D$16="-","-",'3g OC '!$E$12*('3f CPIH'!D$16/'3f CPIH'!$G$16))</f>
        <v>87.428271963812776</v>
      </c>
      <c r="I41" s="41">
        <f>IF('3f CPIH'!E$16="-","-",'3g OC '!$E$12*('3f CPIH'!E$16/'3f CPIH'!$G$16))</f>
        <v>87.690294756911129</v>
      </c>
      <c r="J41" s="41">
        <f>IF('3f CPIH'!F$16="-","-",'3g OC '!$E$12*('3f CPIH'!F$16/'3f CPIH'!$G$16))</f>
        <v>88.214340343107807</v>
      </c>
      <c r="K41" s="41">
        <f>IF('3f CPIH'!G$16="-","-",'3g OC '!$E$12*('3f CPIH'!G$16/'3f CPIH'!$G$16))</f>
        <v>89.262431515501163</v>
      </c>
      <c r="L41" s="41">
        <f>IF('3f CPIH'!H$16="-","-",'3g OC '!$E$12*('3f CPIH'!H$16/'3f CPIH'!$G$16))</f>
        <v>90.397863618927303</v>
      </c>
      <c r="M41" s="41">
        <f>IF('3f CPIH'!I$16="-","-",'3g OC '!$E$12*('3f CPIH'!I$16/'3f CPIH'!$G$16))</f>
        <v>91.707977584418998</v>
      </c>
      <c r="N41" s="41">
        <f>IF('3f CPIH'!J$16="-","-",'3g OC '!$E$12*('3f CPIH'!J$16/'3f CPIH'!$G$16))</f>
        <v>92.494045963714029</v>
      </c>
      <c r="O41" s="31"/>
      <c r="P41" s="41">
        <f>IF('3f CPIH'!L$16="-","-",'3g OC '!$E$12*('3f CPIH'!L$16/'3f CPIH'!$G$16))</f>
        <v>92.494045963714029</v>
      </c>
      <c r="Q41" s="41" t="str">
        <f>IF('3f CPIH'!M$16="-","-",'3g OC '!$E$12*('3f CPIH'!M$16/'3f CPIH'!$G$16))</f>
        <v>-</v>
      </c>
      <c r="R41" s="41" t="str">
        <f>IF('3f CPIH'!N$16="-","-",'3g OC '!$E$12*('3f CPIH'!N$16/'3f CPIH'!$G$16))</f>
        <v>-</v>
      </c>
      <c r="S41" s="41" t="str">
        <f>IF('3f CPIH'!O$16="-","-",'3g OC '!$E$12*('3f CPIH'!O$16/'3f CPIH'!$G$16))</f>
        <v>-</v>
      </c>
      <c r="T41" s="41" t="str">
        <f>IF('3f CPIH'!P$16="-","-",'3g OC '!$E$12*('3f CPIH'!P$16/'3f CPIH'!$G$16))</f>
        <v>-</v>
      </c>
      <c r="U41" s="41" t="str">
        <f>IF('3f CPIH'!Q$16="-","-",'3g OC '!$E$12*('3f CPIH'!Q$16/'3f CPIH'!$G$16))</f>
        <v>-</v>
      </c>
      <c r="V41" s="41" t="str">
        <f>IF('3f CPIH'!R$16="-","-",'3g OC '!$E$12*('3f CPIH'!R$16/'3f CPIH'!$G$16))</f>
        <v>-</v>
      </c>
      <c r="W41" s="41" t="str">
        <f>IF('3f CPIH'!S$16="-","-",'3g OC '!$E$12*('3f CPIH'!S$16/'3f CPIH'!$G$16))</f>
        <v>-</v>
      </c>
      <c r="X41" s="41" t="str">
        <f>IF('3f CPIH'!T$16="-","-",'3g OC '!$E$12*('3f CPIH'!T$16/'3f CPIH'!$G$16))</f>
        <v>-</v>
      </c>
      <c r="Y41" s="41" t="str">
        <f>IF('3f CPIH'!U$16="-","-",'3g OC '!$E$12*('3f CPIH'!U$16/'3f CPIH'!$G$16))</f>
        <v>-</v>
      </c>
      <c r="Z41" s="41" t="str">
        <f>IF('3f CPIH'!V$16="-","-",'3g OC '!$E$12*('3f CPIH'!V$16/'3f CPIH'!$G$16))</f>
        <v>-</v>
      </c>
      <c r="AA41" s="29"/>
    </row>
    <row r="42" spans="1:27" s="30" customFormat="1" ht="11.5" x14ac:dyDescent="0.25">
      <c r="A42" s="273">
        <v>6</v>
      </c>
      <c r="B42" s="142" t="s">
        <v>352</v>
      </c>
      <c r="C42" s="142" t="s">
        <v>45</v>
      </c>
      <c r="D42" s="133" t="s">
        <v>321</v>
      </c>
      <c r="E42" s="134"/>
      <c r="F42" s="31"/>
      <c r="G42" s="41" t="s">
        <v>336</v>
      </c>
      <c r="H42" s="41" t="s">
        <v>336</v>
      </c>
      <c r="I42" s="41" t="s">
        <v>336</v>
      </c>
      <c r="J42" s="41" t="s">
        <v>336</v>
      </c>
      <c r="K42" s="41">
        <f>IF('3h SMNCC'!F$37="-","-",'3h SMNCC'!F$37)</f>
        <v>0</v>
      </c>
      <c r="L42" s="41">
        <f>IF('3h SMNCC'!G$37="-","-",'3h SMNCC'!G$37)</f>
        <v>-0.16682483423186589</v>
      </c>
      <c r="M42" s="41">
        <f>IF('3h SMNCC'!H$37="-","-",'3h SMNCC'!H$37)</f>
        <v>1.8623630218072362</v>
      </c>
      <c r="N42" s="41">
        <f>IF('3h SMNCC'!I$37="-","-",'3h SMNCC'!I$37)</f>
        <v>7.7734666259964174</v>
      </c>
      <c r="O42" s="31"/>
      <c r="P42" s="41" t="str">
        <f>IF('3h SMNCC'!K$37="-","-",'3h SMNCC'!K$37)</f>
        <v>-</v>
      </c>
      <c r="Q42" s="41" t="str">
        <f>IF('3h SMNCC'!L$37="-","-",'3h SMNCC'!L$37)</f>
        <v>-</v>
      </c>
      <c r="R42" s="41" t="str">
        <f>IF('3h SMNCC'!M$37="-","-",'3h SMNCC'!M$37)</f>
        <v>-</v>
      </c>
      <c r="S42" s="41" t="str">
        <f>IF('3h SMNCC'!N$37="-","-",'3h SMNCC'!N$37)</f>
        <v>-</v>
      </c>
      <c r="T42" s="41" t="str">
        <f>IF('3h SMNCC'!O$37="-","-",'3h SMNCC'!O$37)</f>
        <v>-</v>
      </c>
      <c r="U42" s="41" t="str">
        <f>IF('3h SMNCC'!P$37="-","-",'3h SMNCC'!P$37)</f>
        <v>-</v>
      </c>
      <c r="V42" s="41" t="str">
        <f>IF('3h SMNCC'!Q$37="-","-",'3h SMNCC'!Q$37)</f>
        <v>-</v>
      </c>
      <c r="W42" s="41" t="str">
        <f>IF('3h SMNCC'!R$37="-","-",'3h SMNCC'!R$37)</f>
        <v>-</v>
      </c>
      <c r="X42" s="41" t="str">
        <f>IF('3h SMNCC'!S$37="-","-",'3h SMNCC'!S$37)</f>
        <v>-</v>
      </c>
      <c r="Y42" s="41" t="str">
        <f>IF('3h SMNCC'!T$37="-","-",'3h SMNCC'!T$37)</f>
        <v>-</v>
      </c>
      <c r="Z42" s="41" t="str">
        <f>IF('3h SMNCC'!U$37="-","-",'3h SMNCC'!U$37)</f>
        <v>-</v>
      </c>
      <c r="AA42" s="29"/>
    </row>
    <row r="43" spans="1:27" s="30" customFormat="1" ht="11.5" x14ac:dyDescent="0.25">
      <c r="A43" s="273">
        <v>7</v>
      </c>
      <c r="B43" s="142" t="s">
        <v>352</v>
      </c>
      <c r="C43" s="142" t="s">
        <v>399</v>
      </c>
      <c r="D43" s="133" t="s">
        <v>321</v>
      </c>
      <c r="E43" s="134"/>
      <c r="F43" s="31"/>
      <c r="G43" s="41">
        <f>IF('3f CPIH'!C$16="-","-",'3i PAAC PAP'!$G$16*('3f CPIH'!C$16/'3f CPIH'!$G$16))</f>
        <v>13.020087506374207</v>
      </c>
      <c r="H43" s="41">
        <f>IF('3f CPIH'!D$16="-","-",'3i PAAC PAP'!$G$16*('3f CPIH'!D$16/'3f CPIH'!$G$16))</f>
        <v>13.046153747628209</v>
      </c>
      <c r="I43" s="41">
        <f>IF('3f CPIH'!E$16="-","-",'3i PAAC PAP'!$G$16*('3f CPIH'!E$16/'3f CPIH'!$G$16))</f>
        <v>13.085253109509214</v>
      </c>
      <c r="J43" s="41">
        <f>IF('3f CPIH'!F$16="-","-",'3i PAAC PAP'!$G$16*('3f CPIH'!F$16/'3f CPIH'!$G$16))</f>
        <v>13.163451833271221</v>
      </c>
      <c r="K43" s="41">
        <f>IF('3f CPIH'!G$16="-","-",'3i PAAC PAP'!$G$16*('3f CPIH'!G$16/'3f CPIH'!$G$16))</f>
        <v>13.319849280795236</v>
      </c>
      <c r="L43" s="41">
        <f>IF('3f CPIH'!H$16="-","-",'3i PAAC PAP'!$G$16*('3f CPIH'!H$16/'3f CPIH'!$G$16))</f>
        <v>13.489279848946252</v>
      </c>
      <c r="M43" s="41">
        <f>IF('3f CPIH'!I$16="-","-",'3i PAAC PAP'!$G$16*('3f CPIH'!I$16/'3f CPIH'!$G$16))</f>
        <v>13.684776658351268</v>
      </c>
      <c r="N43" s="41">
        <f>IF('3f CPIH'!J$16="-","-",'3i PAAC PAP'!$G$16*('3f CPIH'!J$16/'3f CPIH'!$G$16))</f>
        <v>13.802074743994281</v>
      </c>
      <c r="O43" s="31"/>
      <c r="P43" s="41">
        <f>IF('3f CPIH'!L$16="-","-",'3i PAAC PAP'!$G$16*('3f CPIH'!L$16/'3f CPIH'!$G$16))</f>
        <v>13.802074743994281</v>
      </c>
      <c r="Q43" s="41" t="str">
        <f>IF('3f CPIH'!M$16="-","-",'3i PAAC PAP'!$G$16*('3f CPIH'!M$16/'3f CPIH'!$G$16))</f>
        <v>-</v>
      </c>
      <c r="R43" s="41" t="str">
        <f>IF('3f CPIH'!N$16="-","-",'3i PAAC PAP'!$G$16*('3f CPIH'!N$16/'3f CPIH'!$G$16))</f>
        <v>-</v>
      </c>
      <c r="S43" s="41" t="str">
        <f>IF('3f CPIH'!O$16="-","-",'3i PAAC PAP'!$G$16*('3f CPIH'!O$16/'3f CPIH'!$G$16))</f>
        <v>-</v>
      </c>
      <c r="T43" s="41" t="str">
        <f>IF('3f CPIH'!P$16="-","-",'3i PAAC PAP'!$G$16*('3f CPIH'!P$16/'3f CPIH'!$G$16))</f>
        <v>-</v>
      </c>
      <c r="U43" s="41" t="str">
        <f>IF('3f CPIH'!Q$16="-","-",'3i PAAC PAP'!$G$16*('3f CPIH'!Q$16/'3f CPIH'!$G$16))</f>
        <v>-</v>
      </c>
      <c r="V43" s="41" t="str">
        <f>IF('3f CPIH'!R$16="-","-",'3i PAAC PAP'!$G$16*('3f CPIH'!R$16/'3f CPIH'!$G$16))</f>
        <v>-</v>
      </c>
      <c r="W43" s="41" t="str">
        <f>IF('3f CPIH'!S$16="-","-",'3i PAAC PAP'!$G$16*('3f CPIH'!S$16/'3f CPIH'!$G$16))</f>
        <v>-</v>
      </c>
      <c r="X43" s="41" t="str">
        <f>IF('3f CPIH'!T$16="-","-",'3i PAAC PAP'!$G$16*('3f CPIH'!T$16/'3f CPIH'!$G$16))</f>
        <v>-</v>
      </c>
      <c r="Y43" s="41" t="str">
        <f>IF('3f CPIH'!U$16="-","-",'3i PAAC PAP'!$G$16*('3f CPIH'!U$16/'3f CPIH'!$G$16))</f>
        <v>-</v>
      </c>
      <c r="Z43" s="41" t="str">
        <f>IF('3f CPIH'!V$16="-","-",'3i PAAC PAP'!$G$16*('3f CPIH'!V$16/'3f CPIH'!$G$16))</f>
        <v>-</v>
      </c>
      <c r="AA43" s="29"/>
    </row>
    <row r="44" spans="1:27" s="30" customFormat="1" ht="11.5" x14ac:dyDescent="0.25">
      <c r="A44" s="273">
        <v>8</v>
      </c>
      <c r="B44" s="142" t="s">
        <v>352</v>
      </c>
      <c r="C44" s="142" t="s">
        <v>417</v>
      </c>
      <c r="D44" s="133" t="s">
        <v>321</v>
      </c>
      <c r="E44" s="134"/>
      <c r="F44" s="31"/>
      <c r="G44" s="41">
        <f>IF(G37="-","-",SUM(G37:G42)*'3i PAAC PAP'!$G$28)</f>
        <v>28.340345832641773</v>
      </c>
      <c r="H44" s="41">
        <f>IF(H37="-","-",SUM(H37:H42)*'3i PAAC PAP'!$G$28)</f>
        <v>25.977482533872141</v>
      </c>
      <c r="I44" s="41">
        <f>IF(I37="-","-",SUM(I37:I42)*'3i PAAC PAP'!$G$28)</f>
        <v>23.930994357115189</v>
      </c>
      <c r="J44" s="41">
        <f>IF(J37="-","-",SUM(J37:J42)*'3i PAAC PAP'!$G$28)</f>
        <v>23.114791793359416</v>
      </c>
      <c r="K44" s="41">
        <f>IF(K37="-","-",SUM(K37:K42)*'3i PAAC PAP'!$G$28)</f>
        <v>25.020316792357999</v>
      </c>
      <c r="L44" s="41">
        <f>IF(L37="-","-",SUM(L37:L42)*'3i PAAC PAP'!$G$28)</f>
        <v>24.981544669812962</v>
      </c>
      <c r="M44" s="41">
        <f>IF(M37="-","-",SUM(M37:M42)*'3i PAAC PAP'!$G$28)</f>
        <v>26.504868448856072</v>
      </c>
      <c r="N44" s="41">
        <f>IF(N37="-","-",SUM(N37:N42)*'3i PAAC PAP'!$G$28)</f>
        <v>28.449563356575766</v>
      </c>
      <c r="O44" s="31"/>
      <c r="P44" s="41" t="str">
        <f>IF(P37="-","-",SUM(P37:P42)*'3i PAAC PAP'!$G$28)</f>
        <v>-</v>
      </c>
      <c r="Q44" s="41" t="str">
        <f>IF(Q37="-","-",SUM(Q37:Q42)*'3i PAAC PAP'!$G$28)</f>
        <v>-</v>
      </c>
      <c r="R44" s="41" t="str">
        <f>IF(R37="-","-",SUM(R37:R42)*'3i PAAC PAP'!$G$28)</f>
        <v>-</v>
      </c>
      <c r="S44" s="41" t="str">
        <f>IF(S37="-","-",SUM(S37:S42)*'3i PAAC PAP'!$G$28)</f>
        <v>-</v>
      </c>
      <c r="T44" s="41" t="str">
        <f>IF(T37="-","-",SUM(T37:T42)*'3i PAAC PAP'!$G$28)</f>
        <v>-</v>
      </c>
      <c r="U44" s="41" t="str">
        <f>IF(U37="-","-",SUM(U37:U42)*'3i PAAC PAP'!$G$28)</f>
        <v>-</v>
      </c>
      <c r="V44" s="41" t="str">
        <f>IF(V37="-","-",SUM(V37:V42)*'3i PAAC PAP'!$G$28)</f>
        <v>-</v>
      </c>
      <c r="W44" s="41" t="str">
        <f>IF(W37="-","-",SUM(W37:W42)*'3i PAAC PAP'!$G$28)</f>
        <v>-</v>
      </c>
      <c r="X44" s="41" t="str">
        <f>IF(X37="-","-",SUM(X37:X42)*'3i PAAC PAP'!$G$28)</f>
        <v>-</v>
      </c>
      <c r="Y44" s="41" t="str">
        <f>IF(Y37="-","-",SUM(Y37:Y42)*'3i PAAC PAP'!$G$28)</f>
        <v>-</v>
      </c>
      <c r="Z44" s="41" t="str">
        <f>IF(Z37="-","-",SUM(Z37:Z42)*'3i PAAC PAP'!$G$28)</f>
        <v>-</v>
      </c>
      <c r="AA44" s="29"/>
    </row>
    <row r="45" spans="1:27" s="30" customFormat="1" ht="11.5" x14ac:dyDescent="0.25">
      <c r="A45" s="273">
        <v>9</v>
      </c>
      <c r="B45" s="142" t="s">
        <v>398</v>
      </c>
      <c r="C45" s="142" t="s">
        <v>548</v>
      </c>
      <c r="D45" s="133" t="s">
        <v>321</v>
      </c>
      <c r="E45" s="134"/>
      <c r="F45" s="31"/>
      <c r="G45" s="41">
        <f>IF(G39="-","-",SUM(G37:G44)*'3j EBIT'!$E$11)</f>
        <v>10.220817301510028</v>
      </c>
      <c r="H45" s="41">
        <f>IF(H39="-","-",SUM(H37:H44)*'3j EBIT'!$E$11)</f>
        <v>9.3897819509426768</v>
      </c>
      <c r="I45" s="41">
        <f>IF(I39="-","-",SUM(I37:I44)*'3j EBIT'!$E$11)</f>
        <v>8.6703318589175069</v>
      </c>
      <c r="J45" s="41">
        <f>IF(J39="-","-",SUM(J37:J44)*'3j EBIT'!$E$11)</f>
        <v>8.3845824757903493</v>
      </c>
      <c r="K45" s="41">
        <f>IF(K39="-","-",SUM(K37:K44)*'3j EBIT'!$E$11)</f>
        <v>9.0581397374336934</v>
      </c>
      <c r="L45" s="41">
        <f>IF(L39="-","-",SUM(L37:L44)*'3j EBIT'!$E$11)</f>
        <v>9.0477143681207561</v>
      </c>
      <c r="M45" s="41">
        <f>IF(M39="-","-",SUM(M37:M44)*'3j EBIT'!$E$11)</f>
        <v>9.5875115976387608</v>
      </c>
      <c r="N45" s="41">
        <f>IF(N39="-","-",SUM(N37:N44)*'3j EBIT'!$E$11)</f>
        <v>10.274110509037557</v>
      </c>
      <c r="O45" s="31"/>
      <c r="P45" s="41" t="str">
        <f>IF(P39="-","-",SUM(P37:P44)*'3j EBIT'!$E$11)</f>
        <v>-</v>
      </c>
      <c r="Q45" s="41" t="str">
        <f>IF(Q39="-","-",SUM(Q37:Q44)*'3j EBIT'!$E$11)</f>
        <v>-</v>
      </c>
      <c r="R45" s="41" t="str">
        <f>IF(R39="-","-",SUM(R37:R44)*'3j EBIT'!$E$11)</f>
        <v>-</v>
      </c>
      <c r="S45" s="41" t="str">
        <f>IF(S39="-","-",SUM(S37:S44)*'3j EBIT'!$E$11)</f>
        <v>-</v>
      </c>
      <c r="T45" s="41" t="str">
        <f>IF(T39="-","-",SUM(T37:T44)*'3j EBIT'!$E$11)</f>
        <v>-</v>
      </c>
      <c r="U45" s="41" t="str">
        <f>IF(U39="-","-",SUM(U37:U44)*'3j EBIT'!$E$11)</f>
        <v>-</v>
      </c>
      <c r="V45" s="41" t="str">
        <f>IF(V39="-","-",SUM(V37:V44)*'3j EBIT'!$E$11)</f>
        <v>-</v>
      </c>
      <c r="W45" s="41" t="str">
        <f>IF(W39="-","-",SUM(W37:W44)*'3j EBIT'!$E$11)</f>
        <v>-</v>
      </c>
      <c r="X45" s="41" t="str">
        <f>IF(X39="-","-",SUM(X37:X44)*'3j EBIT'!$E$11)</f>
        <v>-</v>
      </c>
      <c r="Y45" s="41" t="str">
        <f>IF(Y39="-","-",SUM(Y37:Y44)*'3j EBIT'!$E$11)</f>
        <v>-</v>
      </c>
      <c r="Z45" s="41" t="str">
        <f>IF(Z39="-","-",SUM(Z37:Z44)*'3j EBIT'!$E$11)</f>
        <v>-</v>
      </c>
      <c r="AA45" s="29"/>
    </row>
    <row r="46" spans="1:27" s="30" customFormat="1" ht="12.4" customHeight="1" x14ac:dyDescent="0.25">
      <c r="A46" s="273">
        <v>10</v>
      </c>
      <c r="B46" s="142" t="s">
        <v>294</v>
      </c>
      <c r="C46" s="190" t="s">
        <v>549</v>
      </c>
      <c r="D46" s="133" t="s">
        <v>321</v>
      </c>
      <c r="E46" s="134"/>
      <c r="F46" s="31"/>
      <c r="G46" s="41">
        <f>IF(G41="-","-",SUM(G37:G39,G41:G45)*'3k HAP'!$E$13)</f>
        <v>5.9894027021889027</v>
      </c>
      <c r="H46" s="41">
        <f>IF(H41="-","-",SUM(H37:H39,H41:H44)*'3k HAP'!$E$13)</f>
        <v>5.2082535965179062</v>
      </c>
      <c r="I46" s="41">
        <f>IF(I41="-","-",SUM(I37:I39,I41:I44)*'3k HAP'!$E$13)</f>
        <v>4.6371242284667735</v>
      </c>
      <c r="J46" s="41">
        <f>IF(J41="-","-",SUM(J37:J39,J41:J44)*'3k HAP'!$E$13)</f>
        <v>4.4244424590482483</v>
      </c>
      <c r="K46" s="41">
        <f>IF(K41="-","-",SUM(K37:K39,K41:K44)*'3k HAP'!$E$13)</f>
        <v>5.000285050336255</v>
      </c>
      <c r="L46" s="41">
        <f>IF(L41="-","-",SUM(L37:L39,L41:L44)*'3k HAP'!$E$13)</f>
        <v>4.9919942623201337</v>
      </c>
      <c r="M46" s="41">
        <f>IF(M41="-","-",SUM(M37:M39,M41:M44)*'3k HAP'!$E$13)</f>
        <v>5.3299782240471414</v>
      </c>
      <c r="N46" s="41">
        <f>IF(N41="-","-",SUM(N37:N39,N41:N44)*'3k HAP'!$E$13)</f>
        <v>5.8520728316960895</v>
      </c>
      <c r="O46" s="31"/>
      <c r="P46" s="41">
        <f>IF(P41="-","-",SUM(P37:P39,P41:P45)*'3k HAP'!$E$13)</f>
        <v>1.5388038975168032</v>
      </c>
      <c r="Q46" s="41" t="str">
        <f>IF(Q41="-","-",SUM(Q37:Q39,Q41:Q45)*'3k HAP'!$E$13)</f>
        <v>-</v>
      </c>
      <c r="R46" s="41" t="str">
        <f>IF(R41="-","-",SUM(R37:R39,R41:R45)*'3k HAP'!$E$13)</f>
        <v>-</v>
      </c>
      <c r="S46" s="41" t="str">
        <f>IF(S41="-","-",SUM(S37:S39,S41:S45)*'3k HAP'!$E$13)</f>
        <v>-</v>
      </c>
      <c r="T46" s="41" t="str">
        <f>IF(T41="-","-",SUM(T37:T39,T41:T45)*'3k HAP'!$E$13)</f>
        <v>-</v>
      </c>
      <c r="U46" s="41" t="str">
        <f>IF(U41="-","-",SUM(U37:U39,U41:U45)*'3k HAP'!$E$13)</f>
        <v>-</v>
      </c>
      <c r="V46" s="41" t="str">
        <f>IF(V41="-","-",SUM(V37:V39,V41:V45)*'3k HAP'!$E$13)</f>
        <v>-</v>
      </c>
      <c r="W46" s="41" t="str">
        <f>IF(W41="-","-",SUM(W37:W39,W41:W45)*'3k HAP'!$E$13)</f>
        <v>-</v>
      </c>
      <c r="X46" s="41" t="str">
        <f>IF(X41="-","-",SUM(X37:X39,X41:X45)*'3k HAP'!$E$13)</f>
        <v>-</v>
      </c>
      <c r="Y46" s="41" t="str">
        <f>IF(Y41="-","-",SUM(Y37:Y39,Y41:Y45)*'3k HAP'!$E$13)</f>
        <v>-</v>
      </c>
      <c r="Z46" s="41" t="str">
        <f>IF(Z41="-","-",SUM(Z37:Z39,Z41:Z45)*'3k HAP'!$E$13)</f>
        <v>-</v>
      </c>
      <c r="AA46" s="29"/>
    </row>
    <row r="47" spans="1:27" s="30" customFormat="1" ht="11.5" x14ac:dyDescent="0.25">
      <c r="A47" s="273">
        <v>11</v>
      </c>
      <c r="B47" s="142" t="s">
        <v>46</v>
      </c>
      <c r="C47" s="142" t="str">
        <f>B47&amp;"_"&amp;D47</f>
        <v>Total_London</v>
      </c>
      <c r="D47" s="133" t="s">
        <v>321</v>
      </c>
      <c r="E47" s="134"/>
      <c r="F47" s="31"/>
      <c r="G47" s="41">
        <f t="shared" ref="G47:N47" si="4">IF(G25="-","-",SUM(G37:G46))</f>
        <v>554.14797271475311</v>
      </c>
      <c r="H47" s="41">
        <f t="shared" si="4"/>
        <v>508.79708559707518</v>
      </c>
      <c r="I47" s="41">
        <f t="shared" si="4"/>
        <v>469.64071181988464</v>
      </c>
      <c r="J47" s="41">
        <f t="shared" si="4"/>
        <v>454.10283945012014</v>
      </c>
      <c r="K47" s="41">
        <f t="shared" si="4"/>
        <v>490.80262149480643</v>
      </c>
      <c r="L47" s="41">
        <f t="shared" si="4"/>
        <v>490.23520168942804</v>
      </c>
      <c r="M47" s="41">
        <f t="shared" si="4"/>
        <v>519.5233633816207</v>
      </c>
      <c r="N47" s="41">
        <f t="shared" si="4"/>
        <v>556.86884171113138</v>
      </c>
      <c r="O47" s="31"/>
      <c r="P47" s="41" t="str">
        <f t="shared" ref="P47:Z47" si="5">IF(P37="-","-",SUM(P37:P46))</f>
        <v>-</v>
      </c>
      <c r="Q47" s="41" t="str">
        <f t="shared" si="5"/>
        <v>-</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5" x14ac:dyDescent="0.25">
      <c r="A48" s="273">
        <v>1</v>
      </c>
      <c r="B48" s="138" t="s">
        <v>353</v>
      </c>
      <c r="C48" s="138" t="s">
        <v>344</v>
      </c>
      <c r="D48" s="136" t="s">
        <v>322</v>
      </c>
      <c r="E48" s="137"/>
      <c r="F48" s="31"/>
      <c r="G48" s="135">
        <f>IF('3a DF'!H$42="-","-",'3a DF'!H$42)</f>
        <v>252.96949846751136</v>
      </c>
      <c r="H48" s="135">
        <f>IF('3a DF'!I$42="-","-",'3a DF'!I$42)</f>
        <v>211.39291100152178</v>
      </c>
      <c r="I48" s="135">
        <f>IF('3a DF'!J$42="-","-",'3a DF'!J$42)</f>
        <v>172.96493375656357</v>
      </c>
      <c r="J48" s="135">
        <f>IF('3a DF'!K$42="-","-",'3a DF'!K$42)</f>
        <v>158.62999149566321</v>
      </c>
      <c r="K48" s="135">
        <f>IF('3a DF'!L$42="-","-",'3a DF'!L$42)</f>
        <v>198.69632812507541</v>
      </c>
      <c r="L48" s="135">
        <f>IF('3a DF'!M$42="-","-",'3a DF'!M$42)</f>
        <v>197.0243587635365</v>
      </c>
      <c r="M48" s="135">
        <f>IF('3a DF'!N$42="-","-",'3a DF'!N$42)</f>
        <v>213.56709457345295</v>
      </c>
      <c r="N48" s="135">
        <f>IF('3a DF'!O$42="-","-",'3a DF'!O$42)</f>
        <v>240.8727144110012</v>
      </c>
      <c r="O48" s="31"/>
      <c r="P48" s="135" t="str">
        <f>IF('3a DF'!Q$42="-","-",'3a DF'!Q$42)</f>
        <v>-</v>
      </c>
      <c r="Q48" s="135" t="str">
        <f>IF('3a DF'!R$42="-","-",'3a DF'!R$42)</f>
        <v>-</v>
      </c>
      <c r="R48" s="135" t="str">
        <f>IF('3a DF'!S$42="-","-",'3a DF'!S$42)</f>
        <v>-</v>
      </c>
      <c r="S48" s="135" t="str">
        <f>IF('3a DF'!T$42="-","-",'3a DF'!T$42)</f>
        <v>-</v>
      </c>
      <c r="T48" s="135" t="str">
        <f>IF('3a DF'!U$42="-","-",'3a DF'!U$42)</f>
        <v>-</v>
      </c>
      <c r="U48" s="135" t="str">
        <f>IF('3a DF'!V$42="-","-",'3a DF'!V$42)</f>
        <v>-</v>
      </c>
      <c r="V48" s="135" t="str">
        <f>IF('3a DF'!W$42="-","-",'3a DF'!W$42)</f>
        <v>-</v>
      </c>
      <c r="W48" s="135" t="str">
        <f>IF('3a DF'!X$42="-","-",'3a DF'!X$42)</f>
        <v>-</v>
      </c>
      <c r="X48" s="135" t="str">
        <f>IF('3a DF'!Y$42="-","-",'3a DF'!Y$42)</f>
        <v>-</v>
      </c>
      <c r="Y48" s="135" t="str">
        <f>IF('3a DF'!Z$42="-","-",'3a DF'!Z$42)</f>
        <v>-</v>
      </c>
      <c r="Z48" s="135" t="str">
        <f>IF('3a DF'!AA$42="-","-",'3a DF'!AA$42)</f>
        <v>-</v>
      </c>
      <c r="AA48" s="29"/>
    </row>
    <row r="49" spans="1:27" s="30" customFormat="1" ht="11.5" x14ac:dyDescent="0.25">
      <c r="A49" s="273">
        <v>2</v>
      </c>
      <c r="B49" s="138" t="s">
        <v>353</v>
      </c>
      <c r="C49" s="138" t="s">
        <v>303</v>
      </c>
      <c r="D49" s="136" t="s">
        <v>322</v>
      </c>
      <c r="E49" s="137"/>
      <c r="F49" s="31"/>
      <c r="G49" s="135" t="s">
        <v>336</v>
      </c>
      <c r="H49" s="135" t="s">
        <v>336</v>
      </c>
      <c r="I49" s="135" t="s">
        <v>336</v>
      </c>
      <c r="J49" s="135" t="s">
        <v>336</v>
      </c>
      <c r="K49" s="135" t="s">
        <v>336</v>
      </c>
      <c r="L49" s="135" t="s">
        <v>336</v>
      </c>
      <c r="M49" s="135" t="s">
        <v>336</v>
      </c>
      <c r="N49" s="135" t="s">
        <v>336</v>
      </c>
      <c r="O49" s="31"/>
      <c r="P49" s="135" t="s">
        <v>336</v>
      </c>
      <c r="Q49" s="135" t="s">
        <v>336</v>
      </c>
      <c r="R49" s="135" t="s">
        <v>336</v>
      </c>
      <c r="S49" s="135" t="s">
        <v>336</v>
      </c>
      <c r="T49" s="135" t="s">
        <v>336</v>
      </c>
      <c r="U49" s="135" t="s">
        <v>336</v>
      </c>
      <c r="V49" s="135" t="s">
        <v>336</v>
      </c>
      <c r="W49" s="135" t="s">
        <v>336</v>
      </c>
      <c r="X49" s="135" t="s">
        <v>336</v>
      </c>
      <c r="Y49" s="135" t="s">
        <v>336</v>
      </c>
      <c r="Z49" s="135" t="s">
        <v>336</v>
      </c>
      <c r="AA49" s="29"/>
    </row>
    <row r="50" spans="1:27" s="30" customFormat="1" ht="11.5" x14ac:dyDescent="0.25">
      <c r="A50" s="273">
        <v>3</v>
      </c>
      <c r="B50" s="138" t="s">
        <v>2</v>
      </c>
      <c r="C50" s="138" t="s">
        <v>345</v>
      </c>
      <c r="D50" s="136" t="s">
        <v>322</v>
      </c>
      <c r="E50" s="137"/>
      <c r="F50" s="31"/>
      <c r="G50" s="135">
        <f>IF('3c PC'!G$42="-","-",'3c PC'!G$42)</f>
        <v>21.926269106402124</v>
      </c>
      <c r="H50" s="135">
        <f>IF('3c PC'!H$42="-","-",'3c PC'!H$42)</f>
        <v>21.926269106402124</v>
      </c>
      <c r="I50" s="135">
        <f>IF('3c PC'!I$42="-","-",'3c PC'!I$42)</f>
        <v>22.64764819235609</v>
      </c>
      <c r="J50" s="135">
        <f>IF('3c PC'!J$42="-","-",'3c PC'!J$42)</f>
        <v>22.505107470829557</v>
      </c>
      <c r="K50" s="135">
        <f>IF('3c PC'!K$42="-","-",'3c PC'!K$42)</f>
        <v>19.106297226763825</v>
      </c>
      <c r="L50" s="135">
        <f>IF('3c PC'!L$42="-","-",'3c PC'!L$42)</f>
        <v>19.106297226763825</v>
      </c>
      <c r="M50" s="135">
        <f>IF('3c PC'!M$42="-","-",'3c PC'!M$42)</f>
        <v>20.852393125569616</v>
      </c>
      <c r="N50" s="135">
        <f>IF('3c PC'!N$42="-","-",'3c PC'!N$42)</f>
        <v>20.852393125569616</v>
      </c>
      <c r="O50" s="31"/>
      <c r="P50" s="135" t="str">
        <f>IF('3c PC'!P$42="-","-",'3c PC'!P$42)</f>
        <v>-</v>
      </c>
      <c r="Q50" s="135" t="str">
        <f>IF('3c PC'!Q$42="-","-",'3c PC'!Q$42)</f>
        <v>-</v>
      </c>
      <c r="R50" s="135" t="str">
        <f>IF('3c PC'!R$42="-","-",'3c PC'!R$42)</f>
        <v>-</v>
      </c>
      <c r="S50" s="135" t="str">
        <f>IF('3c PC'!S$42="-","-",'3c PC'!S$42)</f>
        <v>-</v>
      </c>
      <c r="T50" s="135" t="str">
        <f>IF('3c PC'!T$42="-","-",'3c PC'!T$42)</f>
        <v>-</v>
      </c>
      <c r="U50" s="135" t="str">
        <f>IF('3c PC'!U$42="-","-",'3c PC'!U$42)</f>
        <v>-</v>
      </c>
      <c r="V50" s="135" t="str">
        <f>IF('3c PC'!V$42="-","-",'3c PC'!V$42)</f>
        <v>-</v>
      </c>
      <c r="W50" s="135" t="str">
        <f>IF('3c PC'!W$42="-","-",'3c PC'!W$42)</f>
        <v>-</v>
      </c>
      <c r="X50" s="135" t="str">
        <f>IF('3c PC'!X$42="-","-",'3c PC'!X$42)</f>
        <v>-</v>
      </c>
      <c r="Y50" s="135" t="str">
        <f>IF('3c PC'!Y$42="-","-",'3c PC'!Y$42)</f>
        <v>-</v>
      </c>
      <c r="Z50" s="135" t="str">
        <f>IF('3c PC'!Z$42="-","-",'3c PC'!Z$42)</f>
        <v>-</v>
      </c>
      <c r="AA50" s="29"/>
    </row>
    <row r="51" spans="1:27" s="30" customFormat="1" ht="11.5" x14ac:dyDescent="0.25">
      <c r="A51" s="273">
        <v>4</v>
      </c>
      <c r="B51" s="138" t="s">
        <v>355</v>
      </c>
      <c r="C51" s="138" t="s">
        <v>346</v>
      </c>
      <c r="D51" s="136" t="s">
        <v>322</v>
      </c>
      <c r="E51" s="137"/>
      <c r="F51" s="31"/>
      <c r="G51" s="135">
        <f>IF('3e NC-Gas'!F47="-","-",'3e NC-Gas'!F47)</f>
        <v>122.99212443422789</v>
      </c>
      <c r="H51" s="135">
        <f>IF('3e NC-Gas'!G47="-","-",'3e NC-Gas'!G47)</f>
        <v>122.99212443422789</v>
      </c>
      <c r="I51" s="135">
        <f>IF('3e NC-Gas'!H47="-","-",'3e NC-Gas'!H47)</f>
        <v>127.01512339606452</v>
      </c>
      <c r="J51" s="135">
        <f>IF('3e NC-Gas'!I47="-","-",'3e NC-Gas'!I47)</f>
        <v>126.66712339087893</v>
      </c>
      <c r="K51" s="135">
        <f>IF('3e NC-Gas'!J47="-","-",'3e NC-Gas'!J47)</f>
        <v>122.67142956032195</v>
      </c>
      <c r="L51" s="135">
        <f>IF('3e NC-Gas'!K47="-","-",'3e NC-Gas'!K47)</f>
        <v>122.69542956067959</v>
      </c>
      <c r="M51" s="135">
        <f>IF('3e NC-Gas'!L47="-","-",'3e NC-Gas'!L47)</f>
        <v>126.47670472145521</v>
      </c>
      <c r="N51" s="135">
        <f>IF('3e NC-Gas'!M47="-","-",'3e NC-Gas'!M47)</f>
        <v>126.54870472252809</v>
      </c>
      <c r="O51" s="31"/>
      <c r="P51" s="135" t="str">
        <f>IF('3e NC-Gas'!O47="-","-",'3e NC-Gas'!O47)</f>
        <v>-</v>
      </c>
      <c r="Q51" s="135" t="str">
        <f>IF('3e NC-Gas'!P47="-","-",'3e NC-Gas'!P47)</f>
        <v>-</v>
      </c>
      <c r="R51" s="135" t="str">
        <f>IF('3e NC-Gas'!Q47="-","-",'3e NC-Gas'!Q47)</f>
        <v>-</v>
      </c>
      <c r="S51" s="135" t="str">
        <f>IF('3e NC-Gas'!R47="-","-",'3e NC-Gas'!R47)</f>
        <v>-</v>
      </c>
      <c r="T51" s="135" t="str">
        <f>IF('3e NC-Gas'!S47="-","-",'3e NC-Gas'!S47)</f>
        <v>-</v>
      </c>
      <c r="U51" s="135" t="str">
        <f>IF('3e NC-Gas'!T47="-","-",'3e NC-Gas'!T47)</f>
        <v>-</v>
      </c>
      <c r="V51" s="135" t="str">
        <f>IF('3e NC-Gas'!U47="-","-",'3e NC-Gas'!U47)</f>
        <v>-</v>
      </c>
      <c r="W51" s="135" t="str">
        <f>IF('3e NC-Gas'!V47="-","-",'3e NC-Gas'!V47)</f>
        <v>-</v>
      </c>
      <c r="X51" s="135" t="str">
        <f>IF('3e NC-Gas'!W47="-","-",'3e NC-Gas'!W47)</f>
        <v>-</v>
      </c>
      <c r="Y51" s="135" t="str">
        <f>IF('3e NC-Gas'!X47="-","-",'3e NC-Gas'!X47)</f>
        <v>-</v>
      </c>
      <c r="Z51" s="135" t="str">
        <f>IF('3e NC-Gas'!Y47="-","-",'3e NC-Gas'!Y47)</f>
        <v>-</v>
      </c>
      <c r="AA51" s="29"/>
    </row>
    <row r="52" spans="1:27" s="30" customFormat="1" ht="11.5" x14ac:dyDescent="0.25">
      <c r="A52" s="273">
        <v>5</v>
      </c>
      <c r="B52" s="138" t="s">
        <v>352</v>
      </c>
      <c r="C52" s="138" t="s">
        <v>347</v>
      </c>
      <c r="D52" s="136" t="s">
        <v>322</v>
      </c>
      <c r="E52" s="137"/>
      <c r="F52" s="31"/>
      <c r="G52" s="135">
        <f>IF('3f CPIH'!C$16="-","-",'3g OC '!$E$12*('3f CPIH'!C$16/'3f CPIH'!$G$16))</f>
        <v>87.253590101747221</v>
      </c>
      <c r="H52" s="135">
        <f>IF('3f CPIH'!D$16="-","-",'3g OC '!$E$12*('3f CPIH'!D$16/'3f CPIH'!$G$16))</f>
        <v>87.428271963812776</v>
      </c>
      <c r="I52" s="135">
        <f>IF('3f CPIH'!E$16="-","-",'3g OC '!$E$12*('3f CPIH'!E$16/'3f CPIH'!$G$16))</f>
        <v>87.690294756911129</v>
      </c>
      <c r="J52" s="135">
        <f>IF('3f CPIH'!F$16="-","-",'3g OC '!$E$12*('3f CPIH'!F$16/'3f CPIH'!$G$16))</f>
        <v>88.214340343107807</v>
      </c>
      <c r="K52" s="135">
        <f>IF('3f CPIH'!G$16="-","-",'3g OC '!$E$12*('3f CPIH'!G$16/'3f CPIH'!$G$16))</f>
        <v>89.262431515501163</v>
      </c>
      <c r="L52" s="135">
        <f>IF('3f CPIH'!H$16="-","-",'3g OC '!$E$12*('3f CPIH'!H$16/'3f CPIH'!$G$16))</f>
        <v>90.397863618927303</v>
      </c>
      <c r="M52" s="135">
        <f>IF('3f CPIH'!I$16="-","-",'3g OC '!$E$12*('3f CPIH'!I$16/'3f CPIH'!$G$16))</f>
        <v>91.707977584418998</v>
      </c>
      <c r="N52" s="135">
        <f>IF('3f CPIH'!J$16="-","-",'3g OC '!$E$12*('3f CPIH'!J$16/'3f CPIH'!$G$16))</f>
        <v>92.494045963714029</v>
      </c>
      <c r="O52" s="31"/>
      <c r="P52" s="135">
        <f>IF('3f CPIH'!L$16="-","-",'3g OC '!$E$12*('3f CPIH'!L$16/'3f CPIH'!$G$16))</f>
        <v>92.494045963714029</v>
      </c>
      <c r="Q52" s="135" t="str">
        <f>IF('3f CPIH'!M$16="-","-",'3g OC '!$E$12*('3f CPIH'!M$16/'3f CPIH'!$G$16))</f>
        <v>-</v>
      </c>
      <c r="R52" s="135" t="str">
        <f>IF('3f CPIH'!N$16="-","-",'3g OC '!$E$12*('3f CPIH'!N$16/'3f CPIH'!$G$16))</f>
        <v>-</v>
      </c>
      <c r="S52" s="135" t="str">
        <f>IF('3f CPIH'!O$16="-","-",'3g OC '!$E$12*('3f CPIH'!O$16/'3f CPIH'!$G$16))</f>
        <v>-</v>
      </c>
      <c r="T52" s="135" t="str">
        <f>IF('3f CPIH'!P$16="-","-",'3g OC '!$E$12*('3f CPIH'!P$16/'3f CPIH'!$G$16))</f>
        <v>-</v>
      </c>
      <c r="U52" s="135" t="str">
        <f>IF('3f CPIH'!Q$16="-","-",'3g OC '!$E$12*('3f CPIH'!Q$16/'3f CPIH'!$G$16))</f>
        <v>-</v>
      </c>
      <c r="V52" s="135" t="str">
        <f>IF('3f CPIH'!R$16="-","-",'3g OC '!$E$12*('3f CPIH'!R$16/'3f CPIH'!$G$16))</f>
        <v>-</v>
      </c>
      <c r="W52" s="135" t="str">
        <f>IF('3f CPIH'!S$16="-","-",'3g OC '!$E$12*('3f CPIH'!S$16/'3f CPIH'!$G$16))</f>
        <v>-</v>
      </c>
      <c r="X52" s="135" t="str">
        <f>IF('3f CPIH'!T$16="-","-",'3g OC '!$E$12*('3f CPIH'!T$16/'3f CPIH'!$G$16))</f>
        <v>-</v>
      </c>
      <c r="Y52" s="135" t="str">
        <f>IF('3f CPIH'!U$16="-","-",'3g OC '!$E$12*('3f CPIH'!U$16/'3f CPIH'!$G$16))</f>
        <v>-</v>
      </c>
      <c r="Z52" s="135" t="str">
        <f>IF('3f CPIH'!V$16="-","-",'3g OC '!$E$12*('3f CPIH'!V$16/'3f CPIH'!$G$16))</f>
        <v>-</v>
      </c>
      <c r="AA52" s="29"/>
    </row>
    <row r="53" spans="1:27" s="30" customFormat="1" ht="11.5" x14ac:dyDescent="0.25">
      <c r="A53" s="273">
        <v>6</v>
      </c>
      <c r="B53" s="138" t="s">
        <v>352</v>
      </c>
      <c r="C53" s="138" t="s">
        <v>45</v>
      </c>
      <c r="D53" s="136" t="s">
        <v>322</v>
      </c>
      <c r="E53" s="137"/>
      <c r="F53" s="31"/>
      <c r="G53" s="135" t="s">
        <v>336</v>
      </c>
      <c r="H53" s="135" t="s">
        <v>336</v>
      </c>
      <c r="I53" s="135" t="s">
        <v>336</v>
      </c>
      <c r="J53" s="135" t="s">
        <v>336</v>
      </c>
      <c r="K53" s="135">
        <f>IF('3h SMNCC'!F$37="-","-",'3h SMNCC'!F$37)</f>
        <v>0</v>
      </c>
      <c r="L53" s="135">
        <f>IF('3h SMNCC'!G$37="-","-",'3h SMNCC'!G$37)</f>
        <v>-0.16682483423186589</v>
      </c>
      <c r="M53" s="135">
        <f>IF('3h SMNCC'!H$37="-","-",'3h SMNCC'!H$37)</f>
        <v>1.8623630218072362</v>
      </c>
      <c r="N53" s="135">
        <f>IF('3h SMNCC'!I$37="-","-",'3h SMNCC'!I$37)</f>
        <v>7.7734666259964174</v>
      </c>
      <c r="O53" s="31"/>
      <c r="P53" s="135" t="str">
        <f>IF('3h SMNCC'!K$37="-","-",'3h SMNCC'!K$37)</f>
        <v>-</v>
      </c>
      <c r="Q53" s="135" t="str">
        <f>IF('3h SMNCC'!L$37="-","-",'3h SMNCC'!L$37)</f>
        <v>-</v>
      </c>
      <c r="R53" s="135" t="str">
        <f>IF('3h SMNCC'!M$37="-","-",'3h SMNCC'!M$37)</f>
        <v>-</v>
      </c>
      <c r="S53" s="135" t="str">
        <f>IF('3h SMNCC'!N$37="-","-",'3h SMNCC'!N$37)</f>
        <v>-</v>
      </c>
      <c r="T53" s="135" t="str">
        <f>IF('3h SMNCC'!O$37="-","-",'3h SMNCC'!O$37)</f>
        <v>-</v>
      </c>
      <c r="U53" s="135" t="str">
        <f>IF('3h SMNCC'!P$37="-","-",'3h SMNCC'!P$37)</f>
        <v>-</v>
      </c>
      <c r="V53" s="135" t="str">
        <f>IF('3h SMNCC'!Q$37="-","-",'3h SMNCC'!Q$37)</f>
        <v>-</v>
      </c>
      <c r="W53" s="135" t="str">
        <f>IF('3h SMNCC'!R$37="-","-",'3h SMNCC'!R$37)</f>
        <v>-</v>
      </c>
      <c r="X53" s="135" t="str">
        <f>IF('3h SMNCC'!S$37="-","-",'3h SMNCC'!S$37)</f>
        <v>-</v>
      </c>
      <c r="Y53" s="135" t="str">
        <f>IF('3h SMNCC'!T$37="-","-",'3h SMNCC'!T$37)</f>
        <v>-</v>
      </c>
      <c r="Z53" s="135" t="str">
        <f>IF('3h SMNCC'!U$37="-","-",'3h SMNCC'!U$37)</f>
        <v>-</v>
      </c>
      <c r="AA53" s="29"/>
    </row>
    <row r="54" spans="1:27" s="30" customFormat="1" ht="11.5" x14ac:dyDescent="0.25">
      <c r="A54" s="273">
        <v>7</v>
      </c>
      <c r="B54" s="138" t="s">
        <v>352</v>
      </c>
      <c r="C54" s="138" t="s">
        <v>399</v>
      </c>
      <c r="D54" s="136" t="s">
        <v>322</v>
      </c>
      <c r="E54" s="137"/>
      <c r="F54" s="31"/>
      <c r="G54" s="135">
        <f>IF('3f CPIH'!C$16="-","-",'3i PAAC PAP'!$G$16*('3f CPIH'!C$16/'3f CPIH'!$G$16))</f>
        <v>13.020087506374207</v>
      </c>
      <c r="H54" s="135">
        <f>IF('3f CPIH'!D$16="-","-",'3i PAAC PAP'!$G$16*('3f CPIH'!D$16/'3f CPIH'!$G$16))</f>
        <v>13.046153747628209</v>
      </c>
      <c r="I54" s="135">
        <f>IF('3f CPIH'!E$16="-","-",'3i PAAC PAP'!$G$16*('3f CPIH'!E$16/'3f CPIH'!$G$16))</f>
        <v>13.085253109509214</v>
      </c>
      <c r="J54" s="135">
        <f>IF('3f CPIH'!F$16="-","-",'3i PAAC PAP'!$G$16*('3f CPIH'!F$16/'3f CPIH'!$G$16))</f>
        <v>13.163451833271221</v>
      </c>
      <c r="K54" s="135">
        <f>IF('3f CPIH'!G$16="-","-",'3i PAAC PAP'!$G$16*('3f CPIH'!G$16/'3f CPIH'!$G$16))</f>
        <v>13.319849280795236</v>
      </c>
      <c r="L54" s="135">
        <f>IF('3f CPIH'!H$16="-","-",'3i PAAC PAP'!$G$16*('3f CPIH'!H$16/'3f CPIH'!$G$16))</f>
        <v>13.489279848946252</v>
      </c>
      <c r="M54" s="135">
        <f>IF('3f CPIH'!I$16="-","-",'3i PAAC PAP'!$G$16*('3f CPIH'!I$16/'3f CPIH'!$G$16))</f>
        <v>13.684776658351268</v>
      </c>
      <c r="N54" s="135">
        <f>IF('3f CPIH'!J$16="-","-",'3i PAAC PAP'!$G$16*('3f CPIH'!J$16/'3f CPIH'!$G$16))</f>
        <v>13.802074743994281</v>
      </c>
      <c r="O54" s="31"/>
      <c r="P54" s="135">
        <f>IF('3f CPIH'!L$16="-","-",'3i PAAC PAP'!$G$16*('3f CPIH'!L$16/'3f CPIH'!$G$16))</f>
        <v>13.802074743994281</v>
      </c>
      <c r="Q54" s="135" t="str">
        <f>IF('3f CPIH'!M$16="-","-",'3i PAAC PAP'!$G$16*('3f CPIH'!M$16/'3f CPIH'!$G$16))</f>
        <v>-</v>
      </c>
      <c r="R54" s="135" t="str">
        <f>IF('3f CPIH'!N$16="-","-",'3i PAAC PAP'!$G$16*('3f CPIH'!N$16/'3f CPIH'!$G$16))</f>
        <v>-</v>
      </c>
      <c r="S54" s="135" t="str">
        <f>IF('3f CPIH'!O$16="-","-",'3i PAAC PAP'!$G$16*('3f CPIH'!O$16/'3f CPIH'!$G$16))</f>
        <v>-</v>
      </c>
      <c r="T54" s="135" t="str">
        <f>IF('3f CPIH'!P$16="-","-",'3i PAAC PAP'!$G$16*('3f CPIH'!P$16/'3f CPIH'!$G$16))</f>
        <v>-</v>
      </c>
      <c r="U54" s="135" t="str">
        <f>IF('3f CPIH'!Q$16="-","-",'3i PAAC PAP'!$G$16*('3f CPIH'!Q$16/'3f CPIH'!$G$16))</f>
        <v>-</v>
      </c>
      <c r="V54" s="135" t="str">
        <f>IF('3f CPIH'!R$16="-","-",'3i PAAC PAP'!$G$16*('3f CPIH'!R$16/'3f CPIH'!$G$16))</f>
        <v>-</v>
      </c>
      <c r="W54" s="135" t="str">
        <f>IF('3f CPIH'!S$16="-","-",'3i PAAC PAP'!$G$16*('3f CPIH'!S$16/'3f CPIH'!$G$16))</f>
        <v>-</v>
      </c>
      <c r="X54" s="135" t="str">
        <f>IF('3f CPIH'!T$16="-","-",'3i PAAC PAP'!$G$16*('3f CPIH'!T$16/'3f CPIH'!$G$16))</f>
        <v>-</v>
      </c>
      <c r="Y54" s="135" t="str">
        <f>IF('3f CPIH'!U$16="-","-",'3i PAAC PAP'!$G$16*('3f CPIH'!U$16/'3f CPIH'!$G$16))</f>
        <v>-</v>
      </c>
      <c r="Z54" s="135" t="str">
        <f>IF('3f CPIH'!V$16="-","-",'3i PAAC PAP'!$G$16*('3f CPIH'!V$16/'3f CPIH'!$G$16))</f>
        <v>-</v>
      </c>
      <c r="AA54" s="29"/>
    </row>
    <row r="55" spans="1:27" s="30" customFormat="1" ht="11.5" x14ac:dyDescent="0.25">
      <c r="A55" s="273">
        <v>8</v>
      </c>
      <c r="B55" s="138" t="s">
        <v>352</v>
      </c>
      <c r="C55" s="138" t="s">
        <v>417</v>
      </c>
      <c r="D55" s="136" t="s">
        <v>322</v>
      </c>
      <c r="E55" s="137"/>
      <c r="F55" s="31"/>
      <c r="G55" s="135">
        <f>IF(G48="-","-",SUM(G48:G53)*'3i PAAC PAP'!$G$28)</f>
        <v>27.687686981236762</v>
      </c>
      <c r="H55" s="135">
        <f>IF(H48="-","-",SUM(H48:H53)*'3i PAAC PAP'!$G$28)</f>
        <v>25.32482368246713</v>
      </c>
      <c r="I55" s="135">
        <f>IF(I48="-","-",SUM(I48:I53)*'3i PAAC PAP'!$G$28)</f>
        <v>23.417408670518608</v>
      </c>
      <c r="J55" s="135">
        <f>IF(J48="-","-",SUM(J48:J53)*'3i PAAC PAP'!$G$28)</f>
        <v>22.601206105382236</v>
      </c>
      <c r="K55" s="135">
        <f>IF(K48="-","-",SUM(K48:K53)*'3i PAAC PAP'!$G$28)</f>
        <v>24.525648206538083</v>
      </c>
      <c r="L55" s="135">
        <f>IF(L48="-","-",SUM(L48:L53)*'3i PAAC PAP'!$G$28)</f>
        <v>24.486876084088255</v>
      </c>
      <c r="M55" s="135">
        <f>IF(M48="-","-",SUM(M48:M53)*'3i PAAC PAP'!$G$28)</f>
        <v>25.937025741783707</v>
      </c>
      <c r="N55" s="135">
        <f>IF(N48="-","-",SUM(N48:N53)*'3i PAAC PAP'!$G$28)</f>
        <v>27.881720649789038</v>
      </c>
      <c r="O55" s="31"/>
      <c r="P55" s="135" t="str">
        <f>IF(P48="-","-",SUM(P48:P53)*'3i PAAC PAP'!$G$28)</f>
        <v>-</v>
      </c>
      <c r="Q55" s="135" t="str">
        <f>IF(Q48="-","-",SUM(Q48:Q53)*'3i PAAC PAP'!$G$28)</f>
        <v>-</v>
      </c>
      <c r="R55" s="135" t="str">
        <f>IF(R48="-","-",SUM(R48:R53)*'3i PAAC PAP'!$G$28)</f>
        <v>-</v>
      </c>
      <c r="S55" s="135" t="str">
        <f>IF(S48="-","-",SUM(S48:S53)*'3i PAAC PAP'!$G$28)</f>
        <v>-</v>
      </c>
      <c r="T55" s="135" t="str">
        <f>IF(T48="-","-",SUM(T48:T53)*'3i PAAC PAP'!$G$28)</f>
        <v>-</v>
      </c>
      <c r="U55" s="135" t="str">
        <f>IF(U48="-","-",SUM(U48:U53)*'3i PAAC PAP'!$G$28)</f>
        <v>-</v>
      </c>
      <c r="V55" s="135" t="str">
        <f>IF(V48="-","-",SUM(V48:V53)*'3i PAAC PAP'!$G$28)</f>
        <v>-</v>
      </c>
      <c r="W55" s="135" t="str">
        <f>IF(W48="-","-",SUM(W48:W53)*'3i PAAC PAP'!$G$28)</f>
        <v>-</v>
      </c>
      <c r="X55" s="135" t="str">
        <f>IF(X48="-","-",SUM(X48:X53)*'3i PAAC PAP'!$G$28)</f>
        <v>-</v>
      </c>
      <c r="Y55" s="135" t="str">
        <f>IF(Y48="-","-",SUM(Y48:Y53)*'3i PAAC PAP'!$G$28)</f>
        <v>-</v>
      </c>
      <c r="Z55" s="135" t="str">
        <f>IF(Z48="-","-",SUM(Z48:Z53)*'3i PAAC PAP'!$G$28)</f>
        <v>-</v>
      </c>
      <c r="AA55" s="29"/>
    </row>
    <row r="56" spans="1:27" s="30" customFormat="1" ht="11.5" x14ac:dyDescent="0.25">
      <c r="A56" s="273">
        <v>9</v>
      </c>
      <c r="B56" s="138" t="s">
        <v>398</v>
      </c>
      <c r="C56" s="138" t="s">
        <v>548</v>
      </c>
      <c r="D56" s="141" t="s">
        <v>322</v>
      </c>
      <c r="E56" s="137"/>
      <c r="F56" s="31"/>
      <c r="G56" s="135">
        <f>IF(G50="-","-",SUM(G48:G55)*'3j EBIT'!$E$11)</f>
        <v>9.991135875352489</v>
      </c>
      <c r="H56" s="135">
        <f>IF(H50="-","-",SUM(H48:H55)*'3j EBIT'!$E$11)</f>
        <v>9.1601005247851379</v>
      </c>
      <c r="I56" s="135">
        <f>IF(I50="-","-",SUM(I48:I55)*'3j EBIT'!$E$11)</f>
        <v>8.4895925757565394</v>
      </c>
      <c r="J56" s="135">
        <f>IF(J50="-","-",SUM(J48:J55)*'3j EBIT'!$E$11)</f>
        <v>8.2038431921435269</v>
      </c>
      <c r="K56" s="135">
        <f>IF(K50="-","-",SUM(K48:K55)*'3j EBIT'!$E$11)</f>
        <v>8.8840576943849179</v>
      </c>
      <c r="L56" s="135">
        <f>IF(L50="-","-",SUM(L48:L55)*'3j EBIT'!$E$11)</f>
        <v>8.8736323251054863</v>
      </c>
      <c r="M56" s="135">
        <f>IF(M50="-","-",SUM(M48:M55)*'3j EBIT'!$E$11)</f>
        <v>9.3876783731099405</v>
      </c>
      <c r="N56" s="135">
        <f>IF(N50="-","-",SUM(N48:N55)*'3j EBIT'!$E$11)</f>
        <v>10.074277284609263</v>
      </c>
      <c r="O56" s="31"/>
      <c r="P56" s="135" t="str">
        <f>IF(P50="-","-",SUM(P48:P55)*'3j EBIT'!$E$11)</f>
        <v>-</v>
      </c>
      <c r="Q56" s="135" t="str">
        <f>IF(Q50="-","-",SUM(Q48:Q55)*'3j EBIT'!$E$11)</f>
        <v>-</v>
      </c>
      <c r="R56" s="135" t="str">
        <f>IF(R50="-","-",SUM(R48:R55)*'3j EBIT'!$E$11)</f>
        <v>-</v>
      </c>
      <c r="S56" s="135" t="str">
        <f>IF(S50="-","-",SUM(S48:S55)*'3j EBIT'!$E$11)</f>
        <v>-</v>
      </c>
      <c r="T56" s="135" t="str">
        <f>IF(T50="-","-",SUM(T48:T55)*'3j EBIT'!$E$11)</f>
        <v>-</v>
      </c>
      <c r="U56" s="135" t="str">
        <f>IF(U50="-","-",SUM(U48:U55)*'3j EBIT'!$E$11)</f>
        <v>-</v>
      </c>
      <c r="V56" s="135" t="str">
        <f>IF(V50="-","-",SUM(V48:V55)*'3j EBIT'!$E$11)</f>
        <v>-</v>
      </c>
      <c r="W56" s="135" t="str">
        <f>IF(W50="-","-",SUM(W48:W55)*'3j EBIT'!$E$11)</f>
        <v>-</v>
      </c>
      <c r="X56" s="135" t="str">
        <f>IF(X50="-","-",SUM(X48:X55)*'3j EBIT'!$E$11)</f>
        <v>-</v>
      </c>
      <c r="Y56" s="135" t="str">
        <f>IF(Y50="-","-",SUM(Y48:Y55)*'3j EBIT'!$E$11)</f>
        <v>-</v>
      </c>
      <c r="Z56" s="135" t="str">
        <f>IF(Z50="-","-",SUM(Z48:Z55)*'3j EBIT'!$E$11)</f>
        <v>-</v>
      </c>
      <c r="AA56" s="29"/>
    </row>
    <row r="57" spans="1:27" s="30" customFormat="1" ht="11.5" x14ac:dyDescent="0.25">
      <c r="A57" s="273">
        <v>10</v>
      </c>
      <c r="B57" s="138" t="s">
        <v>294</v>
      </c>
      <c r="C57" s="188" t="s">
        <v>549</v>
      </c>
      <c r="D57" s="141" t="s">
        <v>322</v>
      </c>
      <c r="E57" s="137"/>
      <c r="F57" s="31"/>
      <c r="G57" s="135">
        <f>IF(G52="-","-",SUM(G48:G50,G52:G56)*'3k HAP'!$E$13)</f>
        <v>5.9766294358739183</v>
      </c>
      <c r="H57" s="135">
        <f>IF(H52="-","-",SUM(H48:H50,H52:H55)*'3k HAP'!$E$13)</f>
        <v>5.1988053308840874</v>
      </c>
      <c r="I57" s="135">
        <f>IF(I52="-","-",SUM(I48:I50,I52:I55)*'3k HAP'!$E$13)</f>
        <v>4.629689266108957</v>
      </c>
      <c r="J57" s="135">
        <f>IF(J52="-","-",SUM(J48:J50,J52:J55)*'3k HAP'!$E$13)</f>
        <v>4.417007496670446</v>
      </c>
      <c r="K57" s="135">
        <f>IF(K52="-","-",SUM(K48:K50,K52:K55)*'3k HAP'!$E$13)</f>
        <v>4.9931239428304419</v>
      </c>
      <c r="L57" s="135">
        <f>IF(L52="-","-",SUM(L48:L50,L52:L55)*'3k HAP'!$E$13)</f>
        <v>4.984833154815699</v>
      </c>
      <c r="M57" s="135">
        <f>IF(M52="-","-",SUM(M48:M50,M52:M55)*'3k HAP'!$E$13)</f>
        <v>5.3217578057947934</v>
      </c>
      <c r="N57" s="135">
        <f>IF(N52="-","-",SUM(N48:N50,N52:N55)*'3k HAP'!$E$13)</f>
        <v>5.843852413447876</v>
      </c>
      <c r="O57" s="31"/>
      <c r="P57" s="135">
        <f>IF(P52="-","-",SUM(P48:P50,P52:P56)*'3k HAP'!$E$13)</f>
        <v>1.5388038975168032</v>
      </c>
      <c r="Q57" s="135" t="str">
        <f>IF(Q52="-","-",SUM(Q48:Q50,Q52:Q56)*'3k HAP'!$E$13)</f>
        <v>-</v>
      </c>
      <c r="R57" s="135" t="str">
        <f>IF(R52="-","-",SUM(R48:R50,R52:R56)*'3k HAP'!$E$13)</f>
        <v>-</v>
      </c>
      <c r="S57" s="135" t="str">
        <f>IF(S52="-","-",SUM(S48:S50,S52:S56)*'3k HAP'!$E$13)</f>
        <v>-</v>
      </c>
      <c r="T57" s="135" t="str">
        <f>IF(T52="-","-",SUM(T48:T50,T52:T56)*'3k HAP'!$E$13)</f>
        <v>-</v>
      </c>
      <c r="U57" s="135" t="str">
        <f>IF(U52="-","-",SUM(U48:U50,U52:U56)*'3k HAP'!$E$13)</f>
        <v>-</v>
      </c>
      <c r="V57" s="135" t="str">
        <f>IF(V52="-","-",SUM(V48:V50,V52:V56)*'3k HAP'!$E$13)</f>
        <v>-</v>
      </c>
      <c r="W57" s="135" t="str">
        <f>IF(W52="-","-",SUM(W48:W50,W52:W56)*'3k HAP'!$E$13)</f>
        <v>-</v>
      </c>
      <c r="X57" s="135" t="str">
        <f>IF(X52="-","-",SUM(X48:X50,X52:X56)*'3k HAP'!$E$13)</f>
        <v>-</v>
      </c>
      <c r="Y57" s="135" t="str">
        <f>IF(Y52="-","-",SUM(Y48:Y50,Y52:Y56)*'3k HAP'!$E$13)</f>
        <v>-</v>
      </c>
      <c r="Z57" s="135" t="str">
        <f>IF(Z52="-","-",SUM(Z48:Z50,Z52:Z56)*'3k HAP'!$E$13)</f>
        <v>-</v>
      </c>
      <c r="AA57" s="29"/>
    </row>
    <row r="58" spans="1:27" s="30" customFormat="1" ht="11.5" x14ac:dyDescent="0.25">
      <c r="A58" s="273">
        <v>11</v>
      </c>
      <c r="B58" s="138" t="s">
        <v>46</v>
      </c>
      <c r="C58" s="138" t="str">
        <f>B58&amp;"_"&amp;D58</f>
        <v>Total_N Wales and Mersey</v>
      </c>
      <c r="D58" s="141" t="s">
        <v>322</v>
      </c>
      <c r="E58" s="137"/>
      <c r="F58" s="31"/>
      <c r="G58" s="135">
        <f t="shared" ref="G58:N58" si="6">IF(G36="-","-",SUM(G48:G57))</f>
        <v>541.81702190872591</v>
      </c>
      <c r="H58" s="135">
        <f t="shared" si="6"/>
        <v>496.46945979172915</v>
      </c>
      <c r="I58" s="135">
        <f t="shared" si="6"/>
        <v>459.9399437237887</v>
      </c>
      <c r="J58" s="135">
        <f t="shared" si="6"/>
        <v>444.402071327947</v>
      </c>
      <c r="K58" s="135">
        <f t="shared" si="6"/>
        <v>481.45916555221106</v>
      </c>
      <c r="L58" s="135">
        <f t="shared" si="6"/>
        <v>480.89174574863097</v>
      </c>
      <c r="M58" s="135">
        <f t="shared" si="6"/>
        <v>508.79777160574372</v>
      </c>
      <c r="N58" s="135">
        <f t="shared" si="6"/>
        <v>546.14324994064987</v>
      </c>
      <c r="O58" s="31"/>
      <c r="P58" s="135" t="str">
        <f t="shared" ref="P58:Z58" si="7">IF(P48="-","-",SUM(P48:P57))</f>
        <v>-</v>
      </c>
      <c r="Q58" s="135" t="str">
        <f t="shared" si="7"/>
        <v>-</v>
      </c>
      <c r="R58" s="135" t="str">
        <f t="shared" si="7"/>
        <v>-</v>
      </c>
      <c r="S58" s="135" t="str">
        <f t="shared" si="7"/>
        <v>-</v>
      </c>
      <c r="T58" s="135" t="str">
        <f t="shared" si="7"/>
        <v>-</v>
      </c>
      <c r="U58" s="135" t="str">
        <f t="shared" si="7"/>
        <v>-</v>
      </c>
      <c r="V58" s="135" t="str">
        <f t="shared" si="7"/>
        <v>-</v>
      </c>
      <c r="W58" s="135" t="str">
        <f t="shared" si="7"/>
        <v>-</v>
      </c>
      <c r="X58" s="135" t="str">
        <f t="shared" si="7"/>
        <v>-</v>
      </c>
      <c r="Y58" s="135" t="str">
        <f t="shared" si="7"/>
        <v>-</v>
      </c>
      <c r="Z58" s="135" t="str">
        <f t="shared" si="7"/>
        <v>-</v>
      </c>
      <c r="AA58" s="29"/>
    </row>
    <row r="59" spans="1:27" s="30" customFormat="1" ht="11.5" x14ac:dyDescent="0.25">
      <c r="A59" s="273">
        <v>1</v>
      </c>
      <c r="B59" s="142" t="s">
        <v>353</v>
      </c>
      <c r="C59" s="142" t="s">
        <v>344</v>
      </c>
      <c r="D59" s="140" t="s">
        <v>323</v>
      </c>
      <c r="E59" s="134"/>
      <c r="F59" s="31"/>
      <c r="G59" s="41">
        <f>IF('3a DF'!H$42="-","-",'3a DF'!H$42)</f>
        <v>252.96949846751136</v>
      </c>
      <c r="H59" s="41">
        <f>IF('3a DF'!I$42="-","-",'3a DF'!I$42)</f>
        <v>211.39291100152178</v>
      </c>
      <c r="I59" s="41">
        <f>IF('3a DF'!J$42="-","-",'3a DF'!J$42)</f>
        <v>172.96493375656357</v>
      </c>
      <c r="J59" s="41">
        <f>IF('3a DF'!K$42="-","-",'3a DF'!K$42)</f>
        <v>158.62999149566321</v>
      </c>
      <c r="K59" s="41">
        <f>IF('3a DF'!L$42="-","-",'3a DF'!L$42)</f>
        <v>198.69632812507541</v>
      </c>
      <c r="L59" s="41">
        <f>IF('3a DF'!M$42="-","-",'3a DF'!M$42)</f>
        <v>197.0243587635365</v>
      </c>
      <c r="M59" s="41">
        <f>IF('3a DF'!N$42="-","-",'3a DF'!N$42)</f>
        <v>213.56709457345295</v>
      </c>
      <c r="N59" s="41">
        <f>IF('3a DF'!O$42="-","-",'3a DF'!O$42)</f>
        <v>240.8727144110012</v>
      </c>
      <c r="O59" s="31"/>
      <c r="P59" s="41" t="str">
        <f>IF('3a DF'!Q$42="-","-",'3a DF'!Q$42)</f>
        <v>-</v>
      </c>
      <c r="Q59" s="41" t="str">
        <f>IF('3a DF'!R$42="-","-",'3a DF'!R$42)</f>
        <v>-</v>
      </c>
      <c r="R59" s="41" t="str">
        <f>IF('3a DF'!S$42="-","-",'3a DF'!S$42)</f>
        <v>-</v>
      </c>
      <c r="S59" s="41" t="str">
        <f>IF('3a DF'!T$42="-","-",'3a DF'!T$42)</f>
        <v>-</v>
      </c>
      <c r="T59" s="41" t="str">
        <f>IF('3a DF'!U$42="-","-",'3a DF'!U$42)</f>
        <v>-</v>
      </c>
      <c r="U59" s="41" t="str">
        <f>IF('3a DF'!V$42="-","-",'3a DF'!V$42)</f>
        <v>-</v>
      </c>
      <c r="V59" s="41" t="str">
        <f>IF('3a DF'!W$42="-","-",'3a DF'!W$42)</f>
        <v>-</v>
      </c>
      <c r="W59" s="41" t="str">
        <f>IF('3a DF'!X$42="-","-",'3a DF'!X$42)</f>
        <v>-</v>
      </c>
      <c r="X59" s="41" t="str">
        <f>IF('3a DF'!Y$42="-","-",'3a DF'!Y$42)</f>
        <v>-</v>
      </c>
      <c r="Y59" s="41" t="str">
        <f>IF('3a DF'!Z$42="-","-",'3a DF'!Z$42)</f>
        <v>-</v>
      </c>
      <c r="Z59" s="41" t="str">
        <f>IF('3a DF'!AA$42="-","-",'3a DF'!AA$42)</f>
        <v>-</v>
      </c>
      <c r="AA59" s="29"/>
    </row>
    <row r="60" spans="1:27" s="30" customFormat="1" ht="11.5" x14ac:dyDescent="0.25">
      <c r="A60" s="273">
        <v>2</v>
      </c>
      <c r="B60" s="142" t="s">
        <v>353</v>
      </c>
      <c r="C60" s="142" t="s">
        <v>303</v>
      </c>
      <c r="D60" s="140" t="s">
        <v>323</v>
      </c>
      <c r="E60" s="134"/>
      <c r="F60" s="31"/>
      <c r="G60" s="41" t="s">
        <v>336</v>
      </c>
      <c r="H60" s="41" t="s">
        <v>336</v>
      </c>
      <c r="I60" s="41" t="s">
        <v>336</v>
      </c>
      <c r="J60" s="41" t="s">
        <v>336</v>
      </c>
      <c r="K60" s="41" t="s">
        <v>336</v>
      </c>
      <c r="L60" s="41" t="s">
        <v>336</v>
      </c>
      <c r="M60" s="41" t="s">
        <v>336</v>
      </c>
      <c r="N60" s="41" t="s">
        <v>336</v>
      </c>
      <c r="O60" s="31"/>
      <c r="P60" s="41" t="s">
        <v>336</v>
      </c>
      <c r="Q60" s="41" t="s">
        <v>336</v>
      </c>
      <c r="R60" s="41" t="s">
        <v>336</v>
      </c>
      <c r="S60" s="41" t="s">
        <v>336</v>
      </c>
      <c r="T60" s="41" t="s">
        <v>336</v>
      </c>
      <c r="U60" s="41" t="s">
        <v>336</v>
      </c>
      <c r="V60" s="41" t="s">
        <v>336</v>
      </c>
      <c r="W60" s="41" t="s">
        <v>336</v>
      </c>
      <c r="X60" s="41" t="s">
        <v>336</v>
      </c>
      <c r="Y60" s="41" t="s">
        <v>336</v>
      </c>
      <c r="Z60" s="41" t="s">
        <v>336</v>
      </c>
      <c r="AA60" s="29"/>
    </row>
    <row r="61" spans="1:27" s="30" customFormat="1" ht="11.5" x14ac:dyDescent="0.25">
      <c r="A61" s="273">
        <v>3</v>
      </c>
      <c r="B61" s="142" t="s">
        <v>2</v>
      </c>
      <c r="C61" s="142" t="s">
        <v>345</v>
      </c>
      <c r="D61" s="140" t="s">
        <v>323</v>
      </c>
      <c r="E61" s="134"/>
      <c r="F61" s="31"/>
      <c r="G61" s="41">
        <f>IF('3c PC'!G$42="-","-",'3c PC'!G$42)</f>
        <v>21.926269106402124</v>
      </c>
      <c r="H61" s="41">
        <f>IF('3c PC'!H$42="-","-",'3c PC'!H$42)</f>
        <v>21.926269106402124</v>
      </c>
      <c r="I61" s="41">
        <f>IF('3c PC'!I$42="-","-",'3c PC'!I$42)</f>
        <v>22.64764819235609</v>
      </c>
      <c r="J61" s="41">
        <f>IF('3c PC'!J$42="-","-",'3c PC'!J$42)</f>
        <v>22.505107470829557</v>
      </c>
      <c r="K61" s="41">
        <f>IF('3c PC'!K$42="-","-",'3c PC'!K$42)</f>
        <v>19.106297226763825</v>
      </c>
      <c r="L61" s="41">
        <f>IF('3c PC'!L$42="-","-",'3c PC'!L$42)</f>
        <v>19.106297226763825</v>
      </c>
      <c r="M61" s="41">
        <f>IF('3c PC'!M$42="-","-",'3c PC'!M$42)</f>
        <v>20.852393125569616</v>
      </c>
      <c r="N61" s="41">
        <f>IF('3c PC'!N$42="-","-",'3c PC'!N$42)</f>
        <v>20.852393125569616</v>
      </c>
      <c r="O61" s="31"/>
      <c r="P61" s="41" t="str">
        <f>IF('3c PC'!P$42="-","-",'3c PC'!P$42)</f>
        <v>-</v>
      </c>
      <c r="Q61" s="41" t="str">
        <f>IF('3c PC'!Q$42="-","-",'3c PC'!Q$42)</f>
        <v>-</v>
      </c>
      <c r="R61" s="41" t="str">
        <f>IF('3c PC'!R$42="-","-",'3c PC'!R$42)</f>
        <v>-</v>
      </c>
      <c r="S61" s="41" t="str">
        <f>IF('3c PC'!S$42="-","-",'3c PC'!S$42)</f>
        <v>-</v>
      </c>
      <c r="T61" s="41" t="str">
        <f>IF('3c PC'!T$42="-","-",'3c PC'!T$42)</f>
        <v>-</v>
      </c>
      <c r="U61" s="41" t="str">
        <f>IF('3c PC'!U$42="-","-",'3c PC'!U$42)</f>
        <v>-</v>
      </c>
      <c r="V61" s="41" t="str">
        <f>IF('3c PC'!V$42="-","-",'3c PC'!V$42)</f>
        <v>-</v>
      </c>
      <c r="W61" s="41" t="str">
        <f>IF('3c PC'!W$42="-","-",'3c PC'!W$42)</f>
        <v>-</v>
      </c>
      <c r="X61" s="41" t="str">
        <f>IF('3c PC'!X$42="-","-",'3c PC'!X$42)</f>
        <v>-</v>
      </c>
      <c r="Y61" s="41" t="str">
        <f>IF('3c PC'!Y$42="-","-",'3c PC'!Y$42)</f>
        <v>-</v>
      </c>
      <c r="Z61" s="41" t="str">
        <f>IF('3c PC'!Z$42="-","-",'3c PC'!Z$42)</f>
        <v>-</v>
      </c>
      <c r="AA61" s="29"/>
    </row>
    <row r="62" spans="1:27" s="30" customFormat="1" ht="11.5" x14ac:dyDescent="0.25">
      <c r="A62" s="273">
        <v>4</v>
      </c>
      <c r="B62" s="142" t="s">
        <v>355</v>
      </c>
      <c r="C62" s="142" t="s">
        <v>346</v>
      </c>
      <c r="D62" s="140" t="s">
        <v>323</v>
      </c>
      <c r="E62" s="134"/>
      <c r="F62" s="31"/>
      <c r="G62" s="41">
        <f>IF('3e NC-Gas'!F48="-","-",'3e NC-Gas'!F48)</f>
        <v>121.65097677363647</v>
      </c>
      <c r="H62" s="41">
        <f>IF('3e NC-Gas'!G48="-","-",'3e NC-Gas'!G48)</f>
        <v>121.65097677363647</v>
      </c>
      <c r="I62" s="41">
        <f>IF('3e NC-Gas'!H48="-","-",'3e NC-Gas'!H48)</f>
        <v>121.41399080369646</v>
      </c>
      <c r="J62" s="41">
        <f>IF('3e NC-Gas'!I48="-","-",'3e NC-Gas'!I48)</f>
        <v>121.06599080313252</v>
      </c>
      <c r="K62" s="41">
        <f>IF('3e NC-Gas'!J48="-","-",'3e NC-Gas'!J48)</f>
        <v>121.93376744124076</v>
      </c>
      <c r="L62" s="41">
        <f>IF('3e NC-Gas'!K48="-","-",'3e NC-Gas'!K48)</f>
        <v>121.95776744127966</v>
      </c>
      <c r="M62" s="41">
        <f>IF('3e NC-Gas'!L48="-","-",'3e NC-Gas'!L48)</f>
        <v>125.68745668211915</v>
      </c>
      <c r="N62" s="41">
        <f>IF('3e NC-Gas'!M48="-","-",'3e NC-Gas'!M48)</f>
        <v>125.75945668223582</v>
      </c>
      <c r="O62" s="31"/>
      <c r="P62" s="41" t="str">
        <f>IF('3e NC-Gas'!O48="-","-",'3e NC-Gas'!O48)</f>
        <v>-</v>
      </c>
      <c r="Q62" s="41" t="str">
        <f>IF('3e NC-Gas'!P48="-","-",'3e NC-Gas'!P48)</f>
        <v>-</v>
      </c>
      <c r="R62" s="41" t="str">
        <f>IF('3e NC-Gas'!Q48="-","-",'3e NC-Gas'!Q48)</f>
        <v>-</v>
      </c>
      <c r="S62" s="41" t="str">
        <f>IF('3e NC-Gas'!R48="-","-",'3e NC-Gas'!R48)</f>
        <v>-</v>
      </c>
      <c r="T62" s="41" t="str">
        <f>IF('3e NC-Gas'!S48="-","-",'3e NC-Gas'!S48)</f>
        <v>-</v>
      </c>
      <c r="U62" s="41" t="str">
        <f>IF('3e NC-Gas'!T48="-","-",'3e NC-Gas'!T48)</f>
        <v>-</v>
      </c>
      <c r="V62" s="41" t="str">
        <f>IF('3e NC-Gas'!U48="-","-",'3e NC-Gas'!U48)</f>
        <v>-</v>
      </c>
      <c r="W62" s="41" t="str">
        <f>IF('3e NC-Gas'!V48="-","-",'3e NC-Gas'!V48)</f>
        <v>-</v>
      </c>
      <c r="X62" s="41" t="str">
        <f>IF('3e NC-Gas'!W48="-","-",'3e NC-Gas'!W48)</f>
        <v>-</v>
      </c>
      <c r="Y62" s="41" t="str">
        <f>IF('3e NC-Gas'!X48="-","-",'3e NC-Gas'!X48)</f>
        <v>-</v>
      </c>
      <c r="Z62" s="41" t="str">
        <f>IF('3e NC-Gas'!Y48="-","-",'3e NC-Gas'!Y48)</f>
        <v>-</v>
      </c>
      <c r="AA62" s="29"/>
    </row>
    <row r="63" spans="1:27" s="30" customFormat="1" ht="11.5" x14ac:dyDescent="0.25">
      <c r="A63" s="273">
        <v>5</v>
      </c>
      <c r="B63" s="142" t="s">
        <v>352</v>
      </c>
      <c r="C63" s="142" t="s">
        <v>347</v>
      </c>
      <c r="D63" s="140" t="s">
        <v>323</v>
      </c>
      <c r="E63" s="134"/>
      <c r="F63" s="31"/>
      <c r="G63" s="41">
        <f>IF('3f CPIH'!C$16="-","-",'3g OC '!$E$12*('3f CPIH'!C$16/'3f CPIH'!$G$16))</f>
        <v>87.253590101747221</v>
      </c>
      <c r="H63" s="41">
        <f>IF('3f CPIH'!D$16="-","-",'3g OC '!$E$12*('3f CPIH'!D$16/'3f CPIH'!$G$16))</f>
        <v>87.428271963812776</v>
      </c>
      <c r="I63" s="41">
        <f>IF('3f CPIH'!E$16="-","-",'3g OC '!$E$12*('3f CPIH'!E$16/'3f CPIH'!$G$16))</f>
        <v>87.690294756911129</v>
      </c>
      <c r="J63" s="41">
        <f>IF('3f CPIH'!F$16="-","-",'3g OC '!$E$12*('3f CPIH'!F$16/'3f CPIH'!$G$16))</f>
        <v>88.214340343107807</v>
      </c>
      <c r="K63" s="41">
        <f>IF('3f CPIH'!G$16="-","-",'3g OC '!$E$12*('3f CPIH'!G$16/'3f CPIH'!$G$16))</f>
        <v>89.262431515501163</v>
      </c>
      <c r="L63" s="41">
        <f>IF('3f CPIH'!H$16="-","-",'3g OC '!$E$12*('3f CPIH'!H$16/'3f CPIH'!$G$16))</f>
        <v>90.397863618927303</v>
      </c>
      <c r="M63" s="41">
        <f>IF('3f CPIH'!I$16="-","-",'3g OC '!$E$12*('3f CPIH'!I$16/'3f CPIH'!$G$16))</f>
        <v>91.707977584418998</v>
      </c>
      <c r="N63" s="41">
        <f>IF('3f CPIH'!J$16="-","-",'3g OC '!$E$12*('3f CPIH'!J$16/'3f CPIH'!$G$16))</f>
        <v>92.494045963714029</v>
      </c>
      <c r="O63" s="31"/>
      <c r="P63" s="41">
        <f>IF('3f CPIH'!L$16="-","-",'3g OC '!$E$12*('3f CPIH'!L$16/'3f CPIH'!$G$16))</f>
        <v>92.494045963714029</v>
      </c>
      <c r="Q63" s="41" t="str">
        <f>IF('3f CPIH'!M$16="-","-",'3g OC '!$E$12*('3f CPIH'!M$16/'3f CPIH'!$G$16))</f>
        <v>-</v>
      </c>
      <c r="R63" s="41" t="str">
        <f>IF('3f CPIH'!N$16="-","-",'3g OC '!$E$12*('3f CPIH'!N$16/'3f CPIH'!$G$16))</f>
        <v>-</v>
      </c>
      <c r="S63" s="41" t="str">
        <f>IF('3f CPIH'!O$16="-","-",'3g OC '!$E$12*('3f CPIH'!O$16/'3f CPIH'!$G$16))</f>
        <v>-</v>
      </c>
      <c r="T63" s="41" t="str">
        <f>IF('3f CPIH'!P$16="-","-",'3g OC '!$E$12*('3f CPIH'!P$16/'3f CPIH'!$G$16))</f>
        <v>-</v>
      </c>
      <c r="U63" s="41" t="str">
        <f>IF('3f CPIH'!Q$16="-","-",'3g OC '!$E$12*('3f CPIH'!Q$16/'3f CPIH'!$G$16))</f>
        <v>-</v>
      </c>
      <c r="V63" s="41" t="str">
        <f>IF('3f CPIH'!R$16="-","-",'3g OC '!$E$12*('3f CPIH'!R$16/'3f CPIH'!$G$16))</f>
        <v>-</v>
      </c>
      <c r="W63" s="41" t="str">
        <f>IF('3f CPIH'!S$16="-","-",'3g OC '!$E$12*('3f CPIH'!S$16/'3f CPIH'!$G$16))</f>
        <v>-</v>
      </c>
      <c r="X63" s="41" t="str">
        <f>IF('3f CPIH'!T$16="-","-",'3g OC '!$E$12*('3f CPIH'!T$16/'3f CPIH'!$G$16))</f>
        <v>-</v>
      </c>
      <c r="Y63" s="41" t="str">
        <f>IF('3f CPIH'!U$16="-","-",'3g OC '!$E$12*('3f CPIH'!U$16/'3f CPIH'!$G$16))</f>
        <v>-</v>
      </c>
      <c r="Z63" s="41" t="str">
        <f>IF('3f CPIH'!V$16="-","-",'3g OC '!$E$12*('3f CPIH'!V$16/'3f CPIH'!$G$16))</f>
        <v>-</v>
      </c>
      <c r="AA63" s="29"/>
    </row>
    <row r="64" spans="1:27" s="30" customFormat="1" ht="11.5" x14ac:dyDescent="0.25">
      <c r="A64" s="273">
        <v>6</v>
      </c>
      <c r="B64" s="142" t="s">
        <v>352</v>
      </c>
      <c r="C64" s="142" t="s">
        <v>45</v>
      </c>
      <c r="D64" s="133" t="s">
        <v>323</v>
      </c>
      <c r="E64" s="134"/>
      <c r="F64" s="31"/>
      <c r="G64" s="41" t="s">
        <v>336</v>
      </c>
      <c r="H64" s="41" t="s">
        <v>336</v>
      </c>
      <c r="I64" s="41" t="s">
        <v>336</v>
      </c>
      <c r="J64" s="41" t="s">
        <v>336</v>
      </c>
      <c r="K64" s="41">
        <f>IF('3h SMNCC'!F$37="-","-",'3h SMNCC'!F$37)</f>
        <v>0</v>
      </c>
      <c r="L64" s="41">
        <f>IF('3h SMNCC'!G$37="-","-",'3h SMNCC'!G$37)</f>
        <v>-0.16682483423186589</v>
      </c>
      <c r="M64" s="41">
        <f>IF('3h SMNCC'!H$37="-","-",'3h SMNCC'!H$37)</f>
        <v>1.8623630218072362</v>
      </c>
      <c r="N64" s="41">
        <f>IF('3h SMNCC'!I$37="-","-",'3h SMNCC'!I$37)</f>
        <v>7.7734666259964174</v>
      </c>
      <c r="O64" s="31"/>
      <c r="P64" s="41" t="str">
        <f>IF('3h SMNCC'!K$37="-","-",'3h SMNCC'!K$37)</f>
        <v>-</v>
      </c>
      <c r="Q64" s="41" t="str">
        <f>IF('3h SMNCC'!L$37="-","-",'3h SMNCC'!L$37)</f>
        <v>-</v>
      </c>
      <c r="R64" s="41" t="str">
        <f>IF('3h SMNCC'!M$37="-","-",'3h SMNCC'!M$37)</f>
        <v>-</v>
      </c>
      <c r="S64" s="41" t="str">
        <f>IF('3h SMNCC'!N$37="-","-",'3h SMNCC'!N$37)</f>
        <v>-</v>
      </c>
      <c r="T64" s="41" t="str">
        <f>IF('3h SMNCC'!O$37="-","-",'3h SMNCC'!O$37)</f>
        <v>-</v>
      </c>
      <c r="U64" s="41" t="str">
        <f>IF('3h SMNCC'!P$37="-","-",'3h SMNCC'!P$37)</f>
        <v>-</v>
      </c>
      <c r="V64" s="41" t="str">
        <f>IF('3h SMNCC'!Q$37="-","-",'3h SMNCC'!Q$37)</f>
        <v>-</v>
      </c>
      <c r="W64" s="41" t="str">
        <f>IF('3h SMNCC'!R$37="-","-",'3h SMNCC'!R$37)</f>
        <v>-</v>
      </c>
      <c r="X64" s="41" t="str">
        <f>IF('3h SMNCC'!S$37="-","-",'3h SMNCC'!S$37)</f>
        <v>-</v>
      </c>
      <c r="Y64" s="41" t="str">
        <f>IF('3h SMNCC'!T$37="-","-",'3h SMNCC'!T$37)</f>
        <v>-</v>
      </c>
      <c r="Z64" s="41" t="str">
        <f>IF('3h SMNCC'!U$37="-","-",'3h SMNCC'!U$37)</f>
        <v>-</v>
      </c>
      <c r="AA64" s="29"/>
    </row>
    <row r="65" spans="1:27" s="30" customFormat="1" ht="12.4" customHeight="1" x14ac:dyDescent="0.25">
      <c r="A65" s="273">
        <v>7</v>
      </c>
      <c r="B65" s="142" t="s">
        <v>352</v>
      </c>
      <c r="C65" s="142" t="s">
        <v>399</v>
      </c>
      <c r="D65" s="143" t="s">
        <v>323</v>
      </c>
      <c r="E65" s="139"/>
      <c r="F65" s="31"/>
      <c r="G65" s="41">
        <f>IF('3f CPIH'!C$16="-","-",'3i PAAC PAP'!$G$16*('3f CPIH'!C$16/'3f CPIH'!$G$16))</f>
        <v>13.020087506374207</v>
      </c>
      <c r="H65" s="41">
        <f>IF('3f CPIH'!D$16="-","-",'3i PAAC PAP'!$G$16*('3f CPIH'!D$16/'3f CPIH'!$G$16))</f>
        <v>13.046153747628209</v>
      </c>
      <c r="I65" s="41">
        <f>IF('3f CPIH'!E$16="-","-",'3i PAAC PAP'!$G$16*('3f CPIH'!E$16/'3f CPIH'!$G$16))</f>
        <v>13.085253109509214</v>
      </c>
      <c r="J65" s="41">
        <f>IF('3f CPIH'!F$16="-","-",'3i PAAC PAP'!$G$16*('3f CPIH'!F$16/'3f CPIH'!$G$16))</f>
        <v>13.163451833271221</v>
      </c>
      <c r="K65" s="41">
        <f>IF('3f CPIH'!G$16="-","-",'3i PAAC PAP'!$G$16*('3f CPIH'!G$16/'3f CPIH'!$G$16))</f>
        <v>13.319849280795236</v>
      </c>
      <c r="L65" s="41">
        <f>IF('3f CPIH'!H$16="-","-",'3i PAAC PAP'!$G$16*('3f CPIH'!H$16/'3f CPIH'!$G$16))</f>
        <v>13.489279848946252</v>
      </c>
      <c r="M65" s="41">
        <f>IF('3f CPIH'!I$16="-","-",'3i PAAC PAP'!$G$16*('3f CPIH'!I$16/'3f CPIH'!$G$16))</f>
        <v>13.684776658351268</v>
      </c>
      <c r="N65" s="41">
        <f>IF('3f CPIH'!J$16="-","-",'3i PAAC PAP'!$G$16*('3f CPIH'!J$16/'3f CPIH'!$G$16))</f>
        <v>13.802074743994281</v>
      </c>
      <c r="O65" s="31"/>
      <c r="P65" s="41">
        <f>IF('3f CPIH'!L$16="-","-",'3i PAAC PAP'!$G$16*('3f CPIH'!L$16/'3f CPIH'!$G$16))</f>
        <v>13.802074743994281</v>
      </c>
      <c r="Q65" s="41" t="str">
        <f>IF('3f CPIH'!M$16="-","-",'3i PAAC PAP'!$G$16*('3f CPIH'!M$16/'3f CPIH'!$G$16))</f>
        <v>-</v>
      </c>
      <c r="R65" s="41" t="str">
        <f>IF('3f CPIH'!N$16="-","-",'3i PAAC PAP'!$G$16*('3f CPIH'!N$16/'3f CPIH'!$G$16))</f>
        <v>-</v>
      </c>
      <c r="S65" s="41" t="str">
        <f>IF('3f CPIH'!O$16="-","-",'3i PAAC PAP'!$G$16*('3f CPIH'!O$16/'3f CPIH'!$G$16))</f>
        <v>-</v>
      </c>
      <c r="T65" s="41" t="str">
        <f>IF('3f CPIH'!P$16="-","-",'3i PAAC PAP'!$G$16*('3f CPIH'!P$16/'3f CPIH'!$G$16))</f>
        <v>-</v>
      </c>
      <c r="U65" s="41" t="str">
        <f>IF('3f CPIH'!Q$16="-","-",'3i PAAC PAP'!$G$16*('3f CPIH'!Q$16/'3f CPIH'!$G$16))</f>
        <v>-</v>
      </c>
      <c r="V65" s="41" t="str">
        <f>IF('3f CPIH'!R$16="-","-",'3i PAAC PAP'!$G$16*('3f CPIH'!R$16/'3f CPIH'!$G$16))</f>
        <v>-</v>
      </c>
      <c r="W65" s="41" t="str">
        <f>IF('3f CPIH'!S$16="-","-",'3i PAAC PAP'!$G$16*('3f CPIH'!S$16/'3f CPIH'!$G$16))</f>
        <v>-</v>
      </c>
      <c r="X65" s="41" t="str">
        <f>IF('3f CPIH'!T$16="-","-",'3i PAAC PAP'!$G$16*('3f CPIH'!T$16/'3f CPIH'!$G$16))</f>
        <v>-</v>
      </c>
      <c r="Y65" s="41" t="str">
        <f>IF('3f CPIH'!U$16="-","-",'3i PAAC PAP'!$G$16*('3f CPIH'!U$16/'3f CPIH'!$G$16))</f>
        <v>-</v>
      </c>
      <c r="Z65" s="41" t="str">
        <f>IF('3f CPIH'!V$16="-","-",'3i PAAC PAP'!$G$16*('3f CPIH'!V$16/'3f CPIH'!$G$16))</f>
        <v>-</v>
      </c>
      <c r="AA65" s="29"/>
    </row>
    <row r="66" spans="1:27" s="30" customFormat="1" ht="11.5" x14ac:dyDescent="0.25">
      <c r="A66" s="273">
        <v>8</v>
      </c>
      <c r="B66" s="142" t="s">
        <v>352</v>
      </c>
      <c r="C66" s="142" t="s">
        <v>417</v>
      </c>
      <c r="D66" s="133" t="s">
        <v>323</v>
      </c>
      <c r="E66" s="134"/>
      <c r="F66" s="31"/>
      <c r="G66" s="41">
        <f>IF(G59="-","-",SUM(G59:G64)*'3i PAAC PAP'!$G$28)</f>
        <v>27.61114585253225</v>
      </c>
      <c r="H66" s="41">
        <f>IF(H59="-","-",SUM(H59:H64)*'3i PAAC PAP'!$G$28)</f>
        <v>25.248282553762614</v>
      </c>
      <c r="I66" s="41">
        <f>IF(I59="-","-",SUM(I59:I64)*'3i PAAC PAP'!$G$28)</f>
        <v>23.097744383549298</v>
      </c>
      <c r="J66" s="41">
        <f>IF(J59="-","-",SUM(J59:J64)*'3i PAAC PAP'!$G$28)</f>
        <v>22.281541818676693</v>
      </c>
      <c r="K66" s="41">
        <f>IF(K59="-","-",SUM(K59:K64)*'3i PAAC PAP'!$G$28)</f>
        <v>24.483548821916894</v>
      </c>
      <c r="L66" s="41">
        <f>IF(L59="-","-",SUM(L59:L64)*'3i PAAC PAP'!$G$28)</f>
        <v>24.44477669944888</v>
      </c>
      <c r="M66" s="41">
        <f>IF(M59="-","-",SUM(M59:M64)*'3i PAAC PAP'!$G$28)</f>
        <v>25.891982278238487</v>
      </c>
      <c r="N66" s="41">
        <f>IF(N59="-","-",SUM(N59:N64)*'3i PAAC PAP'!$G$28)</f>
        <v>27.836677186189245</v>
      </c>
      <c r="O66" s="31"/>
      <c r="P66" s="41" t="str">
        <f>IF(P59="-","-",SUM(P59:P64)*'3i PAAC PAP'!$G$28)</f>
        <v>-</v>
      </c>
      <c r="Q66" s="41" t="str">
        <f>IF(Q59="-","-",SUM(Q59:Q64)*'3i PAAC PAP'!$G$28)</f>
        <v>-</v>
      </c>
      <c r="R66" s="41" t="str">
        <f>IF(R59="-","-",SUM(R59:R64)*'3i PAAC PAP'!$G$28)</f>
        <v>-</v>
      </c>
      <c r="S66" s="41" t="str">
        <f>IF(S59="-","-",SUM(S59:S64)*'3i PAAC PAP'!$G$28)</f>
        <v>-</v>
      </c>
      <c r="T66" s="41" t="str">
        <f>IF(T59="-","-",SUM(T59:T64)*'3i PAAC PAP'!$G$28)</f>
        <v>-</v>
      </c>
      <c r="U66" s="41" t="str">
        <f>IF(U59="-","-",SUM(U59:U64)*'3i PAAC PAP'!$G$28)</f>
        <v>-</v>
      </c>
      <c r="V66" s="41" t="str">
        <f>IF(V59="-","-",SUM(V59:V64)*'3i PAAC PAP'!$G$28)</f>
        <v>-</v>
      </c>
      <c r="W66" s="41" t="str">
        <f>IF(W59="-","-",SUM(W59:W64)*'3i PAAC PAP'!$G$28)</f>
        <v>-</v>
      </c>
      <c r="X66" s="41" t="str">
        <f>IF(X59="-","-",SUM(X59:X64)*'3i PAAC PAP'!$G$28)</f>
        <v>-</v>
      </c>
      <c r="Y66" s="41" t="str">
        <f>IF(Y59="-","-",SUM(Y59:Y64)*'3i PAAC PAP'!$G$28)</f>
        <v>-</v>
      </c>
      <c r="Z66" s="41" t="str">
        <f>IF(Z59="-","-",SUM(Z59:Z64)*'3i PAAC PAP'!$G$28)</f>
        <v>-</v>
      </c>
      <c r="AA66" s="29"/>
    </row>
    <row r="67" spans="1:27" s="30" customFormat="1" ht="11.5" x14ac:dyDescent="0.25">
      <c r="A67" s="273">
        <v>9</v>
      </c>
      <c r="B67" s="142" t="s">
        <v>398</v>
      </c>
      <c r="C67" s="142" t="s">
        <v>548</v>
      </c>
      <c r="D67" s="133" t="s">
        <v>323</v>
      </c>
      <c r="E67" s="134"/>
      <c r="F67" s="31"/>
      <c r="G67" s="41">
        <f>IF(G61="-","-",SUM(G59:G66)*'3j EBIT'!$E$11)</f>
        <v>9.9641997883558702</v>
      </c>
      <c r="H67" s="41">
        <f>IF(H61="-","-",SUM(H59:H66)*'3j EBIT'!$E$11)</f>
        <v>9.1331644377885155</v>
      </c>
      <c r="I67" s="41">
        <f>IF(I61="-","-",SUM(I59:I66)*'3j EBIT'!$E$11)</f>
        <v>8.3770974350491283</v>
      </c>
      <c r="J67" s="41">
        <f>IF(J61="-","-",SUM(J59:J66)*'3j EBIT'!$E$11)</f>
        <v>8.0913480515289393</v>
      </c>
      <c r="K67" s="41">
        <f>IF(K61="-","-",SUM(K59:K66)*'3j EBIT'!$E$11)</f>
        <v>8.8692422258145704</v>
      </c>
      <c r="L67" s="41">
        <f>IF(L61="-","-",SUM(L59:L66)*'3j EBIT'!$E$11)</f>
        <v>8.8588168565287386</v>
      </c>
      <c r="M67" s="41">
        <f>IF(M61="-","-",SUM(M59:M66)*'3j EBIT'!$E$11)</f>
        <v>9.3718268345551969</v>
      </c>
      <c r="N67" s="41">
        <f>IF(N61="-","-",SUM(N59:N66)*'3j EBIT'!$E$11)</f>
        <v>10.058425746035311</v>
      </c>
      <c r="O67" s="31"/>
      <c r="P67" s="41" t="str">
        <f>IF(P61="-","-",SUM(P59:P66)*'3j EBIT'!$E$11)</f>
        <v>-</v>
      </c>
      <c r="Q67" s="41" t="str">
        <f>IF(Q61="-","-",SUM(Q59:Q66)*'3j EBIT'!$E$11)</f>
        <v>-</v>
      </c>
      <c r="R67" s="41" t="str">
        <f>IF(R61="-","-",SUM(R59:R66)*'3j EBIT'!$E$11)</f>
        <v>-</v>
      </c>
      <c r="S67" s="41" t="str">
        <f>IF(S61="-","-",SUM(S59:S66)*'3j EBIT'!$E$11)</f>
        <v>-</v>
      </c>
      <c r="T67" s="41" t="str">
        <f>IF(T61="-","-",SUM(T59:T66)*'3j EBIT'!$E$11)</f>
        <v>-</v>
      </c>
      <c r="U67" s="41" t="str">
        <f>IF(U61="-","-",SUM(U59:U66)*'3j EBIT'!$E$11)</f>
        <v>-</v>
      </c>
      <c r="V67" s="41" t="str">
        <f>IF(V61="-","-",SUM(V59:V66)*'3j EBIT'!$E$11)</f>
        <v>-</v>
      </c>
      <c r="W67" s="41" t="str">
        <f>IF(W61="-","-",SUM(W59:W66)*'3j EBIT'!$E$11)</f>
        <v>-</v>
      </c>
      <c r="X67" s="41" t="str">
        <f>IF(X61="-","-",SUM(X59:X66)*'3j EBIT'!$E$11)</f>
        <v>-</v>
      </c>
      <c r="Y67" s="41" t="str">
        <f>IF(Y61="-","-",SUM(Y59:Y66)*'3j EBIT'!$E$11)</f>
        <v>-</v>
      </c>
      <c r="Z67" s="41" t="str">
        <f>IF(Z61="-","-",SUM(Z59:Z66)*'3j EBIT'!$E$11)</f>
        <v>-</v>
      </c>
      <c r="AA67" s="29"/>
    </row>
    <row r="68" spans="1:27" s="30" customFormat="1" ht="11.5" x14ac:dyDescent="0.25">
      <c r="A68" s="273">
        <v>10</v>
      </c>
      <c r="B68" s="142" t="s">
        <v>294</v>
      </c>
      <c r="C68" s="190" t="s">
        <v>549</v>
      </c>
      <c r="D68" s="133" t="s">
        <v>323</v>
      </c>
      <c r="E68" s="134"/>
      <c r="F68" s="31"/>
      <c r="G68" s="41">
        <f>IF(G63="-","-",SUM(G59:G61,G63:G67)*'3k HAP'!$E$13)</f>
        <v>5.9751314400696973</v>
      </c>
      <c r="H68" s="41">
        <f>IF(H63="-","-",SUM(H59:H61,H63:H66)*'3k HAP'!$E$13)</f>
        <v>5.1976972773974071</v>
      </c>
      <c r="I68" s="41">
        <f>IF(I63="-","-",SUM(I59:I61,I63:I66)*'3k HAP'!$E$13)</f>
        <v>4.6250616216811995</v>
      </c>
      <c r="J68" s="41">
        <f>IF(J63="-","-",SUM(J59:J61,J63:J66)*'3k HAP'!$E$13)</f>
        <v>4.4123798522465068</v>
      </c>
      <c r="K68" s="41">
        <f>IF(K63="-","-",SUM(K59:K61,K63:K66)*'3k HAP'!$E$13)</f>
        <v>4.9925144878784939</v>
      </c>
      <c r="L68" s="41">
        <f>IF(L63="-","-",SUM(L59:L61,L63:L66)*'3k HAP'!$E$13)</f>
        <v>4.9842236998634881</v>
      </c>
      <c r="M68" s="41">
        <f>IF(M63="-","-",SUM(M59:M61,M63:M66)*'3k HAP'!$E$13)</f>
        <v>5.3211057306597871</v>
      </c>
      <c r="N68" s="41">
        <f>IF(N63="-","-",SUM(N59:N61,N63:N66)*'3k HAP'!$E$13)</f>
        <v>5.843200338312081</v>
      </c>
      <c r="O68" s="31"/>
      <c r="P68" s="41">
        <f>IF(P63="-","-",SUM(P59:P61,P63:P67)*'3k HAP'!$E$13)</f>
        <v>1.5388038975168032</v>
      </c>
      <c r="Q68" s="41" t="str">
        <f>IF(Q63="-","-",SUM(Q59:Q61,Q63:Q67)*'3k HAP'!$E$13)</f>
        <v>-</v>
      </c>
      <c r="R68" s="41" t="str">
        <f>IF(R63="-","-",SUM(R59:R61,R63:R67)*'3k HAP'!$E$13)</f>
        <v>-</v>
      </c>
      <c r="S68" s="41" t="str">
        <f>IF(S63="-","-",SUM(S59:S61,S63:S67)*'3k HAP'!$E$13)</f>
        <v>-</v>
      </c>
      <c r="T68" s="41" t="str">
        <f>IF(T63="-","-",SUM(T59:T61,T63:T67)*'3k HAP'!$E$13)</f>
        <v>-</v>
      </c>
      <c r="U68" s="41" t="str">
        <f>IF(U63="-","-",SUM(U59:U61,U63:U67)*'3k HAP'!$E$13)</f>
        <v>-</v>
      </c>
      <c r="V68" s="41" t="str">
        <f>IF(V63="-","-",SUM(V59:V61,V63:V67)*'3k HAP'!$E$13)</f>
        <v>-</v>
      </c>
      <c r="W68" s="41" t="str">
        <f>IF(W63="-","-",SUM(W59:W61,W63:W67)*'3k HAP'!$E$13)</f>
        <v>-</v>
      </c>
      <c r="X68" s="41" t="str">
        <f>IF(X63="-","-",SUM(X59:X61,X63:X67)*'3k HAP'!$E$13)</f>
        <v>-</v>
      </c>
      <c r="Y68" s="41" t="str">
        <f>IF(Y63="-","-",SUM(Y59:Y61,Y63:Y67)*'3k HAP'!$E$13)</f>
        <v>-</v>
      </c>
      <c r="Z68" s="41" t="str">
        <f>IF(Z63="-","-",SUM(Z59:Z61,Z63:Z67)*'3k HAP'!$E$13)</f>
        <v>-</v>
      </c>
      <c r="AA68" s="29"/>
    </row>
    <row r="69" spans="1:27" s="30" customFormat="1" ht="11.5" x14ac:dyDescent="0.25">
      <c r="A69" s="273">
        <v>11</v>
      </c>
      <c r="B69" s="142" t="s">
        <v>46</v>
      </c>
      <c r="C69" s="142" t="str">
        <f>B69&amp;"_"&amp;D69</f>
        <v>Total_Midlands</v>
      </c>
      <c r="D69" s="133" t="s">
        <v>323</v>
      </c>
      <c r="E69" s="134"/>
      <c r="F69" s="31"/>
      <c r="G69" s="41">
        <f t="shared" ref="G69:N69" si="8">IF(G47="-","-",SUM(G59:G68))</f>
        <v>540.37089903662934</v>
      </c>
      <c r="H69" s="41">
        <f t="shared" si="8"/>
        <v>495.02372686194991</v>
      </c>
      <c r="I69" s="41">
        <f t="shared" si="8"/>
        <v>453.90202405931603</v>
      </c>
      <c r="J69" s="41">
        <f t="shared" si="8"/>
        <v>438.36415166845649</v>
      </c>
      <c r="K69" s="41">
        <f t="shared" si="8"/>
        <v>480.66397912498627</v>
      </c>
      <c r="L69" s="41">
        <f t="shared" si="8"/>
        <v>480.09655932106273</v>
      </c>
      <c r="M69" s="41">
        <f t="shared" si="8"/>
        <v>507.9469764891727</v>
      </c>
      <c r="N69" s="41">
        <f t="shared" si="8"/>
        <v>545.29245482304805</v>
      </c>
      <c r="O69" s="31"/>
      <c r="P69" s="41" t="str">
        <f t="shared" ref="P69:Z69" si="9">IF(P59="-","-",SUM(P59:P68))</f>
        <v>-</v>
      </c>
      <c r="Q69" s="41" t="str">
        <f t="shared" si="9"/>
        <v>-</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5" x14ac:dyDescent="0.25">
      <c r="A70" s="273">
        <v>1</v>
      </c>
      <c r="B70" s="138" t="s">
        <v>353</v>
      </c>
      <c r="C70" s="138" t="s">
        <v>344</v>
      </c>
      <c r="D70" s="136" t="s">
        <v>324</v>
      </c>
      <c r="E70" s="137"/>
      <c r="F70" s="31"/>
      <c r="G70" s="135">
        <f>IF('3a DF'!H$42="-","-",'3a DF'!H$42)</f>
        <v>252.96949846751136</v>
      </c>
      <c r="H70" s="135">
        <f>IF('3a DF'!I$42="-","-",'3a DF'!I$42)</f>
        <v>211.39291100152178</v>
      </c>
      <c r="I70" s="135">
        <f>IF('3a DF'!J$42="-","-",'3a DF'!J$42)</f>
        <v>172.96493375656357</v>
      </c>
      <c r="J70" s="135">
        <f>IF('3a DF'!K$42="-","-",'3a DF'!K$42)</f>
        <v>158.62999149566321</v>
      </c>
      <c r="K70" s="135">
        <f>IF('3a DF'!L$42="-","-",'3a DF'!L$42)</f>
        <v>198.69632812507541</v>
      </c>
      <c r="L70" s="135">
        <f>IF('3a DF'!M$42="-","-",'3a DF'!M$42)</f>
        <v>197.0243587635365</v>
      </c>
      <c r="M70" s="135">
        <f>IF('3a DF'!N$42="-","-",'3a DF'!N$42)</f>
        <v>213.56709457345295</v>
      </c>
      <c r="N70" s="135">
        <f>IF('3a DF'!O$42="-","-",'3a DF'!O$42)</f>
        <v>240.8727144110012</v>
      </c>
      <c r="O70" s="31"/>
      <c r="P70" s="135" t="str">
        <f>IF('3a DF'!Q$42="-","-",'3a DF'!Q$42)</f>
        <v>-</v>
      </c>
      <c r="Q70" s="135" t="str">
        <f>IF('3a DF'!R$42="-","-",'3a DF'!R$42)</f>
        <v>-</v>
      </c>
      <c r="R70" s="135" t="str">
        <f>IF('3a DF'!S$42="-","-",'3a DF'!S$42)</f>
        <v>-</v>
      </c>
      <c r="S70" s="135" t="str">
        <f>IF('3a DF'!T$42="-","-",'3a DF'!T$42)</f>
        <v>-</v>
      </c>
      <c r="T70" s="135" t="str">
        <f>IF('3a DF'!U$42="-","-",'3a DF'!U$42)</f>
        <v>-</v>
      </c>
      <c r="U70" s="135" t="str">
        <f>IF('3a DF'!V$42="-","-",'3a DF'!V$42)</f>
        <v>-</v>
      </c>
      <c r="V70" s="135" t="str">
        <f>IF('3a DF'!W$42="-","-",'3a DF'!W$42)</f>
        <v>-</v>
      </c>
      <c r="W70" s="135" t="str">
        <f>IF('3a DF'!X$42="-","-",'3a DF'!X$42)</f>
        <v>-</v>
      </c>
      <c r="X70" s="135" t="str">
        <f>IF('3a DF'!Y$42="-","-",'3a DF'!Y$42)</f>
        <v>-</v>
      </c>
      <c r="Y70" s="135" t="str">
        <f>IF('3a DF'!Z$42="-","-",'3a DF'!Z$42)</f>
        <v>-</v>
      </c>
      <c r="Z70" s="135" t="str">
        <f>IF('3a DF'!AA$42="-","-",'3a DF'!AA$42)</f>
        <v>-</v>
      </c>
      <c r="AA70" s="29"/>
    </row>
    <row r="71" spans="1:27" s="30" customFormat="1" ht="11.5" x14ac:dyDescent="0.25">
      <c r="A71" s="273">
        <v>2</v>
      </c>
      <c r="B71" s="138" t="s">
        <v>353</v>
      </c>
      <c r="C71" s="138" t="s">
        <v>303</v>
      </c>
      <c r="D71" s="136" t="s">
        <v>324</v>
      </c>
      <c r="E71" s="137"/>
      <c r="F71" s="31"/>
      <c r="G71" s="135" t="s">
        <v>336</v>
      </c>
      <c r="H71" s="135" t="s">
        <v>336</v>
      </c>
      <c r="I71" s="135" t="s">
        <v>336</v>
      </c>
      <c r="J71" s="135" t="s">
        <v>336</v>
      </c>
      <c r="K71" s="135" t="s">
        <v>336</v>
      </c>
      <c r="L71" s="135" t="s">
        <v>336</v>
      </c>
      <c r="M71" s="135" t="s">
        <v>336</v>
      </c>
      <c r="N71" s="135" t="s">
        <v>336</v>
      </c>
      <c r="O71" s="31"/>
      <c r="P71" s="135" t="s">
        <v>336</v>
      </c>
      <c r="Q71" s="135" t="s">
        <v>336</v>
      </c>
      <c r="R71" s="135" t="s">
        <v>336</v>
      </c>
      <c r="S71" s="135" t="s">
        <v>336</v>
      </c>
      <c r="T71" s="135" t="s">
        <v>336</v>
      </c>
      <c r="U71" s="135" t="s">
        <v>336</v>
      </c>
      <c r="V71" s="135" t="s">
        <v>336</v>
      </c>
      <c r="W71" s="135" t="s">
        <v>336</v>
      </c>
      <c r="X71" s="135" t="s">
        <v>336</v>
      </c>
      <c r="Y71" s="135" t="s">
        <v>336</v>
      </c>
      <c r="Z71" s="135" t="s">
        <v>336</v>
      </c>
      <c r="AA71" s="29"/>
    </row>
    <row r="72" spans="1:27" s="30" customFormat="1" ht="11.5" x14ac:dyDescent="0.25">
      <c r="A72" s="273">
        <v>3</v>
      </c>
      <c r="B72" s="138" t="s">
        <v>2</v>
      </c>
      <c r="C72" s="138" t="s">
        <v>345</v>
      </c>
      <c r="D72" s="136" t="s">
        <v>324</v>
      </c>
      <c r="E72" s="137"/>
      <c r="F72" s="31"/>
      <c r="G72" s="135">
        <f>IF('3c PC'!G$42="-","-",'3c PC'!G$42)</f>
        <v>21.926269106402124</v>
      </c>
      <c r="H72" s="135">
        <f>IF('3c PC'!H$42="-","-",'3c PC'!H$42)</f>
        <v>21.926269106402124</v>
      </c>
      <c r="I72" s="135">
        <f>IF('3c PC'!I$42="-","-",'3c PC'!I$42)</f>
        <v>22.64764819235609</v>
      </c>
      <c r="J72" s="135">
        <f>IF('3c PC'!J$42="-","-",'3c PC'!J$42)</f>
        <v>22.505107470829557</v>
      </c>
      <c r="K72" s="135">
        <f>IF('3c PC'!K$42="-","-",'3c PC'!K$42)</f>
        <v>19.106297226763825</v>
      </c>
      <c r="L72" s="135">
        <f>IF('3c PC'!L$42="-","-",'3c PC'!L$42)</f>
        <v>19.106297226763825</v>
      </c>
      <c r="M72" s="135">
        <f>IF('3c PC'!M$42="-","-",'3c PC'!M$42)</f>
        <v>20.852393125569616</v>
      </c>
      <c r="N72" s="135">
        <f>IF('3c PC'!N$42="-","-",'3c PC'!N$42)</f>
        <v>20.852393125569616</v>
      </c>
      <c r="O72" s="31"/>
      <c r="P72" s="135" t="str">
        <f>IF('3c PC'!P$42="-","-",'3c PC'!P$42)</f>
        <v>-</v>
      </c>
      <c r="Q72" s="135" t="str">
        <f>IF('3c PC'!Q$42="-","-",'3c PC'!Q$42)</f>
        <v>-</v>
      </c>
      <c r="R72" s="135" t="str">
        <f>IF('3c PC'!R$42="-","-",'3c PC'!R$42)</f>
        <v>-</v>
      </c>
      <c r="S72" s="135" t="str">
        <f>IF('3c PC'!S$42="-","-",'3c PC'!S$42)</f>
        <v>-</v>
      </c>
      <c r="T72" s="135" t="str">
        <f>IF('3c PC'!T$42="-","-",'3c PC'!T$42)</f>
        <v>-</v>
      </c>
      <c r="U72" s="135" t="str">
        <f>IF('3c PC'!U$42="-","-",'3c PC'!U$42)</f>
        <v>-</v>
      </c>
      <c r="V72" s="135" t="str">
        <f>IF('3c PC'!V$42="-","-",'3c PC'!V$42)</f>
        <v>-</v>
      </c>
      <c r="W72" s="135" t="str">
        <f>IF('3c PC'!W$42="-","-",'3c PC'!W$42)</f>
        <v>-</v>
      </c>
      <c r="X72" s="135" t="str">
        <f>IF('3c PC'!X$42="-","-",'3c PC'!X$42)</f>
        <v>-</v>
      </c>
      <c r="Y72" s="135" t="str">
        <f>IF('3c PC'!Y$42="-","-",'3c PC'!Y$42)</f>
        <v>-</v>
      </c>
      <c r="Z72" s="135" t="str">
        <f>IF('3c PC'!Z$42="-","-",'3c PC'!Z$42)</f>
        <v>-</v>
      </c>
      <c r="AA72" s="29"/>
    </row>
    <row r="73" spans="1:27" s="30" customFormat="1" ht="11.5" x14ac:dyDescent="0.25">
      <c r="A73" s="273">
        <v>4</v>
      </c>
      <c r="B73" s="138" t="s">
        <v>355</v>
      </c>
      <c r="C73" s="138" t="s">
        <v>346</v>
      </c>
      <c r="D73" s="136" t="s">
        <v>324</v>
      </c>
      <c r="E73" s="137"/>
      <c r="F73" s="31"/>
      <c r="G73" s="135">
        <f>IF('3e NC-Gas'!F49="-","-",'3e NC-Gas'!F49)</f>
        <v>123.21530141639572</v>
      </c>
      <c r="H73" s="135">
        <f>IF('3e NC-Gas'!G49="-","-",'3e NC-Gas'!G49)</f>
        <v>123.21530141639572</v>
      </c>
      <c r="I73" s="135">
        <f>IF('3e NC-Gas'!H49="-","-",'3e NC-Gas'!H49)</f>
        <v>118.32634141586192</v>
      </c>
      <c r="J73" s="135">
        <f>IF('3e NC-Gas'!I49="-","-",'3e NC-Gas'!I49)</f>
        <v>117.97834141586192</v>
      </c>
      <c r="K73" s="135">
        <f>IF('3e NC-Gas'!J49="-","-",'3e NC-Gas'!J49)</f>
        <v>115.52791571060008</v>
      </c>
      <c r="L73" s="135">
        <f>IF('3e NC-Gas'!K49="-","-",'3e NC-Gas'!K49)</f>
        <v>115.55191571060008</v>
      </c>
      <c r="M73" s="135">
        <f>IF('3e NC-Gas'!L49="-","-",'3e NC-Gas'!L49)</f>
        <v>114.00248669728555</v>
      </c>
      <c r="N73" s="135">
        <f>IF('3e NC-Gas'!M49="-","-",'3e NC-Gas'!M49)</f>
        <v>114.07448669728555</v>
      </c>
      <c r="O73" s="31"/>
      <c r="P73" s="135" t="str">
        <f>IF('3e NC-Gas'!O49="-","-",'3e NC-Gas'!O49)</f>
        <v>-</v>
      </c>
      <c r="Q73" s="135" t="str">
        <f>IF('3e NC-Gas'!P49="-","-",'3e NC-Gas'!P49)</f>
        <v>-</v>
      </c>
      <c r="R73" s="135" t="str">
        <f>IF('3e NC-Gas'!Q49="-","-",'3e NC-Gas'!Q49)</f>
        <v>-</v>
      </c>
      <c r="S73" s="135" t="str">
        <f>IF('3e NC-Gas'!R49="-","-",'3e NC-Gas'!R49)</f>
        <v>-</v>
      </c>
      <c r="T73" s="135" t="str">
        <f>IF('3e NC-Gas'!S49="-","-",'3e NC-Gas'!S49)</f>
        <v>-</v>
      </c>
      <c r="U73" s="135" t="str">
        <f>IF('3e NC-Gas'!T49="-","-",'3e NC-Gas'!T49)</f>
        <v>-</v>
      </c>
      <c r="V73" s="135" t="str">
        <f>IF('3e NC-Gas'!U49="-","-",'3e NC-Gas'!U49)</f>
        <v>-</v>
      </c>
      <c r="W73" s="135" t="str">
        <f>IF('3e NC-Gas'!V49="-","-",'3e NC-Gas'!V49)</f>
        <v>-</v>
      </c>
      <c r="X73" s="135" t="str">
        <f>IF('3e NC-Gas'!W49="-","-",'3e NC-Gas'!W49)</f>
        <v>-</v>
      </c>
      <c r="Y73" s="135" t="str">
        <f>IF('3e NC-Gas'!X49="-","-",'3e NC-Gas'!X49)</f>
        <v>-</v>
      </c>
      <c r="Z73" s="135" t="str">
        <f>IF('3e NC-Gas'!Y49="-","-",'3e NC-Gas'!Y49)</f>
        <v>-</v>
      </c>
      <c r="AA73" s="29"/>
    </row>
    <row r="74" spans="1:27" s="30" customFormat="1" ht="11.5" x14ac:dyDescent="0.25">
      <c r="A74" s="273">
        <v>5</v>
      </c>
      <c r="B74" s="138" t="s">
        <v>352</v>
      </c>
      <c r="C74" s="138" t="s">
        <v>347</v>
      </c>
      <c r="D74" s="141" t="s">
        <v>324</v>
      </c>
      <c r="E74" s="137"/>
      <c r="F74" s="31"/>
      <c r="G74" s="135">
        <f>IF('3f CPIH'!C$16="-","-",'3g OC '!$E$12*('3f CPIH'!C$16/'3f CPIH'!$G$16))</f>
        <v>87.253590101747221</v>
      </c>
      <c r="H74" s="135">
        <f>IF('3f CPIH'!D$16="-","-",'3g OC '!$E$12*('3f CPIH'!D$16/'3f CPIH'!$G$16))</f>
        <v>87.428271963812776</v>
      </c>
      <c r="I74" s="135">
        <f>IF('3f CPIH'!E$16="-","-",'3g OC '!$E$12*('3f CPIH'!E$16/'3f CPIH'!$G$16))</f>
        <v>87.690294756911129</v>
      </c>
      <c r="J74" s="135">
        <f>IF('3f CPIH'!F$16="-","-",'3g OC '!$E$12*('3f CPIH'!F$16/'3f CPIH'!$G$16))</f>
        <v>88.214340343107807</v>
      </c>
      <c r="K74" s="135">
        <f>IF('3f CPIH'!G$16="-","-",'3g OC '!$E$12*('3f CPIH'!G$16/'3f CPIH'!$G$16))</f>
        <v>89.262431515501163</v>
      </c>
      <c r="L74" s="135">
        <f>IF('3f CPIH'!H$16="-","-",'3g OC '!$E$12*('3f CPIH'!H$16/'3f CPIH'!$G$16))</f>
        <v>90.397863618927303</v>
      </c>
      <c r="M74" s="135">
        <f>IF('3f CPIH'!I$16="-","-",'3g OC '!$E$12*('3f CPIH'!I$16/'3f CPIH'!$G$16))</f>
        <v>91.707977584418998</v>
      </c>
      <c r="N74" s="135">
        <f>IF('3f CPIH'!J$16="-","-",'3g OC '!$E$12*('3f CPIH'!J$16/'3f CPIH'!$G$16))</f>
        <v>92.494045963714029</v>
      </c>
      <c r="O74" s="31"/>
      <c r="P74" s="135">
        <f>IF('3f CPIH'!L$16="-","-",'3g OC '!$E$12*('3f CPIH'!L$16/'3f CPIH'!$G$16))</f>
        <v>92.494045963714029</v>
      </c>
      <c r="Q74" s="135" t="str">
        <f>IF('3f CPIH'!M$16="-","-",'3g OC '!$E$12*('3f CPIH'!M$16/'3f CPIH'!$G$16))</f>
        <v>-</v>
      </c>
      <c r="R74" s="135" t="str">
        <f>IF('3f CPIH'!N$16="-","-",'3g OC '!$E$12*('3f CPIH'!N$16/'3f CPIH'!$G$16))</f>
        <v>-</v>
      </c>
      <c r="S74" s="135" t="str">
        <f>IF('3f CPIH'!O$16="-","-",'3g OC '!$E$12*('3f CPIH'!O$16/'3f CPIH'!$G$16))</f>
        <v>-</v>
      </c>
      <c r="T74" s="135" t="str">
        <f>IF('3f CPIH'!P$16="-","-",'3g OC '!$E$12*('3f CPIH'!P$16/'3f CPIH'!$G$16))</f>
        <v>-</v>
      </c>
      <c r="U74" s="135" t="str">
        <f>IF('3f CPIH'!Q$16="-","-",'3g OC '!$E$12*('3f CPIH'!Q$16/'3f CPIH'!$G$16))</f>
        <v>-</v>
      </c>
      <c r="V74" s="135" t="str">
        <f>IF('3f CPIH'!R$16="-","-",'3g OC '!$E$12*('3f CPIH'!R$16/'3f CPIH'!$G$16))</f>
        <v>-</v>
      </c>
      <c r="W74" s="135" t="str">
        <f>IF('3f CPIH'!S$16="-","-",'3g OC '!$E$12*('3f CPIH'!S$16/'3f CPIH'!$G$16))</f>
        <v>-</v>
      </c>
      <c r="X74" s="135" t="str">
        <f>IF('3f CPIH'!T$16="-","-",'3g OC '!$E$12*('3f CPIH'!T$16/'3f CPIH'!$G$16))</f>
        <v>-</v>
      </c>
      <c r="Y74" s="135" t="str">
        <f>IF('3f CPIH'!U$16="-","-",'3g OC '!$E$12*('3f CPIH'!U$16/'3f CPIH'!$G$16))</f>
        <v>-</v>
      </c>
      <c r="Z74" s="135" t="str">
        <f>IF('3f CPIH'!V$16="-","-",'3g OC '!$E$12*('3f CPIH'!V$16/'3f CPIH'!$G$16))</f>
        <v>-</v>
      </c>
      <c r="AA74" s="29"/>
    </row>
    <row r="75" spans="1:27" s="30" customFormat="1" ht="11.5" x14ac:dyDescent="0.25">
      <c r="A75" s="273">
        <v>6</v>
      </c>
      <c r="B75" s="138" t="s">
        <v>352</v>
      </c>
      <c r="C75" s="138" t="s">
        <v>45</v>
      </c>
      <c r="D75" s="141" t="s">
        <v>324</v>
      </c>
      <c r="E75" s="137"/>
      <c r="F75" s="31"/>
      <c r="G75" s="135" t="s">
        <v>336</v>
      </c>
      <c r="H75" s="135" t="s">
        <v>336</v>
      </c>
      <c r="I75" s="135" t="s">
        <v>336</v>
      </c>
      <c r="J75" s="135" t="s">
        <v>336</v>
      </c>
      <c r="K75" s="135">
        <f>IF('3h SMNCC'!F$37="-","-",'3h SMNCC'!F$37)</f>
        <v>0</v>
      </c>
      <c r="L75" s="135">
        <f>IF('3h SMNCC'!G$37="-","-",'3h SMNCC'!G$37)</f>
        <v>-0.16682483423186589</v>
      </c>
      <c r="M75" s="135">
        <f>IF('3h SMNCC'!H$37="-","-",'3h SMNCC'!H$37)</f>
        <v>1.8623630218072362</v>
      </c>
      <c r="N75" s="135">
        <f>IF('3h SMNCC'!I$37="-","-",'3h SMNCC'!I$37)</f>
        <v>7.7734666259964174</v>
      </c>
      <c r="O75" s="31"/>
      <c r="P75" s="135" t="str">
        <f>IF('3h SMNCC'!K$37="-","-",'3h SMNCC'!K$37)</f>
        <v>-</v>
      </c>
      <c r="Q75" s="135" t="str">
        <f>IF('3h SMNCC'!L$37="-","-",'3h SMNCC'!L$37)</f>
        <v>-</v>
      </c>
      <c r="R75" s="135" t="str">
        <f>IF('3h SMNCC'!M$37="-","-",'3h SMNCC'!M$37)</f>
        <v>-</v>
      </c>
      <c r="S75" s="135" t="str">
        <f>IF('3h SMNCC'!N$37="-","-",'3h SMNCC'!N$37)</f>
        <v>-</v>
      </c>
      <c r="T75" s="135" t="str">
        <f>IF('3h SMNCC'!O$37="-","-",'3h SMNCC'!O$37)</f>
        <v>-</v>
      </c>
      <c r="U75" s="135" t="str">
        <f>IF('3h SMNCC'!P$37="-","-",'3h SMNCC'!P$37)</f>
        <v>-</v>
      </c>
      <c r="V75" s="135" t="str">
        <f>IF('3h SMNCC'!Q$37="-","-",'3h SMNCC'!Q$37)</f>
        <v>-</v>
      </c>
      <c r="W75" s="135" t="str">
        <f>IF('3h SMNCC'!R$37="-","-",'3h SMNCC'!R$37)</f>
        <v>-</v>
      </c>
      <c r="X75" s="135" t="str">
        <f>IF('3h SMNCC'!S$37="-","-",'3h SMNCC'!S$37)</f>
        <v>-</v>
      </c>
      <c r="Y75" s="135" t="str">
        <f>IF('3h SMNCC'!T$37="-","-",'3h SMNCC'!T$37)</f>
        <v>-</v>
      </c>
      <c r="Z75" s="135" t="str">
        <f>IF('3h SMNCC'!U$37="-","-",'3h SMNCC'!U$37)</f>
        <v>-</v>
      </c>
      <c r="AA75" s="29"/>
    </row>
    <row r="76" spans="1:27" s="30" customFormat="1" ht="11.5" x14ac:dyDescent="0.25">
      <c r="A76" s="273">
        <v>7</v>
      </c>
      <c r="B76" s="138" t="s">
        <v>352</v>
      </c>
      <c r="C76" s="138" t="s">
        <v>399</v>
      </c>
      <c r="D76" s="141" t="s">
        <v>324</v>
      </c>
      <c r="E76" s="137"/>
      <c r="F76" s="31"/>
      <c r="G76" s="135">
        <f>IF('3f CPIH'!C$16="-","-",'3i PAAC PAP'!$G$16*('3f CPIH'!C$16/'3f CPIH'!$G$16))</f>
        <v>13.020087506374207</v>
      </c>
      <c r="H76" s="135">
        <f>IF('3f CPIH'!D$16="-","-",'3i PAAC PAP'!$G$16*('3f CPIH'!D$16/'3f CPIH'!$G$16))</f>
        <v>13.046153747628209</v>
      </c>
      <c r="I76" s="135">
        <f>IF('3f CPIH'!E$16="-","-",'3i PAAC PAP'!$G$16*('3f CPIH'!E$16/'3f CPIH'!$G$16))</f>
        <v>13.085253109509214</v>
      </c>
      <c r="J76" s="135">
        <f>IF('3f CPIH'!F$16="-","-",'3i PAAC PAP'!$G$16*('3f CPIH'!F$16/'3f CPIH'!$G$16))</f>
        <v>13.163451833271221</v>
      </c>
      <c r="K76" s="135">
        <f>IF('3f CPIH'!G$16="-","-",'3i PAAC PAP'!$G$16*('3f CPIH'!G$16/'3f CPIH'!$G$16))</f>
        <v>13.319849280795236</v>
      </c>
      <c r="L76" s="135">
        <f>IF('3f CPIH'!H$16="-","-",'3i PAAC PAP'!$G$16*('3f CPIH'!H$16/'3f CPIH'!$G$16))</f>
        <v>13.489279848946252</v>
      </c>
      <c r="M76" s="135">
        <f>IF('3f CPIH'!I$16="-","-",'3i PAAC PAP'!$G$16*('3f CPIH'!I$16/'3f CPIH'!$G$16))</f>
        <v>13.684776658351268</v>
      </c>
      <c r="N76" s="135">
        <f>IF('3f CPIH'!J$16="-","-",'3i PAAC PAP'!$G$16*('3f CPIH'!J$16/'3f CPIH'!$G$16))</f>
        <v>13.802074743994281</v>
      </c>
      <c r="O76" s="31"/>
      <c r="P76" s="135">
        <f>IF('3f CPIH'!L$16="-","-",'3i PAAC PAP'!$G$16*('3f CPIH'!L$16/'3f CPIH'!$G$16))</f>
        <v>13.802074743994281</v>
      </c>
      <c r="Q76" s="135" t="str">
        <f>IF('3f CPIH'!M$16="-","-",'3i PAAC PAP'!$G$16*('3f CPIH'!M$16/'3f CPIH'!$G$16))</f>
        <v>-</v>
      </c>
      <c r="R76" s="135" t="str">
        <f>IF('3f CPIH'!N$16="-","-",'3i PAAC PAP'!$G$16*('3f CPIH'!N$16/'3f CPIH'!$G$16))</f>
        <v>-</v>
      </c>
      <c r="S76" s="135" t="str">
        <f>IF('3f CPIH'!O$16="-","-",'3i PAAC PAP'!$G$16*('3f CPIH'!O$16/'3f CPIH'!$G$16))</f>
        <v>-</v>
      </c>
      <c r="T76" s="135" t="str">
        <f>IF('3f CPIH'!P$16="-","-",'3i PAAC PAP'!$G$16*('3f CPIH'!P$16/'3f CPIH'!$G$16))</f>
        <v>-</v>
      </c>
      <c r="U76" s="135" t="str">
        <f>IF('3f CPIH'!Q$16="-","-",'3i PAAC PAP'!$G$16*('3f CPIH'!Q$16/'3f CPIH'!$G$16))</f>
        <v>-</v>
      </c>
      <c r="V76" s="135" t="str">
        <f>IF('3f CPIH'!R$16="-","-",'3i PAAC PAP'!$G$16*('3f CPIH'!R$16/'3f CPIH'!$G$16))</f>
        <v>-</v>
      </c>
      <c r="W76" s="135" t="str">
        <f>IF('3f CPIH'!S$16="-","-",'3i PAAC PAP'!$G$16*('3f CPIH'!S$16/'3f CPIH'!$G$16))</f>
        <v>-</v>
      </c>
      <c r="X76" s="135" t="str">
        <f>IF('3f CPIH'!T$16="-","-",'3i PAAC PAP'!$G$16*('3f CPIH'!T$16/'3f CPIH'!$G$16))</f>
        <v>-</v>
      </c>
      <c r="Y76" s="135" t="str">
        <f>IF('3f CPIH'!U$16="-","-",'3i PAAC PAP'!$G$16*('3f CPIH'!U$16/'3f CPIH'!$G$16))</f>
        <v>-</v>
      </c>
      <c r="Z76" s="135" t="str">
        <f>IF('3f CPIH'!V$16="-","-",'3i PAAC PAP'!$G$16*('3f CPIH'!V$16/'3f CPIH'!$G$16))</f>
        <v>-</v>
      </c>
      <c r="AA76" s="29"/>
    </row>
    <row r="77" spans="1:27" s="30" customFormat="1" ht="11.5" x14ac:dyDescent="0.25">
      <c r="A77" s="273">
        <v>8</v>
      </c>
      <c r="B77" s="138" t="s">
        <v>352</v>
      </c>
      <c r="C77" s="138" t="s">
        <v>417</v>
      </c>
      <c r="D77" s="141" t="s">
        <v>324</v>
      </c>
      <c r="E77" s="137"/>
      <c r="F77" s="31"/>
      <c r="G77" s="135">
        <f>IF(G70="-","-",SUM(G70:G75)*'3i PAAC PAP'!$G$28)</f>
        <v>27.700423996420056</v>
      </c>
      <c r="H77" s="135">
        <f>IF(H70="-","-",SUM(H70:H75)*'3i PAAC PAP'!$G$28)</f>
        <v>25.337560697650428</v>
      </c>
      <c r="I77" s="135">
        <f>IF(I70="-","-",SUM(I70:I75)*'3i PAAC PAP'!$G$28)</f>
        <v>22.921528015931397</v>
      </c>
      <c r="J77" s="135">
        <f>IF(J70="-","-",SUM(J70:J75)*'3i PAAC PAP'!$G$28)</f>
        <v>22.105325451090973</v>
      </c>
      <c r="K77" s="135">
        <f>IF(K70="-","-",SUM(K70:K75)*'3i PAAC PAP'!$G$28)</f>
        <v>24.11795811465592</v>
      </c>
      <c r="L77" s="135">
        <f>IF(L70="-","-",SUM(L70:L75)*'3i PAAC PAP'!$G$28)</f>
        <v>24.079185992185682</v>
      </c>
      <c r="M77" s="135">
        <f>IF(M70="-","-",SUM(M70:M75)*'3i PAAC PAP'!$G$28)</f>
        <v>25.225105082089058</v>
      </c>
      <c r="N77" s="135">
        <f>IF(N70="-","-",SUM(N70:N75)*'3i PAAC PAP'!$G$28)</f>
        <v>27.169799990033162</v>
      </c>
      <c r="O77" s="31"/>
      <c r="P77" s="135" t="str">
        <f>IF(P70="-","-",SUM(P70:P75)*'3i PAAC PAP'!$G$28)</f>
        <v>-</v>
      </c>
      <c r="Q77" s="135" t="str">
        <f>IF(Q70="-","-",SUM(Q70:Q75)*'3i PAAC PAP'!$G$28)</f>
        <v>-</v>
      </c>
      <c r="R77" s="135" t="str">
        <f>IF(R70="-","-",SUM(R70:R75)*'3i PAAC PAP'!$G$28)</f>
        <v>-</v>
      </c>
      <c r="S77" s="135" t="str">
        <f>IF(S70="-","-",SUM(S70:S75)*'3i PAAC PAP'!$G$28)</f>
        <v>-</v>
      </c>
      <c r="T77" s="135" t="str">
        <f>IF(T70="-","-",SUM(T70:T75)*'3i PAAC PAP'!$G$28)</f>
        <v>-</v>
      </c>
      <c r="U77" s="135" t="str">
        <f>IF(U70="-","-",SUM(U70:U75)*'3i PAAC PAP'!$G$28)</f>
        <v>-</v>
      </c>
      <c r="V77" s="135" t="str">
        <f>IF(V70="-","-",SUM(V70:V75)*'3i PAAC PAP'!$G$28)</f>
        <v>-</v>
      </c>
      <c r="W77" s="135" t="str">
        <f>IF(W70="-","-",SUM(W70:W75)*'3i PAAC PAP'!$G$28)</f>
        <v>-</v>
      </c>
      <c r="X77" s="135" t="str">
        <f>IF(X70="-","-",SUM(X70:X75)*'3i PAAC PAP'!$G$28)</f>
        <v>-</v>
      </c>
      <c r="Y77" s="135" t="str">
        <f>IF(Y70="-","-",SUM(Y70:Y75)*'3i PAAC PAP'!$G$28)</f>
        <v>-</v>
      </c>
      <c r="Z77" s="135" t="str">
        <f>IF(Z70="-","-",SUM(Z70:Z75)*'3i PAAC PAP'!$G$28)</f>
        <v>-</v>
      </c>
      <c r="AA77" s="29"/>
    </row>
    <row r="78" spans="1:27" s="30" customFormat="1" ht="11.5" x14ac:dyDescent="0.25">
      <c r="A78" s="273">
        <v>9</v>
      </c>
      <c r="B78" s="138" t="s">
        <v>398</v>
      </c>
      <c r="C78" s="138" t="s">
        <v>548</v>
      </c>
      <c r="D78" s="141" t="s">
        <v>324</v>
      </c>
      <c r="E78" s="137"/>
      <c r="F78" s="31"/>
      <c r="G78" s="135">
        <f>IF(G72="-","-",SUM(G70:G77)*'3j EBIT'!$E$11)</f>
        <v>9.9956182413021626</v>
      </c>
      <c r="H78" s="135">
        <f>IF(H72="-","-",SUM(H70:H77)*'3j EBIT'!$E$11)</f>
        <v>9.1645828907348097</v>
      </c>
      <c r="I78" s="135">
        <f>IF(I72="-","-",SUM(I70:I77)*'3j EBIT'!$E$11)</f>
        <v>8.3150839856955336</v>
      </c>
      <c r="J78" s="135">
        <f>IF(J72="-","-",SUM(J70:J77)*'3j EBIT'!$E$11)</f>
        <v>8.0293346021866689</v>
      </c>
      <c r="K78" s="135">
        <f>IF(K72="-","-",SUM(K70:K77)*'3j EBIT'!$E$11)</f>
        <v>8.7405848194944404</v>
      </c>
      <c r="L78" s="135">
        <f>IF(L72="-","-",SUM(L70:L77)*'3j EBIT'!$E$11)</f>
        <v>8.730159450207827</v>
      </c>
      <c r="M78" s="135">
        <f>IF(M72="-","-",SUM(M70:M77)*'3j EBIT'!$E$11)</f>
        <v>9.1371417381165188</v>
      </c>
      <c r="N78" s="135">
        <f>IF(N72="-","-",SUM(N70:N77)*'3j EBIT'!$E$11)</f>
        <v>9.8237406495942921</v>
      </c>
      <c r="O78" s="31"/>
      <c r="P78" s="135" t="str">
        <f>IF(P72="-","-",SUM(P70:P77)*'3j EBIT'!$E$11)</f>
        <v>-</v>
      </c>
      <c r="Q78" s="135" t="str">
        <f>IF(Q72="-","-",SUM(Q70:Q77)*'3j EBIT'!$E$11)</f>
        <v>-</v>
      </c>
      <c r="R78" s="135" t="str">
        <f>IF(R72="-","-",SUM(R70:R77)*'3j EBIT'!$E$11)</f>
        <v>-</v>
      </c>
      <c r="S78" s="135" t="str">
        <f>IF(S72="-","-",SUM(S70:S77)*'3j EBIT'!$E$11)</f>
        <v>-</v>
      </c>
      <c r="T78" s="135" t="str">
        <f>IF(T72="-","-",SUM(T70:T77)*'3j EBIT'!$E$11)</f>
        <v>-</v>
      </c>
      <c r="U78" s="135" t="str">
        <f>IF(U72="-","-",SUM(U70:U77)*'3j EBIT'!$E$11)</f>
        <v>-</v>
      </c>
      <c r="V78" s="135" t="str">
        <f>IF(V72="-","-",SUM(V70:V77)*'3j EBIT'!$E$11)</f>
        <v>-</v>
      </c>
      <c r="W78" s="135" t="str">
        <f>IF(W72="-","-",SUM(W70:W77)*'3j EBIT'!$E$11)</f>
        <v>-</v>
      </c>
      <c r="X78" s="135" t="str">
        <f>IF(X72="-","-",SUM(X70:X77)*'3j EBIT'!$E$11)</f>
        <v>-</v>
      </c>
      <c r="Y78" s="135" t="str">
        <f>IF(Y72="-","-",SUM(Y70:Y77)*'3j EBIT'!$E$11)</f>
        <v>-</v>
      </c>
      <c r="Z78" s="135" t="str">
        <f>IF(Z72="-","-",SUM(Z70:Z77)*'3j EBIT'!$E$11)</f>
        <v>-</v>
      </c>
      <c r="AA78" s="29"/>
    </row>
    <row r="79" spans="1:27" s="30" customFormat="1" ht="11.5" x14ac:dyDescent="0.25">
      <c r="A79" s="273">
        <v>10</v>
      </c>
      <c r="B79" s="138" t="s">
        <v>294</v>
      </c>
      <c r="C79" s="188" t="s">
        <v>549</v>
      </c>
      <c r="D79" s="141" t="s">
        <v>324</v>
      </c>
      <c r="E79" s="137"/>
      <c r="F79" s="31"/>
      <c r="G79" s="135">
        <f>IF(G74="-","-",SUM(G70:G72,G74:G78)*'3k HAP'!$E$13)</f>
        <v>5.9768787135580315</v>
      </c>
      <c r="H79" s="135">
        <f>IF(H74="-","-",SUM(H70:H72,H74:H77)*'3k HAP'!$E$13)</f>
        <v>5.1989897192557066</v>
      </c>
      <c r="I79" s="135">
        <f>IF(I74="-","-",SUM(I70:I72,I74:I77)*'3k HAP'!$E$13)</f>
        <v>4.6225106119972024</v>
      </c>
      <c r="J79" s="135">
        <f>IF(J74="-","-",SUM(J70:J72,J74:J77)*'3k HAP'!$E$13)</f>
        <v>4.409828842562975</v>
      </c>
      <c r="K79" s="135">
        <f>IF(K74="-","-",SUM(K70:K72,K74:K77)*'3k HAP'!$E$13)</f>
        <v>4.9872219861250562</v>
      </c>
      <c r="L79" s="135">
        <f>IF(L74="-","-",SUM(L70:L72,L74:L77)*'3k HAP'!$E$13)</f>
        <v>4.9789311981100193</v>
      </c>
      <c r="M79" s="135">
        <f>IF(M74="-","-",SUM(M70:M72,M74:M77)*'3k HAP'!$E$13)</f>
        <v>5.3114516320739922</v>
      </c>
      <c r="N79" s="135">
        <f>IF(N74="-","-",SUM(N70:N72,N74:N77)*'3k HAP'!$E$13)</f>
        <v>5.8335462397261884</v>
      </c>
      <c r="O79" s="31"/>
      <c r="P79" s="135">
        <f>IF(P74="-","-",SUM(P70:P72,P74:P78)*'3k HAP'!$E$13)</f>
        <v>1.5388038975168032</v>
      </c>
      <c r="Q79" s="135" t="str">
        <f>IF(Q74="-","-",SUM(Q70:Q72,Q74:Q78)*'3k HAP'!$E$13)</f>
        <v>-</v>
      </c>
      <c r="R79" s="135" t="str">
        <f>IF(R74="-","-",SUM(R70:R72,R74:R78)*'3k HAP'!$E$13)</f>
        <v>-</v>
      </c>
      <c r="S79" s="135" t="str">
        <f>IF(S74="-","-",SUM(S70:S72,S74:S78)*'3k HAP'!$E$13)</f>
        <v>-</v>
      </c>
      <c r="T79" s="135" t="str">
        <f>IF(T74="-","-",SUM(T70:T72,T74:T78)*'3k HAP'!$E$13)</f>
        <v>-</v>
      </c>
      <c r="U79" s="135" t="str">
        <f>IF(U74="-","-",SUM(U70:U72,U74:U78)*'3k HAP'!$E$13)</f>
        <v>-</v>
      </c>
      <c r="V79" s="135" t="str">
        <f>IF(V74="-","-",SUM(V70:V72,V74:V78)*'3k HAP'!$E$13)</f>
        <v>-</v>
      </c>
      <c r="W79" s="135" t="str">
        <f>IF(W74="-","-",SUM(W70:W72,W74:W78)*'3k HAP'!$E$13)</f>
        <v>-</v>
      </c>
      <c r="X79" s="135" t="str">
        <f>IF(X74="-","-",SUM(X70:X72,X74:X78)*'3k HAP'!$E$13)</f>
        <v>-</v>
      </c>
      <c r="Y79" s="135" t="str">
        <f>IF(Y74="-","-",SUM(Y70:Y72,Y74:Y78)*'3k HAP'!$E$13)</f>
        <v>-</v>
      </c>
      <c r="Z79" s="135" t="str">
        <f>IF(Z74="-","-",SUM(Z70:Z72,Z74:Z78)*'3k HAP'!$E$13)</f>
        <v>-</v>
      </c>
      <c r="AA79" s="29"/>
    </row>
    <row r="80" spans="1:27" s="30" customFormat="1" ht="11.5" x14ac:dyDescent="0.25">
      <c r="A80" s="273">
        <v>11</v>
      </c>
      <c r="B80" s="138" t="s">
        <v>46</v>
      </c>
      <c r="C80" s="138" t="str">
        <f>B80&amp;"_"&amp;D80</f>
        <v>Total_Northern</v>
      </c>
      <c r="D80" s="141" t="s">
        <v>324</v>
      </c>
      <c r="E80" s="137"/>
      <c r="F80" s="31"/>
      <c r="G80" s="135">
        <f t="shared" ref="G80:N80" si="10">IF(G58="-","-",SUM(G70:G79))</f>
        <v>542.0576675497108</v>
      </c>
      <c r="H80" s="135">
        <f t="shared" si="10"/>
        <v>496.71004054340153</v>
      </c>
      <c r="I80" s="135">
        <f t="shared" si="10"/>
        <v>450.57359384482606</v>
      </c>
      <c r="J80" s="135">
        <f t="shared" si="10"/>
        <v>435.03572145457434</v>
      </c>
      <c r="K80" s="135">
        <f t="shared" si="10"/>
        <v>473.75858677901113</v>
      </c>
      <c r="L80" s="135">
        <f t="shared" si="10"/>
        <v>473.19116697504563</v>
      </c>
      <c r="M80" s="135">
        <f t="shared" si="10"/>
        <v>495.35079011316515</v>
      </c>
      <c r="N80" s="135">
        <f t="shared" si="10"/>
        <v>532.6962684469147</v>
      </c>
      <c r="O80" s="31"/>
      <c r="P80" s="135" t="str">
        <f t="shared" ref="P80:Z80" si="11">IF(P70="-","-",SUM(P70:P79))</f>
        <v>-</v>
      </c>
      <c r="Q80" s="135" t="str">
        <f t="shared" si="11"/>
        <v>-</v>
      </c>
      <c r="R80" s="135" t="str">
        <f t="shared" si="11"/>
        <v>-</v>
      </c>
      <c r="S80" s="135" t="str">
        <f t="shared" si="11"/>
        <v>-</v>
      </c>
      <c r="T80" s="135" t="str">
        <f t="shared" si="11"/>
        <v>-</v>
      </c>
      <c r="U80" s="135" t="str">
        <f t="shared" si="11"/>
        <v>-</v>
      </c>
      <c r="V80" s="135" t="str">
        <f t="shared" si="11"/>
        <v>-</v>
      </c>
      <c r="W80" s="135" t="str">
        <f t="shared" si="11"/>
        <v>-</v>
      </c>
      <c r="X80" s="135" t="str">
        <f t="shared" si="11"/>
        <v>-</v>
      </c>
      <c r="Y80" s="135" t="str">
        <f t="shared" si="11"/>
        <v>-</v>
      </c>
      <c r="Z80" s="135" t="str">
        <f t="shared" si="11"/>
        <v>-</v>
      </c>
      <c r="AA80" s="29"/>
    </row>
    <row r="81" spans="1:27" s="30" customFormat="1" ht="11.5" x14ac:dyDescent="0.25">
      <c r="A81" s="273">
        <v>1</v>
      </c>
      <c r="B81" s="142" t="s">
        <v>353</v>
      </c>
      <c r="C81" s="142" t="s">
        <v>344</v>
      </c>
      <c r="D81" s="140" t="s">
        <v>325</v>
      </c>
      <c r="E81" s="134"/>
      <c r="F81" s="31"/>
      <c r="G81" s="41">
        <f>IF('3a DF'!H$42="-","-",'3a DF'!H$42)</f>
        <v>252.96949846751136</v>
      </c>
      <c r="H81" s="41">
        <f>IF('3a DF'!I$42="-","-",'3a DF'!I$42)</f>
        <v>211.39291100152178</v>
      </c>
      <c r="I81" s="41">
        <f>IF('3a DF'!J$42="-","-",'3a DF'!J$42)</f>
        <v>172.96493375656357</v>
      </c>
      <c r="J81" s="41">
        <f>IF('3a DF'!K$42="-","-",'3a DF'!K$42)</f>
        <v>158.62999149566321</v>
      </c>
      <c r="K81" s="41">
        <f>IF('3a DF'!L$42="-","-",'3a DF'!L$42)</f>
        <v>198.69632812507541</v>
      </c>
      <c r="L81" s="41">
        <f>IF('3a DF'!M$42="-","-",'3a DF'!M$42)</f>
        <v>197.0243587635365</v>
      </c>
      <c r="M81" s="41">
        <f>IF('3a DF'!N$42="-","-",'3a DF'!N$42)</f>
        <v>213.56709457345295</v>
      </c>
      <c r="N81" s="41">
        <f>IF('3a DF'!O$42="-","-",'3a DF'!O$42)</f>
        <v>240.8727144110012</v>
      </c>
      <c r="O81" s="31"/>
      <c r="P81" s="41" t="str">
        <f>IF('3a DF'!Q$42="-","-",'3a DF'!Q$42)</f>
        <v>-</v>
      </c>
      <c r="Q81" s="41" t="str">
        <f>IF('3a DF'!R$42="-","-",'3a DF'!R$42)</f>
        <v>-</v>
      </c>
      <c r="R81" s="41" t="str">
        <f>IF('3a DF'!S$42="-","-",'3a DF'!S$42)</f>
        <v>-</v>
      </c>
      <c r="S81" s="41" t="str">
        <f>IF('3a DF'!T$42="-","-",'3a DF'!T$42)</f>
        <v>-</v>
      </c>
      <c r="T81" s="41" t="str">
        <f>IF('3a DF'!U$42="-","-",'3a DF'!U$42)</f>
        <v>-</v>
      </c>
      <c r="U81" s="41" t="str">
        <f>IF('3a DF'!V$42="-","-",'3a DF'!V$42)</f>
        <v>-</v>
      </c>
      <c r="V81" s="41" t="str">
        <f>IF('3a DF'!W$42="-","-",'3a DF'!W$42)</f>
        <v>-</v>
      </c>
      <c r="W81" s="41" t="str">
        <f>IF('3a DF'!X$42="-","-",'3a DF'!X$42)</f>
        <v>-</v>
      </c>
      <c r="X81" s="41" t="str">
        <f>IF('3a DF'!Y$42="-","-",'3a DF'!Y$42)</f>
        <v>-</v>
      </c>
      <c r="Y81" s="41" t="str">
        <f>IF('3a DF'!Z$42="-","-",'3a DF'!Z$42)</f>
        <v>-</v>
      </c>
      <c r="Z81" s="41" t="str">
        <f>IF('3a DF'!AA$42="-","-",'3a DF'!AA$42)</f>
        <v>-</v>
      </c>
      <c r="AA81" s="29"/>
    </row>
    <row r="82" spans="1:27" s="30" customFormat="1" ht="11.5" x14ac:dyDescent="0.25">
      <c r="A82" s="273">
        <v>2</v>
      </c>
      <c r="B82" s="142" t="s">
        <v>353</v>
      </c>
      <c r="C82" s="142" t="s">
        <v>303</v>
      </c>
      <c r="D82" s="133" t="s">
        <v>325</v>
      </c>
      <c r="E82" s="134"/>
      <c r="F82" s="31"/>
      <c r="G82" s="41" t="s">
        <v>336</v>
      </c>
      <c r="H82" s="41" t="s">
        <v>336</v>
      </c>
      <c r="I82" s="41" t="s">
        <v>336</v>
      </c>
      <c r="J82" s="41" t="s">
        <v>336</v>
      </c>
      <c r="K82" s="41" t="s">
        <v>336</v>
      </c>
      <c r="L82" s="41" t="s">
        <v>336</v>
      </c>
      <c r="M82" s="41" t="s">
        <v>336</v>
      </c>
      <c r="N82" s="41" t="s">
        <v>336</v>
      </c>
      <c r="O82" s="31"/>
      <c r="P82" s="41" t="s">
        <v>336</v>
      </c>
      <c r="Q82" s="41" t="s">
        <v>336</v>
      </c>
      <c r="R82" s="41" t="s">
        <v>336</v>
      </c>
      <c r="S82" s="41" t="s">
        <v>336</v>
      </c>
      <c r="T82" s="41" t="s">
        <v>336</v>
      </c>
      <c r="U82" s="41" t="s">
        <v>336</v>
      </c>
      <c r="V82" s="41" t="s">
        <v>336</v>
      </c>
      <c r="W82" s="41" t="s">
        <v>336</v>
      </c>
      <c r="X82" s="41" t="s">
        <v>336</v>
      </c>
      <c r="Y82" s="41" t="s">
        <v>336</v>
      </c>
      <c r="Z82" s="41" t="s">
        <v>336</v>
      </c>
      <c r="AA82" s="29"/>
    </row>
    <row r="83" spans="1:27" s="30" customFormat="1" ht="12.4" customHeight="1" x14ac:dyDescent="0.25">
      <c r="A83" s="273">
        <v>3</v>
      </c>
      <c r="B83" s="142" t="s">
        <v>2</v>
      </c>
      <c r="C83" s="142" t="s">
        <v>345</v>
      </c>
      <c r="D83" s="133" t="s">
        <v>325</v>
      </c>
      <c r="E83" s="134"/>
      <c r="F83" s="31"/>
      <c r="G83" s="41">
        <f>IF('3c PC'!G$42="-","-",'3c PC'!G$42)</f>
        <v>21.926269106402124</v>
      </c>
      <c r="H83" s="41">
        <f>IF('3c PC'!H$42="-","-",'3c PC'!H$42)</f>
        <v>21.926269106402124</v>
      </c>
      <c r="I83" s="41">
        <f>IF('3c PC'!I$42="-","-",'3c PC'!I$42)</f>
        <v>22.64764819235609</v>
      </c>
      <c r="J83" s="41">
        <f>IF('3c PC'!J$42="-","-",'3c PC'!J$42)</f>
        <v>22.505107470829557</v>
      </c>
      <c r="K83" s="41">
        <f>IF('3c PC'!K$42="-","-",'3c PC'!K$42)</f>
        <v>19.106297226763825</v>
      </c>
      <c r="L83" s="41">
        <f>IF('3c PC'!L$42="-","-",'3c PC'!L$42)</f>
        <v>19.106297226763825</v>
      </c>
      <c r="M83" s="41">
        <f>IF('3c PC'!M$42="-","-",'3c PC'!M$42)</f>
        <v>20.852393125569616</v>
      </c>
      <c r="N83" s="41">
        <f>IF('3c PC'!N$42="-","-",'3c PC'!N$42)</f>
        <v>20.852393125569616</v>
      </c>
      <c r="O83" s="31"/>
      <c r="P83" s="41" t="str">
        <f>IF('3c PC'!P$42="-","-",'3c PC'!P$42)</f>
        <v>-</v>
      </c>
      <c r="Q83" s="41" t="str">
        <f>IF('3c PC'!Q$42="-","-",'3c PC'!Q$42)</f>
        <v>-</v>
      </c>
      <c r="R83" s="41" t="str">
        <f>IF('3c PC'!R$42="-","-",'3c PC'!R$42)</f>
        <v>-</v>
      </c>
      <c r="S83" s="41" t="str">
        <f>IF('3c PC'!S$42="-","-",'3c PC'!S$42)</f>
        <v>-</v>
      </c>
      <c r="T83" s="41" t="str">
        <f>IF('3c PC'!T$42="-","-",'3c PC'!T$42)</f>
        <v>-</v>
      </c>
      <c r="U83" s="41" t="str">
        <f>IF('3c PC'!U$42="-","-",'3c PC'!U$42)</f>
        <v>-</v>
      </c>
      <c r="V83" s="41" t="str">
        <f>IF('3c PC'!V$42="-","-",'3c PC'!V$42)</f>
        <v>-</v>
      </c>
      <c r="W83" s="41" t="str">
        <f>IF('3c PC'!W$42="-","-",'3c PC'!W$42)</f>
        <v>-</v>
      </c>
      <c r="X83" s="41" t="str">
        <f>IF('3c PC'!X$42="-","-",'3c PC'!X$42)</f>
        <v>-</v>
      </c>
      <c r="Y83" s="41" t="str">
        <f>IF('3c PC'!Y$42="-","-",'3c PC'!Y$42)</f>
        <v>-</v>
      </c>
      <c r="Z83" s="41" t="str">
        <f>IF('3c PC'!Z$42="-","-",'3c PC'!Z$42)</f>
        <v>-</v>
      </c>
      <c r="AA83" s="29"/>
    </row>
    <row r="84" spans="1:27" s="30" customFormat="1" ht="11.5" x14ac:dyDescent="0.25">
      <c r="A84" s="273">
        <v>4</v>
      </c>
      <c r="B84" s="142" t="s">
        <v>355</v>
      </c>
      <c r="C84" s="142" t="s">
        <v>346</v>
      </c>
      <c r="D84" s="133" t="s">
        <v>325</v>
      </c>
      <c r="E84" s="134"/>
      <c r="F84" s="31"/>
      <c r="G84" s="41">
        <f>IF('3e NC-Gas'!F50="-","-",'3e NC-Gas'!F50)</f>
        <v>124.55450199845689</v>
      </c>
      <c r="H84" s="41">
        <f>IF('3e NC-Gas'!G50="-","-",'3e NC-Gas'!G50)</f>
        <v>124.55450199845689</v>
      </c>
      <c r="I84" s="41">
        <f>IF('3e NC-Gas'!H50="-","-",'3e NC-Gas'!H50)</f>
        <v>126.69989052402468</v>
      </c>
      <c r="J84" s="41">
        <f>IF('3e NC-Gas'!I50="-","-",'3e NC-Gas'!I50)</f>
        <v>126.35189053939352</v>
      </c>
      <c r="K84" s="41">
        <f>IF('3e NC-Gas'!J50="-","-",'3e NC-Gas'!J50)</f>
        <v>122.00953552208036</v>
      </c>
      <c r="L84" s="41">
        <f>IF('3e NC-Gas'!K50="-","-",'3e NC-Gas'!K50)</f>
        <v>122.03353552102044</v>
      </c>
      <c r="M84" s="41">
        <f>IF('3e NC-Gas'!L50="-","-",'3e NC-Gas'!L50)</f>
        <v>124.85616486669934</v>
      </c>
      <c r="N84" s="41">
        <f>IF('3e NC-Gas'!M50="-","-",'3e NC-Gas'!M50)</f>
        <v>124.92816486351958</v>
      </c>
      <c r="O84" s="31"/>
      <c r="P84" s="41" t="str">
        <f>IF('3e NC-Gas'!O50="-","-",'3e NC-Gas'!O50)</f>
        <v>-</v>
      </c>
      <c r="Q84" s="41" t="str">
        <f>IF('3e NC-Gas'!P50="-","-",'3e NC-Gas'!P50)</f>
        <v>-</v>
      </c>
      <c r="R84" s="41" t="str">
        <f>IF('3e NC-Gas'!Q50="-","-",'3e NC-Gas'!Q50)</f>
        <v>-</v>
      </c>
      <c r="S84" s="41" t="str">
        <f>IF('3e NC-Gas'!R50="-","-",'3e NC-Gas'!R50)</f>
        <v>-</v>
      </c>
      <c r="T84" s="41" t="str">
        <f>IF('3e NC-Gas'!S50="-","-",'3e NC-Gas'!S50)</f>
        <v>-</v>
      </c>
      <c r="U84" s="41" t="str">
        <f>IF('3e NC-Gas'!T50="-","-",'3e NC-Gas'!T50)</f>
        <v>-</v>
      </c>
      <c r="V84" s="41" t="str">
        <f>IF('3e NC-Gas'!U50="-","-",'3e NC-Gas'!U50)</f>
        <v>-</v>
      </c>
      <c r="W84" s="41" t="str">
        <f>IF('3e NC-Gas'!V50="-","-",'3e NC-Gas'!V50)</f>
        <v>-</v>
      </c>
      <c r="X84" s="41" t="str">
        <f>IF('3e NC-Gas'!W50="-","-",'3e NC-Gas'!W50)</f>
        <v>-</v>
      </c>
      <c r="Y84" s="41" t="str">
        <f>IF('3e NC-Gas'!X50="-","-",'3e NC-Gas'!X50)</f>
        <v>-</v>
      </c>
      <c r="Z84" s="41" t="str">
        <f>IF('3e NC-Gas'!Y50="-","-",'3e NC-Gas'!Y50)</f>
        <v>-</v>
      </c>
      <c r="AA84" s="29"/>
    </row>
    <row r="85" spans="1:27" s="30" customFormat="1" ht="11.5" x14ac:dyDescent="0.25">
      <c r="A85" s="273">
        <v>5</v>
      </c>
      <c r="B85" s="142" t="s">
        <v>352</v>
      </c>
      <c r="C85" s="142" t="s">
        <v>347</v>
      </c>
      <c r="D85" s="133" t="s">
        <v>325</v>
      </c>
      <c r="E85" s="134"/>
      <c r="F85" s="31"/>
      <c r="G85" s="41">
        <f>IF('3f CPIH'!C$16="-","-",'3g OC '!$E$12*('3f CPIH'!C$16/'3f CPIH'!$G$16))</f>
        <v>87.253590101747221</v>
      </c>
      <c r="H85" s="41">
        <f>IF('3f CPIH'!D$16="-","-",'3g OC '!$E$12*('3f CPIH'!D$16/'3f CPIH'!$G$16))</f>
        <v>87.428271963812776</v>
      </c>
      <c r="I85" s="41">
        <f>IF('3f CPIH'!E$16="-","-",'3g OC '!$E$12*('3f CPIH'!E$16/'3f CPIH'!$G$16))</f>
        <v>87.690294756911129</v>
      </c>
      <c r="J85" s="41">
        <f>IF('3f CPIH'!F$16="-","-",'3g OC '!$E$12*('3f CPIH'!F$16/'3f CPIH'!$G$16))</f>
        <v>88.214340343107807</v>
      </c>
      <c r="K85" s="41">
        <f>IF('3f CPIH'!G$16="-","-",'3g OC '!$E$12*('3f CPIH'!G$16/'3f CPIH'!$G$16))</f>
        <v>89.262431515501163</v>
      </c>
      <c r="L85" s="41">
        <f>IF('3f CPIH'!H$16="-","-",'3g OC '!$E$12*('3f CPIH'!H$16/'3f CPIH'!$G$16))</f>
        <v>90.397863618927303</v>
      </c>
      <c r="M85" s="41">
        <f>IF('3f CPIH'!I$16="-","-",'3g OC '!$E$12*('3f CPIH'!I$16/'3f CPIH'!$G$16))</f>
        <v>91.707977584418998</v>
      </c>
      <c r="N85" s="41">
        <f>IF('3f CPIH'!J$16="-","-",'3g OC '!$E$12*('3f CPIH'!J$16/'3f CPIH'!$G$16))</f>
        <v>92.494045963714029</v>
      </c>
      <c r="O85" s="31"/>
      <c r="P85" s="41">
        <f>IF('3f CPIH'!L$16="-","-",'3g OC '!$E$12*('3f CPIH'!L$16/'3f CPIH'!$G$16))</f>
        <v>92.494045963714029</v>
      </c>
      <c r="Q85" s="41" t="str">
        <f>IF('3f CPIH'!M$16="-","-",'3g OC '!$E$12*('3f CPIH'!M$16/'3f CPIH'!$G$16))</f>
        <v>-</v>
      </c>
      <c r="R85" s="41" t="str">
        <f>IF('3f CPIH'!N$16="-","-",'3g OC '!$E$12*('3f CPIH'!N$16/'3f CPIH'!$G$16))</f>
        <v>-</v>
      </c>
      <c r="S85" s="41" t="str">
        <f>IF('3f CPIH'!O$16="-","-",'3g OC '!$E$12*('3f CPIH'!O$16/'3f CPIH'!$G$16))</f>
        <v>-</v>
      </c>
      <c r="T85" s="41" t="str">
        <f>IF('3f CPIH'!P$16="-","-",'3g OC '!$E$12*('3f CPIH'!P$16/'3f CPIH'!$G$16))</f>
        <v>-</v>
      </c>
      <c r="U85" s="41" t="str">
        <f>IF('3f CPIH'!Q$16="-","-",'3g OC '!$E$12*('3f CPIH'!Q$16/'3f CPIH'!$G$16))</f>
        <v>-</v>
      </c>
      <c r="V85" s="41" t="str">
        <f>IF('3f CPIH'!R$16="-","-",'3g OC '!$E$12*('3f CPIH'!R$16/'3f CPIH'!$G$16))</f>
        <v>-</v>
      </c>
      <c r="W85" s="41" t="str">
        <f>IF('3f CPIH'!S$16="-","-",'3g OC '!$E$12*('3f CPIH'!S$16/'3f CPIH'!$G$16))</f>
        <v>-</v>
      </c>
      <c r="X85" s="41" t="str">
        <f>IF('3f CPIH'!T$16="-","-",'3g OC '!$E$12*('3f CPIH'!T$16/'3f CPIH'!$G$16))</f>
        <v>-</v>
      </c>
      <c r="Y85" s="41" t="str">
        <f>IF('3f CPIH'!U$16="-","-",'3g OC '!$E$12*('3f CPIH'!U$16/'3f CPIH'!$G$16))</f>
        <v>-</v>
      </c>
      <c r="Z85" s="41" t="str">
        <f>IF('3f CPIH'!V$16="-","-",'3g OC '!$E$12*('3f CPIH'!V$16/'3f CPIH'!$G$16))</f>
        <v>-</v>
      </c>
      <c r="AA85" s="29"/>
    </row>
    <row r="86" spans="1:27" s="30" customFormat="1" ht="11.5" x14ac:dyDescent="0.25">
      <c r="A86" s="273">
        <v>6</v>
      </c>
      <c r="B86" s="142" t="s">
        <v>352</v>
      </c>
      <c r="C86" s="142" t="s">
        <v>45</v>
      </c>
      <c r="D86" s="133" t="s">
        <v>325</v>
      </c>
      <c r="E86" s="134"/>
      <c r="F86" s="31"/>
      <c r="G86" s="41" t="s">
        <v>336</v>
      </c>
      <c r="H86" s="41" t="s">
        <v>336</v>
      </c>
      <c r="I86" s="41" t="s">
        <v>336</v>
      </c>
      <c r="J86" s="41" t="s">
        <v>336</v>
      </c>
      <c r="K86" s="41">
        <f>IF('3h SMNCC'!F$37="-","-",'3h SMNCC'!F$37)</f>
        <v>0</v>
      </c>
      <c r="L86" s="41">
        <f>IF('3h SMNCC'!G$37="-","-",'3h SMNCC'!G$37)</f>
        <v>-0.16682483423186589</v>
      </c>
      <c r="M86" s="41">
        <f>IF('3h SMNCC'!H$37="-","-",'3h SMNCC'!H$37)</f>
        <v>1.8623630218072362</v>
      </c>
      <c r="N86" s="41">
        <f>IF('3h SMNCC'!I$37="-","-",'3h SMNCC'!I$37)</f>
        <v>7.7734666259964174</v>
      </c>
      <c r="O86" s="31"/>
      <c r="P86" s="41" t="str">
        <f>IF('3h SMNCC'!K$37="-","-",'3h SMNCC'!K$37)</f>
        <v>-</v>
      </c>
      <c r="Q86" s="41" t="str">
        <f>IF('3h SMNCC'!L$37="-","-",'3h SMNCC'!L$37)</f>
        <v>-</v>
      </c>
      <c r="R86" s="41" t="str">
        <f>IF('3h SMNCC'!M$37="-","-",'3h SMNCC'!M$37)</f>
        <v>-</v>
      </c>
      <c r="S86" s="41" t="str">
        <f>IF('3h SMNCC'!N$37="-","-",'3h SMNCC'!N$37)</f>
        <v>-</v>
      </c>
      <c r="T86" s="41" t="str">
        <f>IF('3h SMNCC'!O$37="-","-",'3h SMNCC'!O$37)</f>
        <v>-</v>
      </c>
      <c r="U86" s="41" t="str">
        <f>IF('3h SMNCC'!P$37="-","-",'3h SMNCC'!P$37)</f>
        <v>-</v>
      </c>
      <c r="V86" s="41" t="str">
        <f>IF('3h SMNCC'!Q$37="-","-",'3h SMNCC'!Q$37)</f>
        <v>-</v>
      </c>
      <c r="W86" s="41" t="str">
        <f>IF('3h SMNCC'!R$37="-","-",'3h SMNCC'!R$37)</f>
        <v>-</v>
      </c>
      <c r="X86" s="41" t="str">
        <f>IF('3h SMNCC'!S$37="-","-",'3h SMNCC'!S$37)</f>
        <v>-</v>
      </c>
      <c r="Y86" s="41" t="str">
        <f>IF('3h SMNCC'!T$37="-","-",'3h SMNCC'!T$37)</f>
        <v>-</v>
      </c>
      <c r="Z86" s="41" t="str">
        <f>IF('3h SMNCC'!U$37="-","-",'3h SMNCC'!U$37)</f>
        <v>-</v>
      </c>
      <c r="AA86" s="29"/>
    </row>
    <row r="87" spans="1:27" s="30" customFormat="1" ht="11.5" x14ac:dyDescent="0.25">
      <c r="A87" s="273">
        <v>7</v>
      </c>
      <c r="B87" s="142" t="s">
        <v>352</v>
      </c>
      <c r="C87" s="142" t="s">
        <v>399</v>
      </c>
      <c r="D87" s="133" t="s">
        <v>325</v>
      </c>
      <c r="E87" s="134"/>
      <c r="F87" s="31"/>
      <c r="G87" s="41">
        <f>IF('3f CPIH'!C$16="-","-",'3i PAAC PAP'!$G$16*('3f CPIH'!C$16/'3f CPIH'!$G$16))</f>
        <v>13.020087506374207</v>
      </c>
      <c r="H87" s="41">
        <f>IF('3f CPIH'!D$16="-","-",'3i PAAC PAP'!$G$16*('3f CPIH'!D$16/'3f CPIH'!$G$16))</f>
        <v>13.046153747628209</v>
      </c>
      <c r="I87" s="41">
        <f>IF('3f CPIH'!E$16="-","-",'3i PAAC PAP'!$G$16*('3f CPIH'!E$16/'3f CPIH'!$G$16))</f>
        <v>13.085253109509214</v>
      </c>
      <c r="J87" s="41">
        <f>IF('3f CPIH'!F$16="-","-",'3i PAAC PAP'!$G$16*('3f CPIH'!F$16/'3f CPIH'!$G$16))</f>
        <v>13.163451833271221</v>
      </c>
      <c r="K87" s="41">
        <f>IF('3f CPIH'!G$16="-","-",'3i PAAC PAP'!$G$16*('3f CPIH'!G$16/'3f CPIH'!$G$16))</f>
        <v>13.319849280795236</v>
      </c>
      <c r="L87" s="41">
        <f>IF('3f CPIH'!H$16="-","-",'3i PAAC PAP'!$G$16*('3f CPIH'!H$16/'3f CPIH'!$G$16))</f>
        <v>13.489279848946252</v>
      </c>
      <c r="M87" s="41">
        <f>IF('3f CPIH'!I$16="-","-",'3i PAAC PAP'!$G$16*('3f CPIH'!I$16/'3f CPIH'!$G$16))</f>
        <v>13.684776658351268</v>
      </c>
      <c r="N87" s="41">
        <f>IF('3f CPIH'!J$16="-","-",'3i PAAC PAP'!$G$16*('3f CPIH'!J$16/'3f CPIH'!$G$16))</f>
        <v>13.802074743994281</v>
      </c>
      <c r="O87" s="31"/>
      <c r="P87" s="41">
        <f>IF('3f CPIH'!L$16="-","-",'3i PAAC PAP'!$G$16*('3f CPIH'!L$16/'3f CPIH'!$G$16))</f>
        <v>13.802074743994281</v>
      </c>
      <c r="Q87" s="41" t="str">
        <f>IF('3f CPIH'!M$16="-","-",'3i PAAC PAP'!$G$16*('3f CPIH'!M$16/'3f CPIH'!$G$16))</f>
        <v>-</v>
      </c>
      <c r="R87" s="41" t="str">
        <f>IF('3f CPIH'!N$16="-","-",'3i PAAC PAP'!$G$16*('3f CPIH'!N$16/'3f CPIH'!$G$16))</f>
        <v>-</v>
      </c>
      <c r="S87" s="41" t="str">
        <f>IF('3f CPIH'!O$16="-","-",'3i PAAC PAP'!$G$16*('3f CPIH'!O$16/'3f CPIH'!$G$16))</f>
        <v>-</v>
      </c>
      <c r="T87" s="41" t="str">
        <f>IF('3f CPIH'!P$16="-","-",'3i PAAC PAP'!$G$16*('3f CPIH'!P$16/'3f CPIH'!$G$16))</f>
        <v>-</v>
      </c>
      <c r="U87" s="41" t="str">
        <f>IF('3f CPIH'!Q$16="-","-",'3i PAAC PAP'!$G$16*('3f CPIH'!Q$16/'3f CPIH'!$G$16))</f>
        <v>-</v>
      </c>
      <c r="V87" s="41" t="str">
        <f>IF('3f CPIH'!R$16="-","-",'3i PAAC PAP'!$G$16*('3f CPIH'!R$16/'3f CPIH'!$G$16))</f>
        <v>-</v>
      </c>
      <c r="W87" s="41" t="str">
        <f>IF('3f CPIH'!S$16="-","-",'3i PAAC PAP'!$G$16*('3f CPIH'!S$16/'3f CPIH'!$G$16))</f>
        <v>-</v>
      </c>
      <c r="X87" s="41" t="str">
        <f>IF('3f CPIH'!T$16="-","-",'3i PAAC PAP'!$G$16*('3f CPIH'!T$16/'3f CPIH'!$G$16))</f>
        <v>-</v>
      </c>
      <c r="Y87" s="41" t="str">
        <f>IF('3f CPIH'!U$16="-","-",'3i PAAC PAP'!$G$16*('3f CPIH'!U$16/'3f CPIH'!$G$16))</f>
        <v>-</v>
      </c>
      <c r="Z87" s="41" t="str">
        <f>IF('3f CPIH'!V$16="-","-",'3i PAAC PAP'!$G$16*('3f CPIH'!V$16/'3f CPIH'!$G$16))</f>
        <v>-</v>
      </c>
      <c r="AA87" s="29"/>
    </row>
    <row r="88" spans="1:27" s="30" customFormat="1" ht="11.5" x14ac:dyDescent="0.25">
      <c r="A88" s="273">
        <v>8</v>
      </c>
      <c r="B88" s="142" t="s">
        <v>352</v>
      </c>
      <c r="C88" s="142" t="s">
        <v>417</v>
      </c>
      <c r="D88" s="133" t="s">
        <v>325</v>
      </c>
      <c r="E88" s="134"/>
      <c r="F88" s="31"/>
      <c r="G88" s="41">
        <f>IF(G81="-","-",SUM(G81:G86)*'3i PAAC PAP'!$G$28)</f>
        <v>27.776854002693568</v>
      </c>
      <c r="H88" s="41">
        <f>IF(H81="-","-",SUM(H81:H86)*'3i PAAC PAP'!$G$28)</f>
        <v>25.41399070392394</v>
      </c>
      <c r="I88" s="41">
        <f>IF(I81="-","-",SUM(I81:I86)*'3i PAAC PAP'!$G$28)</f>
        <v>23.399417899972093</v>
      </c>
      <c r="J88" s="41">
        <f>IF(J81="-","-",SUM(J81:J86)*'3i PAAC PAP'!$G$28)</f>
        <v>22.583215336008784</v>
      </c>
      <c r="K88" s="41">
        <f>IF(K81="-","-",SUM(K81:K86)*'3i PAAC PAP'!$G$28)</f>
        <v>24.487873009773054</v>
      </c>
      <c r="L88" s="41">
        <f>IF(L81="-","-",SUM(L81:L86)*'3i PAAC PAP'!$G$28)</f>
        <v>24.449100887242324</v>
      </c>
      <c r="M88" s="41">
        <f>IF(M81="-","-",SUM(M81:M86)*'3i PAAC PAP'!$G$28)</f>
        <v>25.844539318969556</v>
      </c>
      <c r="N88" s="41">
        <f>IF(N81="-","-",SUM(N81:N86)*'3i PAAC PAP'!$G$28)</f>
        <v>27.78923422673218</v>
      </c>
      <c r="O88" s="31"/>
      <c r="P88" s="41" t="str">
        <f>IF(P81="-","-",SUM(P81:P86)*'3i PAAC PAP'!$G$28)</f>
        <v>-</v>
      </c>
      <c r="Q88" s="41" t="str">
        <f>IF(Q81="-","-",SUM(Q81:Q86)*'3i PAAC PAP'!$G$28)</f>
        <v>-</v>
      </c>
      <c r="R88" s="41" t="str">
        <f>IF(R81="-","-",SUM(R81:R86)*'3i PAAC PAP'!$G$28)</f>
        <v>-</v>
      </c>
      <c r="S88" s="41" t="str">
        <f>IF(S81="-","-",SUM(S81:S86)*'3i PAAC PAP'!$G$28)</f>
        <v>-</v>
      </c>
      <c r="T88" s="41" t="str">
        <f>IF(T81="-","-",SUM(T81:T86)*'3i PAAC PAP'!$G$28)</f>
        <v>-</v>
      </c>
      <c r="U88" s="41" t="str">
        <f>IF(U81="-","-",SUM(U81:U86)*'3i PAAC PAP'!$G$28)</f>
        <v>-</v>
      </c>
      <c r="V88" s="41" t="str">
        <f>IF(V81="-","-",SUM(V81:V86)*'3i PAAC PAP'!$G$28)</f>
        <v>-</v>
      </c>
      <c r="W88" s="41" t="str">
        <f>IF(W81="-","-",SUM(W81:W86)*'3i PAAC PAP'!$G$28)</f>
        <v>-</v>
      </c>
      <c r="X88" s="41" t="str">
        <f>IF(X81="-","-",SUM(X81:X86)*'3i PAAC PAP'!$G$28)</f>
        <v>-</v>
      </c>
      <c r="Y88" s="41" t="str">
        <f>IF(Y81="-","-",SUM(Y81:Y86)*'3i PAAC PAP'!$G$28)</f>
        <v>-</v>
      </c>
      <c r="Z88" s="41" t="str">
        <f>IF(Z81="-","-",SUM(Z81:Z86)*'3i PAAC PAP'!$G$28)</f>
        <v>-</v>
      </c>
      <c r="AA88" s="29"/>
    </row>
    <row r="89" spans="1:27" s="30" customFormat="1" ht="11.5" x14ac:dyDescent="0.25">
      <c r="A89" s="273">
        <v>9</v>
      </c>
      <c r="B89" s="142" t="s">
        <v>398</v>
      </c>
      <c r="C89" s="142" t="s">
        <v>548</v>
      </c>
      <c r="D89" s="133" t="s">
        <v>325</v>
      </c>
      <c r="E89" s="134"/>
      <c r="F89" s="31"/>
      <c r="G89" s="41">
        <f>IF(G83="-","-",SUM(G81:G88)*'3j EBIT'!$E$11)</f>
        <v>10.022515222480521</v>
      </c>
      <c r="H89" s="41">
        <f>IF(H83="-","-",SUM(H81:H88)*'3j EBIT'!$E$11)</f>
        <v>9.1914798719131685</v>
      </c>
      <c r="I89" s="41">
        <f>IF(I83="-","-",SUM(I81:I88)*'3j EBIT'!$E$11)</f>
        <v>8.4832613265473995</v>
      </c>
      <c r="J89" s="41">
        <f>IF(J83="-","-",SUM(J81:J88)*'3j EBIT'!$E$11)</f>
        <v>8.197511943347207</v>
      </c>
      <c r="K89" s="41">
        <f>IF(K83="-","-",SUM(K81:K88)*'3j EBIT'!$E$11)</f>
        <v>8.8707639789197916</v>
      </c>
      <c r="L89" s="41">
        <f>IF(L83="-","-",SUM(L81:L88)*'3j EBIT'!$E$11)</f>
        <v>8.8603386096118886</v>
      </c>
      <c r="M89" s="41">
        <f>IF(M83="-","-",SUM(M81:M88)*'3j EBIT'!$E$11)</f>
        <v>9.3551308738361101</v>
      </c>
      <c r="N89" s="41">
        <f>IF(N83="-","-",SUM(N81:N88)*'3j EBIT'!$E$11)</f>
        <v>10.041729785250018</v>
      </c>
      <c r="O89" s="31"/>
      <c r="P89" s="41" t="str">
        <f>IF(P83="-","-",SUM(P81:P88)*'3j EBIT'!$E$11)</f>
        <v>-</v>
      </c>
      <c r="Q89" s="41" t="str">
        <f>IF(Q83="-","-",SUM(Q81:Q88)*'3j EBIT'!$E$11)</f>
        <v>-</v>
      </c>
      <c r="R89" s="41" t="str">
        <f>IF(R83="-","-",SUM(R81:R88)*'3j EBIT'!$E$11)</f>
        <v>-</v>
      </c>
      <c r="S89" s="41" t="str">
        <f>IF(S83="-","-",SUM(S81:S88)*'3j EBIT'!$E$11)</f>
        <v>-</v>
      </c>
      <c r="T89" s="41" t="str">
        <f>IF(T83="-","-",SUM(T81:T88)*'3j EBIT'!$E$11)</f>
        <v>-</v>
      </c>
      <c r="U89" s="41" t="str">
        <f>IF(U83="-","-",SUM(U81:U88)*'3j EBIT'!$E$11)</f>
        <v>-</v>
      </c>
      <c r="V89" s="41" t="str">
        <f>IF(V83="-","-",SUM(V81:V88)*'3j EBIT'!$E$11)</f>
        <v>-</v>
      </c>
      <c r="W89" s="41" t="str">
        <f>IF(W83="-","-",SUM(W81:W88)*'3j EBIT'!$E$11)</f>
        <v>-</v>
      </c>
      <c r="X89" s="41" t="str">
        <f>IF(X83="-","-",SUM(X81:X88)*'3j EBIT'!$E$11)</f>
        <v>-</v>
      </c>
      <c r="Y89" s="41" t="str">
        <f>IF(Y83="-","-",SUM(Y81:Y88)*'3j EBIT'!$E$11)</f>
        <v>-</v>
      </c>
      <c r="Z89" s="41" t="str">
        <f>IF(Z83="-","-",SUM(Z81:Z88)*'3j EBIT'!$E$11)</f>
        <v>-</v>
      </c>
      <c r="AA89" s="29"/>
    </row>
    <row r="90" spans="1:27" s="30" customFormat="1" ht="11.5" x14ac:dyDescent="0.25">
      <c r="A90" s="273">
        <v>10</v>
      </c>
      <c r="B90" s="142" t="s">
        <v>294</v>
      </c>
      <c r="C90" s="190" t="s">
        <v>549</v>
      </c>
      <c r="D90" s="133" t="s">
        <v>325</v>
      </c>
      <c r="E90" s="134"/>
      <c r="F90" s="31"/>
      <c r="G90" s="41">
        <f>IF(G85="-","-",SUM(G81:G83,G85:G89)*'3k HAP'!$E$13)</f>
        <v>5.9783745345715458</v>
      </c>
      <c r="H90" s="41">
        <f>IF(H85="-","-",SUM(H81:H83,H85:H88)*'3k HAP'!$E$13)</f>
        <v>5.2000961640700423</v>
      </c>
      <c r="I90" s="41">
        <f>IF(I85="-","-",SUM(I81:I83,I85:I88)*'3k HAP'!$E$13)</f>
        <v>4.6294288213471733</v>
      </c>
      <c r="J90" s="41">
        <f>IF(J85="-","-",SUM(J81:J83,J85:J88)*'3k HAP'!$E$13)</f>
        <v>4.4167470519256433</v>
      </c>
      <c r="K90" s="41">
        <f>IF(K85="-","-",SUM(K81:K83,K85:K88)*'3k HAP'!$E$13)</f>
        <v>4.9925770873137543</v>
      </c>
      <c r="L90" s="41">
        <f>IF(L85="-","-",SUM(L81:L83,L85:L88)*'3k HAP'!$E$13)</f>
        <v>4.9842862992978407</v>
      </c>
      <c r="M90" s="41">
        <f>IF(M85="-","-",SUM(M81:M83,M85:M88)*'3k HAP'!$E$13)</f>
        <v>5.3204189190419537</v>
      </c>
      <c r="N90" s="41">
        <f>IF(N85="-","-",SUM(N81:N83,N85:N88)*'3k HAP'!$E$13)</f>
        <v>5.8425135266915227</v>
      </c>
      <c r="O90" s="31"/>
      <c r="P90" s="41">
        <f>IF(P85="-","-",SUM(P81:P83,P85:P89)*'3k HAP'!$E$13)</f>
        <v>1.5388038975168032</v>
      </c>
      <c r="Q90" s="41" t="str">
        <f>IF(Q85="-","-",SUM(Q81:Q83,Q85:Q89)*'3k HAP'!$E$13)</f>
        <v>-</v>
      </c>
      <c r="R90" s="41" t="str">
        <f>IF(R85="-","-",SUM(R81:R83,R85:R89)*'3k HAP'!$E$13)</f>
        <v>-</v>
      </c>
      <c r="S90" s="41" t="str">
        <f>IF(S85="-","-",SUM(S81:S83,S85:S89)*'3k HAP'!$E$13)</f>
        <v>-</v>
      </c>
      <c r="T90" s="41" t="str">
        <f>IF(T85="-","-",SUM(T81:T83,T85:T89)*'3k HAP'!$E$13)</f>
        <v>-</v>
      </c>
      <c r="U90" s="41" t="str">
        <f>IF(U85="-","-",SUM(U81:U83,U85:U89)*'3k HAP'!$E$13)</f>
        <v>-</v>
      </c>
      <c r="V90" s="41" t="str">
        <f>IF(V85="-","-",SUM(V81:V83,V85:V89)*'3k HAP'!$E$13)</f>
        <v>-</v>
      </c>
      <c r="W90" s="41" t="str">
        <f>IF(W85="-","-",SUM(W81:W83,W85:W89)*'3k HAP'!$E$13)</f>
        <v>-</v>
      </c>
      <c r="X90" s="41" t="str">
        <f>IF(X85="-","-",SUM(X81:X83,X85:X89)*'3k HAP'!$E$13)</f>
        <v>-</v>
      </c>
      <c r="Y90" s="41" t="str">
        <f>IF(Y85="-","-",SUM(Y81:Y83,Y85:Y89)*'3k HAP'!$E$13)</f>
        <v>-</v>
      </c>
      <c r="Z90" s="41" t="str">
        <f>IF(Z85="-","-",SUM(Z81:Z83,Z85:Z89)*'3k HAP'!$E$13)</f>
        <v>-</v>
      </c>
      <c r="AA90" s="29"/>
    </row>
    <row r="91" spans="1:27" s="30" customFormat="1" ht="11.5" x14ac:dyDescent="0.25">
      <c r="A91" s="273">
        <v>11</v>
      </c>
      <c r="B91" s="142" t="s">
        <v>46</v>
      </c>
      <c r="C91" s="142" t="str">
        <f>B91&amp;"_"&amp;D91</f>
        <v>Total_North West</v>
      </c>
      <c r="D91" s="133" t="s">
        <v>325</v>
      </c>
      <c r="E91" s="134"/>
      <c r="F91" s="31"/>
      <c r="G91" s="41">
        <f t="shared" ref="G91:N91" si="12">IF(G69="-","-",SUM(G81:G90))</f>
        <v>543.50169094023738</v>
      </c>
      <c r="H91" s="41">
        <f t="shared" si="12"/>
        <v>498.15367455772889</v>
      </c>
      <c r="I91" s="41">
        <f t="shared" si="12"/>
        <v>459.60012838723139</v>
      </c>
      <c r="J91" s="41">
        <f t="shared" si="12"/>
        <v>444.06225601354691</v>
      </c>
      <c r="K91" s="41">
        <f t="shared" si="12"/>
        <v>480.74565574622261</v>
      </c>
      <c r="L91" s="41">
        <f t="shared" si="12"/>
        <v>480.17823594111445</v>
      </c>
      <c r="M91" s="41">
        <f t="shared" si="12"/>
        <v>507.05085894214704</v>
      </c>
      <c r="N91" s="41">
        <f t="shared" si="12"/>
        <v>544.39633727246883</v>
      </c>
      <c r="O91" s="31"/>
      <c r="P91" s="41" t="str">
        <f t="shared" ref="P91:Z91" si="13">IF(P81="-","-",SUM(P81:P90))</f>
        <v>-</v>
      </c>
      <c r="Q91" s="41" t="str">
        <f t="shared" si="13"/>
        <v>-</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1.5" x14ac:dyDescent="0.25">
      <c r="A92" s="273">
        <v>1</v>
      </c>
      <c r="B92" s="138" t="s">
        <v>353</v>
      </c>
      <c r="C92" s="138" t="s">
        <v>344</v>
      </c>
      <c r="D92" s="141" t="s">
        <v>326</v>
      </c>
      <c r="E92" s="137"/>
      <c r="F92" s="31"/>
      <c r="G92" s="135">
        <f>IF('3a DF'!H$42="-","-",'3a DF'!H$42)</f>
        <v>252.96949846751136</v>
      </c>
      <c r="H92" s="135">
        <f>IF('3a DF'!I$42="-","-",'3a DF'!I$42)</f>
        <v>211.39291100152178</v>
      </c>
      <c r="I92" s="135">
        <f>IF('3a DF'!J$42="-","-",'3a DF'!J$42)</f>
        <v>172.96493375656357</v>
      </c>
      <c r="J92" s="135">
        <f>IF('3a DF'!K$42="-","-",'3a DF'!K$42)</f>
        <v>158.62999149566321</v>
      </c>
      <c r="K92" s="135">
        <f>IF('3a DF'!L$42="-","-",'3a DF'!L$42)</f>
        <v>198.69632812507541</v>
      </c>
      <c r="L92" s="135">
        <f>IF('3a DF'!M$42="-","-",'3a DF'!M$42)</f>
        <v>197.0243587635365</v>
      </c>
      <c r="M92" s="135">
        <f>IF('3a DF'!N$42="-","-",'3a DF'!N$42)</f>
        <v>213.56709457345295</v>
      </c>
      <c r="N92" s="135">
        <f>IF('3a DF'!O$42="-","-",'3a DF'!O$42)</f>
        <v>240.8727144110012</v>
      </c>
      <c r="O92" s="31"/>
      <c r="P92" s="135" t="str">
        <f>IF('3a DF'!Q$42="-","-",'3a DF'!Q$42)</f>
        <v>-</v>
      </c>
      <c r="Q92" s="135" t="str">
        <f>IF('3a DF'!R$42="-","-",'3a DF'!R$42)</f>
        <v>-</v>
      </c>
      <c r="R92" s="135" t="str">
        <f>IF('3a DF'!S$42="-","-",'3a DF'!S$42)</f>
        <v>-</v>
      </c>
      <c r="S92" s="135" t="str">
        <f>IF('3a DF'!T$42="-","-",'3a DF'!T$42)</f>
        <v>-</v>
      </c>
      <c r="T92" s="135" t="str">
        <f>IF('3a DF'!U$42="-","-",'3a DF'!U$42)</f>
        <v>-</v>
      </c>
      <c r="U92" s="135" t="str">
        <f>IF('3a DF'!V$42="-","-",'3a DF'!V$42)</f>
        <v>-</v>
      </c>
      <c r="V92" s="135" t="str">
        <f>IF('3a DF'!W$42="-","-",'3a DF'!W$42)</f>
        <v>-</v>
      </c>
      <c r="W92" s="135" t="str">
        <f>IF('3a DF'!X$42="-","-",'3a DF'!X$42)</f>
        <v>-</v>
      </c>
      <c r="X92" s="135" t="str">
        <f>IF('3a DF'!Y$42="-","-",'3a DF'!Y$42)</f>
        <v>-</v>
      </c>
      <c r="Y92" s="135" t="str">
        <f>IF('3a DF'!Z$42="-","-",'3a DF'!Z$42)</f>
        <v>-</v>
      </c>
      <c r="Z92" s="135" t="str">
        <f>IF('3a DF'!AA$42="-","-",'3a DF'!AA$42)</f>
        <v>-</v>
      </c>
      <c r="AA92" s="29"/>
    </row>
    <row r="93" spans="1:27" s="30" customFormat="1" ht="11.5" x14ac:dyDescent="0.25">
      <c r="A93" s="273">
        <v>2</v>
      </c>
      <c r="B93" s="138" t="s">
        <v>353</v>
      </c>
      <c r="C93" s="138" t="s">
        <v>303</v>
      </c>
      <c r="D93" s="141" t="s">
        <v>326</v>
      </c>
      <c r="E93" s="137"/>
      <c r="F93" s="31"/>
      <c r="G93" s="135" t="s">
        <v>336</v>
      </c>
      <c r="H93" s="135" t="s">
        <v>336</v>
      </c>
      <c r="I93" s="135" t="s">
        <v>336</v>
      </c>
      <c r="J93" s="135" t="s">
        <v>336</v>
      </c>
      <c r="K93" s="135" t="s">
        <v>336</v>
      </c>
      <c r="L93" s="135" t="s">
        <v>336</v>
      </c>
      <c r="M93" s="135" t="s">
        <v>336</v>
      </c>
      <c r="N93" s="135" t="s">
        <v>336</v>
      </c>
      <c r="O93" s="31"/>
      <c r="P93" s="135" t="s">
        <v>336</v>
      </c>
      <c r="Q93" s="135" t="s">
        <v>336</v>
      </c>
      <c r="R93" s="135" t="s">
        <v>336</v>
      </c>
      <c r="S93" s="135" t="s">
        <v>336</v>
      </c>
      <c r="T93" s="135" t="s">
        <v>336</v>
      </c>
      <c r="U93" s="135" t="s">
        <v>336</v>
      </c>
      <c r="V93" s="135" t="s">
        <v>336</v>
      </c>
      <c r="W93" s="135" t="s">
        <v>336</v>
      </c>
      <c r="X93" s="135" t="s">
        <v>336</v>
      </c>
      <c r="Y93" s="135" t="s">
        <v>336</v>
      </c>
      <c r="Z93" s="135" t="s">
        <v>336</v>
      </c>
      <c r="AA93" s="29"/>
    </row>
    <row r="94" spans="1:27" s="30" customFormat="1" ht="11.5" x14ac:dyDescent="0.25">
      <c r="A94" s="273">
        <v>3</v>
      </c>
      <c r="B94" s="138" t="s">
        <v>2</v>
      </c>
      <c r="C94" s="138" t="s">
        <v>345</v>
      </c>
      <c r="D94" s="141" t="s">
        <v>326</v>
      </c>
      <c r="E94" s="137"/>
      <c r="F94" s="31"/>
      <c r="G94" s="135">
        <f>IF('3c PC'!G$42="-","-",'3c PC'!G$42)</f>
        <v>21.926269106402124</v>
      </c>
      <c r="H94" s="135">
        <f>IF('3c PC'!H$42="-","-",'3c PC'!H$42)</f>
        <v>21.926269106402124</v>
      </c>
      <c r="I94" s="135">
        <f>IF('3c PC'!I$42="-","-",'3c PC'!I$42)</f>
        <v>22.64764819235609</v>
      </c>
      <c r="J94" s="135">
        <f>IF('3c PC'!J$42="-","-",'3c PC'!J$42)</f>
        <v>22.505107470829557</v>
      </c>
      <c r="K94" s="135">
        <f>IF('3c PC'!K$42="-","-",'3c PC'!K$42)</f>
        <v>19.106297226763825</v>
      </c>
      <c r="L94" s="135">
        <f>IF('3c PC'!L$42="-","-",'3c PC'!L$42)</f>
        <v>19.106297226763825</v>
      </c>
      <c r="M94" s="135">
        <f>IF('3c PC'!M$42="-","-",'3c PC'!M$42)</f>
        <v>20.852393125569616</v>
      </c>
      <c r="N94" s="135">
        <f>IF('3c PC'!N$42="-","-",'3c PC'!N$42)</f>
        <v>20.852393125569616</v>
      </c>
      <c r="O94" s="31"/>
      <c r="P94" s="135" t="str">
        <f>IF('3c PC'!P$42="-","-",'3c PC'!P$42)</f>
        <v>-</v>
      </c>
      <c r="Q94" s="135" t="str">
        <f>IF('3c PC'!Q$42="-","-",'3c PC'!Q$42)</f>
        <v>-</v>
      </c>
      <c r="R94" s="135" t="str">
        <f>IF('3c PC'!R$42="-","-",'3c PC'!R$42)</f>
        <v>-</v>
      </c>
      <c r="S94" s="135" t="str">
        <f>IF('3c PC'!S$42="-","-",'3c PC'!S$42)</f>
        <v>-</v>
      </c>
      <c r="T94" s="135" t="str">
        <f>IF('3c PC'!T$42="-","-",'3c PC'!T$42)</f>
        <v>-</v>
      </c>
      <c r="U94" s="135" t="str">
        <f>IF('3c PC'!U$42="-","-",'3c PC'!U$42)</f>
        <v>-</v>
      </c>
      <c r="V94" s="135" t="str">
        <f>IF('3c PC'!V$42="-","-",'3c PC'!V$42)</f>
        <v>-</v>
      </c>
      <c r="W94" s="135" t="str">
        <f>IF('3c PC'!W$42="-","-",'3c PC'!W$42)</f>
        <v>-</v>
      </c>
      <c r="X94" s="135" t="str">
        <f>IF('3c PC'!X$42="-","-",'3c PC'!X$42)</f>
        <v>-</v>
      </c>
      <c r="Y94" s="135" t="str">
        <f>IF('3c PC'!Y$42="-","-",'3c PC'!Y$42)</f>
        <v>-</v>
      </c>
      <c r="Z94" s="135" t="str">
        <f>IF('3c PC'!Z$42="-","-",'3c PC'!Z$42)</f>
        <v>-</v>
      </c>
      <c r="AA94" s="29"/>
    </row>
    <row r="95" spans="1:27" s="30" customFormat="1" ht="11.5" x14ac:dyDescent="0.25">
      <c r="A95" s="273">
        <v>4</v>
      </c>
      <c r="B95" s="138" t="s">
        <v>355</v>
      </c>
      <c r="C95" s="138" t="s">
        <v>346</v>
      </c>
      <c r="D95" s="141" t="s">
        <v>326</v>
      </c>
      <c r="E95" s="137"/>
      <c r="F95" s="31"/>
      <c r="G95" s="135">
        <f>IF('3e NC-Gas'!F51="-","-",'3e NC-Gas'!F51)</f>
        <v>137.46522368866408</v>
      </c>
      <c r="H95" s="135">
        <f>IF('3e NC-Gas'!G51="-","-",'3e NC-Gas'!G51)</f>
        <v>137.46522368866408</v>
      </c>
      <c r="I95" s="135">
        <f>IF('3e NC-Gas'!H51="-","-",'3e NC-Gas'!H51)</f>
        <v>137.17207637429522</v>
      </c>
      <c r="J95" s="135">
        <f>IF('3e NC-Gas'!I51="-","-",'3e NC-Gas'!I51)</f>
        <v>136.82407637346552</v>
      </c>
      <c r="K95" s="135">
        <f>IF('3e NC-Gas'!J51="-","-",'3e NC-Gas'!J51)</f>
        <v>133.63288526126215</v>
      </c>
      <c r="L95" s="135">
        <f>IF('3e NC-Gas'!K51="-","-",'3e NC-Gas'!K51)</f>
        <v>133.65688526131936</v>
      </c>
      <c r="M95" s="135">
        <f>IF('3e NC-Gas'!L51="-","-",'3e NC-Gas'!L51)</f>
        <v>139.85820031131738</v>
      </c>
      <c r="N95" s="135">
        <f>IF('3e NC-Gas'!M51="-","-",'3e NC-Gas'!M51)</f>
        <v>139.93020031148905</v>
      </c>
      <c r="O95" s="31"/>
      <c r="P95" s="135" t="str">
        <f>IF('3e NC-Gas'!O51="-","-",'3e NC-Gas'!O51)</f>
        <v>-</v>
      </c>
      <c r="Q95" s="135" t="str">
        <f>IF('3e NC-Gas'!P51="-","-",'3e NC-Gas'!P51)</f>
        <v>-</v>
      </c>
      <c r="R95" s="135" t="str">
        <f>IF('3e NC-Gas'!Q51="-","-",'3e NC-Gas'!Q51)</f>
        <v>-</v>
      </c>
      <c r="S95" s="135" t="str">
        <f>IF('3e NC-Gas'!R51="-","-",'3e NC-Gas'!R51)</f>
        <v>-</v>
      </c>
      <c r="T95" s="135" t="str">
        <f>IF('3e NC-Gas'!S51="-","-",'3e NC-Gas'!S51)</f>
        <v>-</v>
      </c>
      <c r="U95" s="135" t="str">
        <f>IF('3e NC-Gas'!T51="-","-",'3e NC-Gas'!T51)</f>
        <v>-</v>
      </c>
      <c r="V95" s="135" t="str">
        <f>IF('3e NC-Gas'!U51="-","-",'3e NC-Gas'!U51)</f>
        <v>-</v>
      </c>
      <c r="W95" s="135" t="str">
        <f>IF('3e NC-Gas'!V51="-","-",'3e NC-Gas'!V51)</f>
        <v>-</v>
      </c>
      <c r="X95" s="135" t="str">
        <f>IF('3e NC-Gas'!W51="-","-",'3e NC-Gas'!W51)</f>
        <v>-</v>
      </c>
      <c r="Y95" s="135" t="str">
        <f>IF('3e NC-Gas'!X51="-","-",'3e NC-Gas'!X51)</f>
        <v>-</v>
      </c>
      <c r="Z95" s="135" t="str">
        <f>IF('3e NC-Gas'!Y51="-","-",'3e NC-Gas'!Y51)</f>
        <v>-</v>
      </c>
      <c r="AA95" s="29"/>
    </row>
    <row r="96" spans="1:27" s="30" customFormat="1" ht="11.5" x14ac:dyDescent="0.25">
      <c r="A96" s="273">
        <v>5</v>
      </c>
      <c r="B96" s="138" t="s">
        <v>352</v>
      </c>
      <c r="C96" s="138" t="s">
        <v>347</v>
      </c>
      <c r="D96" s="141" t="s">
        <v>326</v>
      </c>
      <c r="E96" s="137"/>
      <c r="F96" s="31"/>
      <c r="G96" s="135">
        <f>IF('3f CPIH'!C$16="-","-",'3g OC '!$E$12*('3f CPIH'!C$16/'3f CPIH'!$G$16))</f>
        <v>87.253590101747221</v>
      </c>
      <c r="H96" s="135">
        <f>IF('3f CPIH'!D$16="-","-",'3g OC '!$E$12*('3f CPIH'!D$16/'3f CPIH'!$G$16))</f>
        <v>87.428271963812776</v>
      </c>
      <c r="I96" s="135">
        <f>IF('3f CPIH'!E$16="-","-",'3g OC '!$E$12*('3f CPIH'!E$16/'3f CPIH'!$G$16))</f>
        <v>87.690294756911129</v>
      </c>
      <c r="J96" s="135">
        <f>IF('3f CPIH'!F$16="-","-",'3g OC '!$E$12*('3f CPIH'!F$16/'3f CPIH'!$G$16))</f>
        <v>88.214340343107807</v>
      </c>
      <c r="K96" s="135">
        <f>IF('3f CPIH'!G$16="-","-",'3g OC '!$E$12*('3f CPIH'!G$16/'3f CPIH'!$G$16))</f>
        <v>89.262431515501163</v>
      </c>
      <c r="L96" s="135">
        <f>IF('3f CPIH'!H$16="-","-",'3g OC '!$E$12*('3f CPIH'!H$16/'3f CPIH'!$G$16))</f>
        <v>90.397863618927303</v>
      </c>
      <c r="M96" s="135">
        <f>IF('3f CPIH'!I$16="-","-",'3g OC '!$E$12*('3f CPIH'!I$16/'3f CPIH'!$G$16))</f>
        <v>91.707977584418998</v>
      </c>
      <c r="N96" s="135">
        <f>IF('3f CPIH'!J$16="-","-",'3g OC '!$E$12*('3f CPIH'!J$16/'3f CPIH'!$G$16))</f>
        <v>92.494045963714029</v>
      </c>
      <c r="O96" s="31"/>
      <c r="P96" s="135">
        <f>IF('3f CPIH'!L$16="-","-",'3g OC '!$E$12*('3f CPIH'!L$16/'3f CPIH'!$G$16))</f>
        <v>92.494045963714029</v>
      </c>
      <c r="Q96" s="135" t="str">
        <f>IF('3f CPIH'!M$16="-","-",'3g OC '!$E$12*('3f CPIH'!M$16/'3f CPIH'!$G$16))</f>
        <v>-</v>
      </c>
      <c r="R96" s="135" t="str">
        <f>IF('3f CPIH'!N$16="-","-",'3g OC '!$E$12*('3f CPIH'!N$16/'3f CPIH'!$G$16))</f>
        <v>-</v>
      </c>
      <c r="S96" s="135" t="str">
        <f>IF('3f CPIH'!O$16="-","-",'3g OC '!$E$12*('3f CPIH'!O$16/'3f CPIH'!$G$16))</f>
        <v>-</v>
      </c>
      <c r="T96" s="135" t="str">
        <f>IF('3f CPIH'!P$16="-","-",'3g OC '!$E$12*('3f CPIH'!P$16/'3f CPIH'!$G$16))</f>
        <v>-</v>
      </c>
      <c r="U96" s="135" t="str">
        <f>IF('3f CPIH'!Q$16="-","-",'3g OC '!$E$12*('3f CPIH'!Q$16/'3f CPIH'!$G$16))</f>
        <v>-</v>
      </c>
      <c r="V96" s="135" t="str">
        <f>IF('3f CPIH'!R$16="-","-",'3g OC '!$E$12*('3f CPIH'!R$16/'3f CPIH'!$G$16))</f>
        <v>-</v>
      </c>
      <c r="W96" s="135" t="str">
        <f>IF('3f CPIH'!S$16="-","-",'3g OC '!$E$12*('3f CPIH'!S$16/'3f CPIH'!$G$16))</f>
        <v>-</v>
      </c>
      <c r="X96" s="135" t="str">
        <f>IF('3f CPIH'!T$16="-","-",'3g OC '!$E$12*('3f CPIH'!T$16/'3f CPIH'!$G$16))</f>
        <v>-</v>
      </c>
      <c r="Y96" s="135" t="str">
        <f>IF('3f CPIH'!U$16="-","-",'3g OC '!$E$12*('3f CPIH'!U$16/'3f CPIH'!$G$16))</f>
        <v>-</v>
      </c>
      <c r="Z96" s="135" t="str">
        <f>IF('3f CPIH'!V$16="-","-",'3g OC '!$E$12*('3f CPIH'!V$16/'3f CPIH'!$G$16))</f>
        <v>-</v>
      </c>
      <c r="AA96" s="29"/>
    </row>
    <row r="97" spans="1:27" s="30" customFormat="1" ht="11.5" x14ac:dyDescent="0.25">
      <c r="A97" s="273">
        <v>6</v>
      </c>
      <c r="B97" s="138" t="s">
        <v>352</v>
      </c>
      <c r="C97" s="138" t="s">
        <v>45</v>
      </c>
      <c r="D97" s="141" t="s">
        <v>326</v>
      </c>
      <c r="E97" s="137"/>
      <c r="F97" s="31"/>
      <c r="G97" s="135" t="s">
        <v>336</v>
      </c>
      <c r="H97" s="135" t="s">
        <v>336</v>
      </c>
      <c r="I97" s="135" t="s">
        <v>336</v>
      </c>
      <c r="J97" s="135" t="s">
        <v>336</v>
      </c>
      <c r="K97" s="135">
        <f>IF('3h SMNCC'!F$37="-","-",'3h SMNCC'!F$37)</f>
        <v>0</v>
      </c>
      <c r="L97" s="135">
        <f>IF('3h SMNCC'!G$37="-","-",'3h SMNCC'!G$37)</f>
        <v>-0.16682483423186589</v>
      </c>
      <c r="M97" s="135">
        <f>IF('3h SMNCC'!H$37="-","-",'3h SMNCC'!H$37)</f>
        <v>1.8623630218072362</v>
      </c>
      <c r="N97" s="135">
        <f>IF('3h SMNCC'!I$37="-","-",'3h SMNCC'!I$37)</f>
        <v>7.7734666259964174</v>
      </c>
      <c r="O97" s="31"/>
      <c r="P97" s="135" t="str">
        <f>IF('3h SMNCC'!K$37="-","-",'3h SMNCC'!K$37)</f>
        <v>-</v>
      </c>
      <c r="Q97" s="135" t="str">
        <f>IF('3h SMNCC'!L$37="-","-",'3h SMNCC'!L$37)</f>
        <v>-</v>
      </c>
      <c r="R97" s="135" t="str">
        <f>IF('3h SMNCC'!M$37="-","-",'3h SMNCC'!M$37)</f>
        <v>-</v>
      </c>
      <c r="S97" s="135" t="str">
        <f>IF('3h SMNCC'!N$37="-","-",'3h SMNCC'!N$37)</f>
        <v>-</v>
      </c>
      <c r="T97" s="135" t="str">
        <f>IF('3h SMNCC'!O$37="-","-",'3h SMNCC'!O$37)</f>
        <v>-</v>
      </c>
      <c r="U97" s="135" t="str">
        <f>IF('3h SMNCC'!P$37="-","-",'3h SMNCC'!P$37)</f>
        <v>-</v>
      </c>
      <c r="V97" s="135" t="str">
        <f>IF('3h SMNCC'!Q$37="-","-",'3h SMNCC'!Q$37)</f>
        <v>-</v>
      </c>
      <c r="W97" s="135" t="str">
        <f>IF('3h SMNCC'!R$37="-","-",'3h SMNCC'!R$37)</f>
        <v>-</v>
      </c>
      <c r="X97" s="135" t="str">
        <f>IF('3h SMNCC'!S$37="-","-",'3h SMNCC'!S$37)</f>
        <v>-</v>
      </c>
      <c r="Y97" s="135" t="str">
        <f>IF('3h SMNCC'!T$37="-","-",'3h SMNCC'!T$37)</f>
        <v>-</v>
      </c>
      <c r="Z97" s="135" t="str">
        <f>IF('3h SMNCC'!U$37="-","-",'3h SMNCC'!U$37)</f>
        <v>-</v>
      </c>
      <c r="AA97" s="29"/>
    </row>
    <row r="98" spans="1:27" s="30" customFormat="1" ht="11.5" x14ac:dyDescent="0.25">
      <c r="A98" s="273">
        <v>7</v>
      </c>
      <c r="B98" s="138" t="s">
        <v>352</v>
      </c>
      <c r="C98" s="138" t="s">
        <v>399</v>
      </c>
      <c r="D98" s="141" t="s">
        <v>326</v>
      </c>
      <c r="E98" s="137"/>
      <c r="F98" s="31"/>
      <c r="G98" s="135">
        <f>IF('3f CPIH'!C$16="-","-",'3i PAAC PAP'!$G$16*('3f CPIH'!C$16/'3f CPIH'!$G$16))</f>
        <v>13.020087506374207</v>
      </c>
      <c r="H98" s="135">
        <f>IF('3f CPIH'!D$16="-","-",'3i PAAC PAP'!$G$16*('3f CPIH'!D$16/'3f CPIH'!$G$16))</f>
        <v>13.046153747628209</v>
      </c>
      <c r="I98" s="135">
        <f>IF('3f CPIH'!E$16="-","-",'3i PAAC PAP'!$G$16*('3f CPIH'!E$16/'3f CPIH'!$G$16))</f>
        <v>13.085253109509214</v>
      </c>
      <c r="J98" s="135">
        <f>IF('3f CPIH'!F$16="-","-",'3i PAAC PAP'!$G$16*('3f CPIH'!F$16/'3f CPIH'!$G$16))</f>
        <v>13.163451833271221</v>
      </c>
      <c r="K98" s="135">
        <f>IF('3f CPIH'!G$16="-","-",'3i PAAC PAP'!$G$16*('3f CPIH'!G$16/'3f CPIH'!$G$16))</f>
        <v>13.319849280795236</v>
      </c>
      <c r="L98" s="135">
        <f>IF('3f CPIH'!H$16="-","-",'3i PAAC PAP'!$G$16*('3f CPIH'!H$16/'3f CPIH'!$G$16))</f>
        <v>13.489279848946252</v>
      </c>
      <c r="M98" s="135">
        <f>IF('3f CPIH'!I$16="-","-",'3i PAAC PAP'!$G$16*('3f CPIH'!I$16/'3f CPIH'!$G$16))</f>
        <v>13.684776658351268</v>
      </c>
      <c r="N98" s="135">
        <f>IF('3f CPIH'!J$16="-","-",'3i PAAC PAP'!$G$16*('3f CPIH'!J$16/'3f CPIH'!$G$16))</f>
        <v>13.802074743994281</v>
      </c>
      <c r="O98" s="31"/>
      <c r="P98" s="135">
        <f>IF('3f CPIH'!L$16="-","-",'3i PAAC PAP'!$G$16*('3f CPIH'!L$16/'3f CPIH'!$G$16))</f>
        <v>13.802074743994281</v>
      </c>
      <c r="Q98" s="135" t="str">
        <f>IF('3f CPIH'!M$16="-","-",'3i PAAC PAP'!$G$16*('3f CPIH'!M$16/'3f CPIH'!$G$16))</f>
        <v>-</v>
      </c>
      <c r="R98" s="135" t="str">
        <f>IF('3f CPIH'!N$16="-","-",'3i PAAC PAP'!$G$16*('3f CPIH'!N$16/'3f CPIH'!$G$16))</f>
        <v>-</v>
      </c>
      <c r="S98" s="135" t="str">
        <f>IF('3f CPIH'!O$16="-","-",'3i PAAC PAP'!$G$16*('3f CPIH'!O$16/'3f CPIH'!$G$16))</f>
        <v>-</v>
      </c>
      <c r="T98" s="135" t="str">
        <f>IF('3f CPIH'!P$16="-","-",'3i PAAC PAP'!$G$16*('3f CPIH'!P$16/'3f CPIH'!$G$16))</f>
        <v>-</v>
      </c>
      <c r="U98" s="135" t="str">
        <f>IF('3f CPIH'!Q$16="-","-",'3i PAAC PAP'!$G$16*('3f CPIH'!Q$16/'3f CPIH'!$G$16))</f>
        <v>-</v>
      </c>
      <c r="V98" s="135" t="str">
        <f>IF('3f CPIH'!R$16="-","-",'3i PAAC PAP'!$G$16*('3f CPIH'!R$16/'3f CPIH'!$G$16))</f>
        <v>-</v>
      </c>
      <c r="W98" s="135" t="str">
        <f>IF('3f CPIH'!S$16="-","-",'3i PAAC PAP'!$G$16*('3f CPIH'!S$16/'3f CPIH'!$G$16))</f>
        <v>-</v>
      </c>
      <c r="X98" s="135" t="str">
        <f>IF('3f CPIH'!T$16="-","-",'3i PAAC PAP'!$G$16*('3f CPIH'!T$16/'3f CPIH'!$G$16))</f>
        <v>-</v>
      </c>
      <c r="Y98" s="135" t="str">
        <f>IF('3f CPIH'!U$16="-","-",'3i PAAC PAP'!$G$16*('3f CPIH'!U$16/'3f CPIH'!$G$16))</f>
        <v>-</v>
      </c>
      <c r="Z98" s="135" t="str">
        <f>IF('3f CPIH'!V$16="-","-",'3i PAAC PAP'!$G$16*('3f CPIH'!V$16/'3f CPIH'!$G$16))</f>
        <v>-</v>
      </c>
      <c r="AA98" s="29"/>
    </row>
    <row r="99" spans="1:27" s="30" customFormat="1" ht="11.5" x14ac:dyDescent="0.25">
      <c r="A99" s="273">
        <v>8</v>
      </c>
      <c r="B99" s="138" t="s">
        <v>352</v>
      </c>
      <c r="C99" s="138" t="s">
        <v>417</v>
      </c>
      <c r="D99" s="141" t="s">
        <v>326</v>
      </c>
      <c r="E99" s="137"/>
      <c r="F99" s="31"/>
      <c r="G99" s="135">
        <f>IF(G92="-","-",SUM(G92:G97)*'3i PAAC PAP'!$G$28)</f>
        <v>28.513686522777579</v>
      </c>
      <c r="H99" s="135">
        <f>IF(H92="-","-",SUM(H92:H97)*'3i PAAC PAP'!$G$28)</f>
        <v>26.150823224007947</v>
      </c>
      <c r="I99" s="135">
        <f>IF(I92="-","-",SUM(I92:I97)*'3i PAAC PAP'!$G$28)</f>
        <v>23.99707984916396</v>
      </c>
      <c r="J99" s="135">
        <f>IF(J92="-","-",SUM(J92:J97)*'3i PAAC PAP'!$G$28)</f>
        <v>23.180877284276178</v>
      </c>
      <c r="K99" s="135">
        <f>IF(K92="-","-",SUM(K92:K97)*'3i PAAC PAP'!$G$28)</f>
        <v>25.151233454343341</v>
      </c>
      <c r="L99" s="135">
        <f>IF(L92="-","-",SUM(L92:L97)*'3i PAAC PAP'!$G$28)</f>
        <v>25.112461331876371</v>
      </c>
      <c r="M99" s="135">
        <f>IF(M92="-","-",SUM(M92:M97)*'3i PAAC PAP'!$G$28)</f>
        <v>26.700725971295277</v>
      </c>
      <c r="N99" s="135">
        <f>IF(N92="-","-",SUM(N92:N97)*'3i PAAC PAP'!$G$28)</f>
        <v>28.645420879249173</v>
      </c>
      <c r="O99" s="31"/>
      <c r="P99" s="135" t="str">
        <f>IF(P92="-","-",SUM(P92:P97)*'3i PAAC PAP'!$G$28)</f>
        <v>-</v>
      </c>
      <c r="Q99" s="135" t="str">
        <f>IF(Q92="-","-",SUM(Q92:Q97)*'3i PAAC PAP'!$G$28)</f>
        <v>-</v>
      </c>
      <c r="R99" s="135" t="str">
        <f>IF(R92="-","-",SUM(R92:R97)*'3i PAAC PAP'!$G$28)</f>
        <v>-</v>
      </c>
      <c r="S99" s="135" t="str">
        <f>IF(S92="-","-",SUM(S92:S97)*'3i PAAC PAP'!$G$28)</f>
        <v>-</v>
      </c>
      <c r="T99" s="135" t="str">
        <f>IF(T92="-","-",SUM(T92:T97)*'3i PAAC PAP'!$G$28)</f>
        <v>-</v>
      </c>
      <c r="U99" s="135" t="str">
        <f>IF(U92="-","-",SUM(U92:U97)*'3i PAAC PAP'!$G$28)</f>
        <v>-</v>
      </c>
      <c r="V99" s="135" t="str">
        <f>IF(V92="-","-",SUM(V92:V97)*'3i PAAC PAP'!$G$28)</f>
        <v>-</v>
      </c>
      <c r="W99" s="135" t="str">
        <f>IF(W92="-","-",SUM(W92:W97)*'3i PAAC PAP'!$G$28)</f>
        <v>-</v>
      </c>
      <c r="X99" s="135" t="str">
        <f>IF(X92="-","-",SUM(X92:X97)*'3i PAAC PAP'!$G$28)</f>
        <v>-</v>
      </c>
      <c r="Y99" s="135" t="str">
        <f>IF(Y92="-","-",SUM(Y92:Y97)*'3i PAAC PAP'!$G$28)</f>
        <v>-</v>
      </c>
      <c r="Z99" s="135" t="str">
        <f>IF(Z92="-","-",SUM(Z92:Z97)*'3i PAAC PAP'!$G$28)</f>
        <v>-</v>
      </c>
      <c r="AA99" s="29"/>
    </row>
    <row r="100" spans="1:27" s="30" customFormat="1" ht="11.5" x14ac:dyDescent="0.25">
      <c r="A100" s="273">
        <v>9</v>
      </c>
      <c r="B100" s="138" t="s">
        <v>398</v>
      </c>
      <c r="C100" s="138" t="s">
        <v>548</v>
      </c>
      <c r="D100" s="136" t="s">
        <v>326</v>
      </c>
      <c r="E100" s="137"/>
      <c r="F100" s="31"/>
      <c r="G100" s="135">
        <f>IF(G94="-","-",SUM(G92:G99)*'3j EBIT'!$E$11)</f>
        <v>10.281818752476054</v>
      </c>
      <c r="H100" s="135">
        <f>IF(H94="-","-",SUM(H92:H99)*'3j EBIT'!$E$11)</f>
        <v>9.4507834019086996</v>
      </c>
      <c r="I100" s="135">
        <f>IF(I94="-","-",SUM(I92:I99)*'3j EBIT'!$E$11)</f>
        <v>8.693588434737185</v>
      </c>
      <c r="J100" s="135">
        <f>IF(J94="-","-",SUM(J92:J99)*'3j EBIT'!$E$11)</f>
        <v>8.4078390512116545</v>
      </c>
      <c r="K100" s="135">
        <f>IF(K94="-","-",SUM(K92:K99)*'3j EBIT'!$E$11)</f>
        <v>9.1042114724110821</v>
      </c>
      <c r="L100" s="135">
        <f>IF(L94="-","-",SUM(L92:L99)*'3j EBIT'!$E$11)</f>
        <v>9.093786103125618</v>
      </c>
      <c r="M100" s="135">
        <f>IF(M94="-","-",SUM(M92:M99)*'3j EBIT'!$E$11)</f>
        <v>9.6564370936780417</v>
      </c>
      <c r="N100" s="135">
        <f>IF(N94="-","-",SUM(N92:N99)*'3j EBIT'!$E$11)</f>
        <v>10.343036005159261</v>
      </c>
      <c r="O100" s="31"/>
      <c r="P100" s="135" t="str">
        <f>IF(P94="-","-",SUM(P92:P99)*'3j EBIT'!$E$11)</f>
        <v>-</v>
      </c>
      <c r="Q100" s="135" t="str">
        <f>IF(Q94="-","-",SUM(Q92:Q99)*'3j EBIT'!$E$11)</f>
        <v>-</v>
      </c>
      <c r="R100" s="135" t="str">
        <f>IF(R94="-","-",SUM(R92:R99)*'3j EBIT'!$E$11)</f>
        <v>-</v>
      </c>
      <c r="S100" s="135" t="str">
        <f>IF(S94="-","-",SUM(S92:S99)*'3j EBIT'!$E$11)</f>
        <v>-</v>
      </c>
      <c r="T100" s="135" t="str">
        <f>IF(T94="-","-",SUM(T92:T99)*'3j EBIT'!$E$11)</f>
        <v>-</v>
      </c>
      <c r="U100" s="135" t="str">
        <f>IF(U94="-","-",SUM(U92:U99)*'3j EBIT'!$E$11)</f>
        <v>-</v>
      </c>
      <c r="V100" s="135" t="str">
        <f>IF(V94="-","-",SUM(V92:V99)*'3j EBIT'!$E$11)</f>
        <v>-</v>
      </c>
      <c r="W100" s="135" t="str">
        <f>IF(W94="-","-",SUM(W92:W99)*'3j EBIT'!$E$11)</f>
        <v>-</v>
      </c>
      <c r="X100" s="135" t="str">
        <f>IF(X94="-","-",SUM(X92:X99)*'3j EBIT'!$E$11)</f>
        <v>-</v>
      </c>
      <c r="Y100" s="135" t="str">
        <f>IF(Y94="-","-",SUM(Y92:Y99)*'3j EBIT'!$E$11)</f>
        <v>-</v>
      </c>
      <c r="Z100" s="135" t="str">
        <f>IF(Z94="-","-",SUM(Z92:Z99)*'3j EBIT'!$E$11)</f>
        <v>-</v>
      </c>
      <c r="AA100" s="29"/>
    </row>
    <row r="101" spans="1:27" s="30" customFormat="1" ht="12.4" customHeight="1" x14ac:dyDescent="0.25">
      <c r="A101" s="273">
        <v>10</v>
      </c>
      <c r="B101" s="138" t="s">
        <v>294</v>
      </c>
      <c r="C101" s="188" t="s">
        <v>549</v>
      </c>
      <c r="D101" s="136" t="s">
        <v>326</v>
      </c>
      <c r="E101" s="137"/>
      <c r="F101" s="31"/>
      <c r="G101" s="135">
        <f>IF(G96="-","-",SUM(G92:G94,G96:G100)*'3k HAP'!$E$13)</f>
        <v>5.9927951740653835</v>
      </c>
      <c r="H101" s="135">
        <f>IF(H96="-","-",SUM(H92:H94,H96:H99)*'3k HAP'!$E$13)</f>
        <v>5.2107629762375351</v>
      </c>
      <c r="I101" s="135">
        <f>IF(I96="-","-",SUM(I92:I94,I96:I99)*'3k HAP'!$E$13)</f>
        <v>4.6380809201320661</v>
      </c>
      <c r="J101" s="135">
        <f>IF(J96="-","-",SUM(J92:J94,J96:J99)*'3k HAP'!$E$13)</f>
        <v>4.4253991506971531</v>
      </c>
      <c r="K101" s="135">
        <f>IF(K96="-","-",SUM(K92:K94,K96:K99)*'3k HAP'!$E$13)</f>
        <v>5.0021802753771283</v>
      </c>
      <c r="L101" s="135">
        <f>IF(L96="-","-",SUM(L92:L94,L96:L99)*'3k HAP'!$E$13)</f>
        <v>4.9938894873621376</v>
      </c>
      <c r="M101" s="135">
        <f>IF(M96="-","-",SUM(M92:M94,M96:M99)*'3k HAP'!$E$13)</f>
        <v>5.332813570406735</v>
      </c>
      <c r="N101" s="135">
        <f>IF(N96="-","-",SUM(N92:N94,N96:N99)*'3k HAP'!$E$13)</f>
        <v>5.8549081780590724</v>
      </c>
      <c r="O101" s="31"/>
      <c r="P101" s="135">
        <f>IF(P96="-","-",SUM(P92:P94,P96:P100)*'3k HAP'!$E$13)</f>
        <v>1.5388038975168032</v>
      </c>
      <c r="Q101" s="135" t="str">
        <f>IF(Q96="-","-",SUM(Q92:Q94,Q96:Q100)*'3k HAP'!$E$13)</f>
        <v>-</v>
      </c>
      <c r="R101" s="135" t="str">
        <f>IF(R96="-","-",SUM(R92:R94,R96:R100)*'3k HAP'!$E$13)</f>
        <v>-</v>
      </c>
      <c r="S101" s="135" t="str">
        <f>IF(S96="-","-",SUM(S92:S94,S96:S100)*'3k HAP'!$E$13)</f>
        <v>-</v>
      </c>
      <c r="T101" s="135" t="str">
        <f>IF(T96="-","-",SUM(T92:T94,T96:T100)*'3k HAP'!$E$13)</f>
        <v>-</v>
      </c>
      <c r="U101" s="135" t="str">
        <f>IF(U96="-","-",SUM(U92:U94,U96:U100)*'3k HAP'!$E$13)</f>
        <v>-</v>
      </c>
      <c r="V101" s="135" t="str">
        <f>IF(V96="-","-",SUM(V92:V94,V96:V100)*'3k HAP'!$E$13)</f>
        <v>-</v>
      </c>
      <c r="W101" s="135" t="str">
        <f>IF(W96="-","-",SUM(W92:W94,W96:W100)*'3k HAP'!$E$13)</f>
        <v>-</v>
      </c>
      <c r="X101" s="135" t="str">
        <f>IF(X96="-","-",SUM(X92:X94,X96:X100)*'3k HAP'!$E$13)</f>
        <v>-</v>
      </c>
      <c r="Y101" s="135" t="str">
        <f>IF(Y96="-","-",SUM(Y92:Y94,Y96:Y100)*'3k HAP'!$E$13)</f>
        <v>-</v>
      </c>
      <c r="Z101" s="135" t="str">
        <f>IF(Z96="-","-",SUM(Z92:Z94,Z96:Z100)*'3k HAP'!$E$13)</f>
        <v>-</v>
      </c>
      <c r="AA101" s="29"/>
    </row>
    <row r="102" spans="1:27" s="30" customFormat="1" ht="11.5" x14ac:dyDescent="0.25">
      <c r="A102" s="273">
        <v>11</v>
      </c>
      <c r="B102" s="138" t="s">
        <v>46</v>
      </c>
      <c r="C102" s="138" t="str">
        <f>B102&amp;"_"&amp;D102</f>
        <v>Total_Southern</v>
      </c>
      <c r="D102" s="136" t="s">
        <v>326</v>
      </c>
      <c r="E102" s="137"/>
      <c r="F102" s="31"/>
      <c r="G102" s="135">
        <f t="shared" ref="G102:N102" si="14">IF(G80="-","-",SUM(G92:G101))</f>
        <v>557.42296932001796</v>
      </c>
      <c r="H102" s="135">
        <f t="shared" si="14"/>
        <v>512.0711991101831</v>
      </c>
      <c r="I102" s="135">
        <f t="shared" si="14"/>
        <v>470.88895539366848</v>
      </c>
      <c r="J102" s="135">
        <f t="shared" si="14"/>
        <v>455.35108300252227</v>
      </c>
      <c r="K102" s="135">
        <f t="shared" si="14"/>
        <v>493.27541661152929</v>
      </c>
      <c r="L102" s="135">
        <f t="shared" si="14"/>
        <v>492.70799680762553</v>
      </c>
      <c r="M102" s="135">
        <f t="shared" si="14"/>
        <v>523.2227819102975</v>
      </c>
      <c r="N102" s="135">
        <f t="shared" si="14"/>
        <v>560.56826024423208</v>
      </c>
      <c r="O102" s="31"/>
      <c r="P102" s="135" t="str">
        <f t="shared" ref="P102:Z102" si="15">IF(P92="-","-",SUM(P92:P101))</f>
        <v>-</v>
      </c>
      <c r="Q102" s="135" t="str">
        <f t="shared" si="15"/>
        <v>-</v>
      </c>
      <c r="R102" s="135" t="str">
        <f t="shared" si="15"/>
        <v>-</v>
      </c>
      <c r="S102" s="135" t="str">
        <f t="shared" si="15"/>
        <v>-</v>
      </c>
      <c r="T102" s="135" t="str">
        <f t="shared" si="15"/>
        <v>-</v>
      </c>
      <c r="U102" s="135" t="str">
        <f t="shared" si="15"/>
        <v>-</v>
      </c>
      <c r="V102" s="135" t="str">
        <f t="shared" si="15"/>
        <v>-</v>
      </c>
      <c r="W102" s="135" t="str">
        <f t="shared" si="15"/>
        <v>-</v>
      </c>
      <c r="X102" s="135" t="str">
        <f t="shared" si="15"/>
        <v>-</v>
      </c>
      <c r="Y102" s="135" t="str">
        <f t="shared" si="15"/>
        <v>-</v>
      </c>
      <c r="Z102" s="135" t="str">
        <f t="shared" si="15"/>
        <v>-</v>
      </c>
      <c r="AA102" s="29"/>
    </row>
    <row r="103" spans="1:27" s="30" customFormat="1" ht="11.5" x14ac:dyDescent="0.25">
      <c r="A103" s="273">
        <v>1</v>
      </c>
      <c r="B103" s="142" t="s">
        <v>353</v>
      </c>
      <c r="C103" s="142" t="s">
        <v>344</v>
      </c>
      <c r="D103" s="133" t="s">
        <v>327</v>
      </c>
      <c r="E103" s="134"/>
      <c r="F103" s="31"/>
      <c r="G103" s="41">
        <f>IF('3a DF'!H$42="-","-",'3a DF'!H$42)</f>
        <v>252.96949846751136</v>
      </c>
      <c r="H103" s="41">
        <f>IF('3a DF'!I$42="-","-",'3a DF'!I$42)</f>
        <v>211.39291100152178</v>
      </c>
      <c r="I103" s="41">
        <f>IF('3a DF'!J$42="-","-",'3a DF'!J$42)</f>
        <v>172.96493375656357</v>
      </c>
      <c r="J103" s="41">
        <f>IF('3a DF'!K$42="-","-",'3a DF'!K$42)</f>
        <v>158.62999149566321</v>
      </c>
      <c r="K103" s="41">
        <f>IF('3a DF'!L$42="-","-",'3a DF'!L$42)</f>
        <v>198.69632812507541</v>
      </c>
      <c r="L103" s="41">
        <f>IF('3a DF'!M$42="-","-",'3a DF'!M$42)</f>
        <v>197.0243587635365</v>
      </c>
      <c r="M103" s="41">
        <f>IF('3a DF'!N$42="-","-",'3a DF'!N$42)</f>
        <v>213.56709457345295</v>
      </c>
      <c r="N103" s="41">
        <f>IF('3a DF'!O$42="-","-",'3a DF'!O$42)</f>
        <v>240.8727144110012</v>
      </c>
      <c r="O103" s="31"/>
      <c r="P103" s="41" t="str">
        <f>IF('3a DF'!Q$42="-","-",'3a DF'!Q$42)</f>
        <v>-</v>
      </c>
      <c r="Q103" s="41" t="str">
        <f>IF('3a DF'!R$42="-","-",'3a DF'!R$42)</f>
        <v>-</v>
      </c>
      <c r="R103" s="41" t="str">
        <f>IF('3a DF'!S$42="-","-",'3a DF'!S$42)</f>
        <v>-</v>
      </c>
      <c r="S103" s="41" t="str">
        <f>IF('3a DF'!T$42="-","-",'3a DF'!T$42)</f>
        <v>-</v>
      </c>
      <c r="T103" s="41" t="str">
        <f>IF('3a DF'!U$42="-","-",'3a DF'!U$42)</f>
        <v>-</v>
      </c>
      <c r="U103" s="41" t="str">
        <f>IF('3a DF'!V$42="-","-",'3a DF'!V$42)</f>
        <v>-</v>
      </c>
      <c r="V103" s="41" t="str">
        <f>IF('3a DF'!W$42="-","-",'3a DF'!W$42)</f>
        <v>-</v>
      </c>
      <c r="W103" s="41" t="str">
        <f>IF('3a DF'!X$42="-","-",'3a DF'!X$42)</f>
        <v>-</v>
      </c>
      <c r="X103" s="41" t="str">
        <f>IF('3a DF'!Y$42="-","-",'3a DF'!Y$42)</f>
        <v>-</v>
      </c>
      <c r="Y103" s="41" t="str">
        <f>IF('3a DF'!Z$42="-","-",'3a DF'!Z$42)</f>
        <v>-</v>
      </c>
      <c r="Z103" s="41" t="str">
        <f>IF('3a DF'!AA$42="-","-",'3a DF'!AA$42)</f>
        <v>-</v>
      </c>
      <c r="AA103" s="29"/>
    </row>
    <row r="104" spans="1:27" s="30" customFormat="1" ht="11.5" x14ac:dyDescent="0.25">
      <c r="A104" s="273">
        <v>2</v>
      </c>
      <c r="B104" s="142" t="s">
        <v>353</v>
      </c>
      <c r="C104" s="142" t="s">
        <v>303</v>
      </c>
      <c r="D104" s="133" t="s">
        <v>327</v>
      </c>
      <c r="E104" s="134"/>
      <c r="F104" s="31"/>
      <c r="G104" s="41" t="s">
        <v>336</v>
      </c>
      <c r="H104" s="41" t="s">
        <v>336</v>
      </c>
      <c r="I104" s="41" t="s">
        <v>336</v>
      </c>
      <c r="J104" s="41" t="s">
        <v>336</v>
      </c>
      <c r="K104" s="41" t="s">
        <v>336</v>
      </c>
      <c r="L104" s="41" t="s">
        <v>336</v>
      </c>
      <c r="M104" s="41" t="s">
        <v>336</v>
      </c>
      <c r="N104" s="41" t="s">
        <v>336</v>
      </c>
      <c r="O104" s="31"/>
      <c r="P104" s="41" t="s">
        <v>336</v>
      </c>
      <c r="Q104" s="41" t="s">
        <v>336</v>
      </c>
      <c r="R104" s="41" t="s">
        <v>336</v>
      </c>
      <c r="S104" s="41" t="s">
        <v>336</v>
      </c>
      <c r="T104" s="41" t="s">
        <v>336</v>
      </c>
      <c r="U104" s="41" t="s">
        <v>336</v>
      </c>
      <c r="V104" s="41" t="s">
        <v>336</v>
      </c>
      <c r="W104" s="41" t="s">
        <v>336</v>
      </c>
      <c r="X104" s="41" t="s">
        <v>336</v>
      </c>
      <c r="Y104" s="41" t="s">
        <v>336</v>
      </c>
      <c r="Z104" s="41" t="s">
        <v>336</v>
      </c>
      <c r="AA104" s="29"/>
    </row>
    <row r="105" spans="1:27" s="30" customFormat="1" ht="11.5" x14ac:dyDescent="0.25">
      <c r="A105" s="273">
        <v>3</v>
      </c>
      <c r="B105" s="142" t="s">
        <v>2</v>
      </c>
      <c r="C105" s="142" t="s">
        <v>345</v>
      </c>
      <c r="D105" s="133" t="s">
        <v>327</v>
      </c>
      <c r="E105" s="134"/>
      <c r="F105" s="31"/>
      <c r="G105" s="41">
        <f>IF('3c PC'!G$42="-","-",'3c PC'!G$42)</f>
        <v>21.926269106402124</v>
      </c>
      <c r="H105" s="41">
        <f>IF('3c PC'!H$42="-","-",'3c PC'!H$42)</f>
        <v>21.926269106402124</v>
      </c>
      <c r="I105" s="41">
        <f>IF('3c PC'!I$42="-","-",'3c PC'!I$42)</f>
        <v>22.64764819235609</v>
      </c>
      <c r="J105" s="41">
        <f>IF('3c PC'!J$42="-","-",'3c PC'!J$42)</f>
        <v>22.505107470829557</v>
      </c>
      <c r="K105" s="41">
        <f>IF('3c PC'!K$42="-","-",'3c PC'!K$42)</f>
        <v>19.106297226763825</v>
      </c>
      <c r="L105" s="41">
        <f>IF('3c PC'!L$42="-","-",'3c PC'!L$42)</f>
        <v>19.106297226763825</v>
      </c>
      <c r="M105" s="41">
        <f>IF('3c PC'!M$42="-","-",'3c PC'!M$42)</f>
        <v>20.852393125569616</v>
      </c>
      <c r="N105" s="41">
        <f>IF('3c PC'!N$42="-","-",'3c PC'!N$42)</f>
        <v>20.852393125569616</v>
      </c>
      <c r="O105" s="31"/>
      <c r="P105" s="41" t="str">
        <f>IF('3c PC'!P$42="-","-",'3c PC'!P$42)</f>
        <v>-</v>
      </c>
      <c r="Q105" s="41" t="str">
        <f>IF('3c PC'!Q$42="-","-",'3c PC'!Q$42)</f>
        <v>-</v>
      </c>
      <c r="R105" s="41" t="str">
        <f>IF('3c PC'!R$42="-","-",'3c PC'!R$42)</f>
        <v>-</v>
      </c>
      <c r="S105" s="41" t="str">
        <f>IF('3c PC'!S$42="-","-",'3c PC'!S$42)</f>
        <v>-</v>
      </c>
      <c r="T105" s="41" t="str">
        <f>IF('3c PC'!T$42="-","-",'3c PC'!T$42)</f>
        <v>-</v>
      </c>
      <c r="U105" s="41" t="str">
        <f>IF('3c PC'!U$42="-","-",'3c PC'!U$42)</f>
        <v>-</v>
      </c>
      <c r="V105" s="41" t="str">
        <f>IF('3c PC'!V$42="-","-",'3c PC'!V$42)</f>
        <v>-</v>
      </c>
      <c r="W105" s="41" t="str">
        <f>IF('3c PC'!W$42="-","-",'3c PC'!W$42)</f>
        <v>-</v>
      </c>
      <c r="X105" s="41" t="str">
        <f>IF('3c PC'!X$42="-","-",'3c PC'!X$42)</f>
        <v>-</v>
      </c>
      <c r="Y105" s="41" t="str">
        <f>IF('3c PC'!Y$42="-","-",'3c PC'!Y$42)</f>
        <v>-</v>
      </c>
      <c r="Z105" s="41" t="str">
        <f>IF('3c PC'!Z$42="-","-",'3c PC'!Z$42)</f>
        <v>-</v>
      </c>
      <c r="AA105" s="29"/>
    </row>
    <row r="106" spans="1:27" s="30" customFormat="1" ht="11.5" x14ac:dyDescent="0.25">
      <c r="A106" s="273">
        <v>4</v>
      </c>
      <c r="B106" s="142" t="s">
        <v>355</v>
      </c>
      <c r="C106" s="142" t="s">
        <v>346</v>
      </c>
      <c r="D106" s="133" t="s">
        <v>327</v>
      </c>
      <c r="E106" s="134"/>
      <c r="F106" s="31"/>
      <c r="G106" s="41">
        <f>IF('3e NC-Gas'!F52="-","-",'3e NC-Gas'!F52)</f>
        <v>128.26455915916478</v>
      </c>
      <c r="H106" s="41">
        <f>IF('3e NC-Gas'!G52="-","-",'3e NC-Gas'!G52)</f>
        <v>128.26455915916478</v>
      </c>
      <c r="I106" s="41">
        <f>IF('3e NC-Gas'!H52="-","-",'3e NC-Gas'!H52)</f>
        <v>135.60814189994264</v>
      </c>
      <c r="J106" s="41">
        <f>IF('3e NC-Gas'!I52="-","-",'3e NC-Gas'!I52)</f>
        <v>135.26014189727204</v>
      </c>
      <c r="K106" s="41">
        <f>IF('3e NC-Gas'!J52="-","-",'3e NC-Gas'!J52)</f>
        <v>132.52066043685861</v>
      </c>
      <c r="L106" s="41">
        <f>IF('3e NC-Gas'!K52="-","-",'3e NC-Gas'!K52)</f>
        <v>132.54466043704281</v>
      </c>
      <c r="M106" s="41">
        <f>IF('3e NC-Gas'!L52="-","-",'3e NC-Gas'!L52)</f>
        <v>140.09940757171941</v>
      </c>
      <c r="N106" s="41">
        <f>IF('3e NC-Gas'!M52="-","-",'3e NC-Gas'!M52)</f>
        <v>140.17140757227193</v>
      </c>
      <c r="O106" s="31"/>
      <c r="P106" s="41" t="str">
        <f>IF('3e NC-Gas'!O52="-","-",'3e NC-Gas'!O52)</f>
        <v>-</v>
      </c>
      <c r="Q106" s="41" t="str">
        <f>IF('3e NC-Gas'!P52="-","-",'3e NC-Gas'!P52)</f>
        <v>-</v>
      </c>
      <c r="R106" s="41" t="str">
        <f>IF('3e NC-Gas'!Q52="-","-",'3e NC-Gas'!Q52)</f>
        <v>-</v>
      </c>
      <c r="S106" s="41" t="str">
        <f>IF('3e NC-Gas'!R52="-","-",'3e NC-Gas'!R52)</f>
        <v>-</v>
      </c>
      <c r="T106" s="41" t="str">
        <f>IF('3e NC-Gas'!S52="-","-",'3e NC-Gas'!S52)</f>
        <v>-</v>
      </c>
      <c r="U106" s="41" t="str">
        <f>IF('3e NC-Gas'!T52="-","-",'3e NC-Gas'!T52)</f>
        <v>-</v>
      </c>
      <c r="V106" s="41" t="str">
        <f>IF('3e NC-Gas'!U52="-","-",'3e NC-Gas'!U52)</f>
        <v>-</v>
      </c>
      <c r="W106" s="41" t="str">
        <f>IF('3e NC-Gas'!V52="-","-",'3e NC-Gas'!V52)</f>
        <v>-</v>
      </c>
      <c r="X106" s="41" t="str">
        <f>IF('3e NC-Gas'!W52="-","-",'3e NC-Gas'!W52)</f>
        <v>-</v>
      </c>
      <c r="Y106" s="41" t="str">
        <f>IF('3e NC-Gas'!X52="-","-",'3e NC-Gas'!X52)</f>
        <v>-</v>
      </c>
      <c r="Z106" s="41" t="str">
        <f>IF('3e NC-Gas'!Y52="-","-",'3e NC-Gas'!Y52)</f>
        <v>-</v>
      </c>
      <c r="AA106" s="29"/>
    </row>
    <row r="107" spans="1:27" s="30" customFormat="1" ht="11.5" x14ac:dyDescent="0.25">
      <c r="A107" s="273">
        <v>5</v>
      </c>
      <c r="B107" s="142" t="s">
        <v>352</v>
      </c>
      <c r="C107" s="142" t="s">
        <v>347</v>
      </c>
      <c r="D107" s="133" t="s">
        <v>327</v>
      </c>
      <c r="E107" s="134"/>
      <c r="F107" s="31"/>
      <c r="G107" s="41">
        <f>IF('3f CPIH'!C$16="-","-",'3g OC '!$E$12*('3f CPIH'!C$16/'3f CPIH'!$G$16))</f>
        <v>87.253590101747221</v>
      </c>
      <c r="H107" s="41">
        <f>IF('3f CPIH'!D$16="-","-",'3g OC '!$E$12*('3f CPIH'!D$16/'3f CPIH'!$G$16))</f>
        <v>87.428271963812776</v>
      </c>
      <c r="I107" s="41">
        <f>IF('3f CPIH'!E$16="-","-",'3g OC '!$E$12*('3f CPIH'!E$16/'3f CPIH'!$G$16))</f>
        <v>87.690294756911129</v>
      </c>
      <c r="J107" s="41">
        <f>IF('3f CPIH'!F$16="-","-",'3g OC '!$E$12*('3f CPIH'!F$16/'3f CPIH'!$G$16))</f>
        <v>88.214340343107807</v>
      </c>
      <c r="K107" s="41">
        <f>IF('3f CPIH'!G$16="-","-",'3g OC '!$E$12*('3f CPIH'!G$16/'3f CPIH'!$G$16))</f>
        <v>89.262431515501163</v>
      </c>
      <c r="L107" s="41">
        <f>IF('3f CPIH'!H$16="-","-",'3g OC '!$E$12*('3f CPIH'!H$16/'3f CPIH'!$G$16))</f>
        <v>90.397863618927303</v>
      </c>
      <c r="M107" s="41">
        <f>IF('3f CPIH'!I$16="-","-",'3g OC '!$E$12*('3f CPIH'!I$16/'3f CPIH'!$G$16))</f>
        <v>91.707977584418998</v>
      </c>
      <c r="N107" s="41">
        <f>IF('3f CPIH'!J$16="-","-",'3g OC '!$E$12*('3f CPIH'!J$16/'3f CPIH'!$G$16))</f>
        <v>92.494045963714029</v>
      </c>
      <c r="O107" s="31"/>
      <c r="P107" s="41">
        <f>IF('3f CPIH'!L$16="-","-",'3g OC '!$E$12*('3f CPIH'!L$16/'3f CPIH'!$G$16))</f>
        <v>92.494045963714029</v>
      </c>
      <c r="Q107" s="41" t="str">
        <f>IF('3f CPIH'!M$16="-","-",'3g OC '!$E$12*('3f CPIH'!M$16/'3f CPIH'!$G$16))</f>
        <v>-</v>
      </c>
      <c r="R107" s="41" t="str">
        <f>IF('3f CPIH'!N$16="-","-",'3g OC '!$E$12*('3f CPIH'!N$16/'3f CPIH'!$G$16))</f>
        <v>-</v>
      </c>
      <c r="S107" s="41" t="str">
        <f>IF('3f CPIH'!O$16="-","-",'3g OC '!$E$12*('3f CPIH'!O$16/'3f CPIH'!$G$16))</f>
        <v>-</v>
      </c>
      <c r="T107" s="41" t="str">
        <f>IF('3f CPIH'!P$16="-","-",'3g OC '!$E$12*('3f CPIH'!P$16/'3f CPIH'!$G$16))</f>
        <v>-</v>
      </c>
      <c r="U107" s="41" t="str">
        <f>IF('3f CPIH'!Q$16="-","-",'3g OC '!$E$12*('3f CPIH'!Q$16/'3f CPIH'!$G$16))</f>
        <v>-</v>
      </c>
      <c r="V107" s="41" t="str">
        <f>IF('3f CPIH'!R$16="-","-",'3g OC '!$E$12*('3f CPIH'!R$16/'3f CPIH'!$G$16))</f>
        <v>-</v>
      </c>
      <c r="W107" s="41" t="str">
        <f>IF('3f CPIH'!S$16="-","-",'3g OC '!$E$12*('3f CPIH'!S$16/'3f CPIH'!$G$16))</f>
        <v>-</v>
      </c>
      <c r="X107" s="41" t="str">
        <f>IF('3f CPIH'!T$16="-","-",'3g OC '!$E$12*('3f CPIH'!T$16/'3f CPIH'!$G$16))</f>
        <v>-</v>
      </c>
      <c r="Y107" s="41" t="str">
        <f>IF('3f CPIH'!U$16="-","-",'3g OC '!$E$12*('3f CPIH'!U$16/'3f CPIH'!$G$16))</f>
        <v>-</v>
      </c>
      <c r="Z107" s="41" t="str">
        <f>IF('3f CPIH'!V$16="-","-",'3g OC '!$E$12*('3f CPIH'!V$16/'3f CPIH'!$G$16))</f>
        <v>-</v>
      </c>
      <c r="AA107" s="29"/>
    </row>
    <row r="108" spans="1:27" s="30" customFormat="1" ht="11.5" x14ac:dyDescent="0.25">
      <c r="A108" s="273">
        <v>6</v>
      </c>
      <c r="B108" s="142" t="s">
        <v>352</v>
      </c>
      <c r="C108" s="142" t="s">
        <v>45</v>
      </c>
      <c r="D108" s="133" t="s">
        <v>327</v>
      </c>
      <c r="E108" s="134"/>
      <c r="F108" s="31"/>
      <c r="G108" s="41" t="s">
        <v>336</v>
      </c>
      <c r="H108" s="41" t="s">
        <v>336</v>
      </c>
      <c r="I108" s="41" t="s">
        <v>336</v>
      </c>
      <c r="J108" s="41" t="s">
        <v>336</v>
      </c>
      <c r="K108" s="41">
        <f>IF('3h SMNCC'!F$37="-","-",'3h SMNCC'!F$37)</f>
        <v>0</v>
      </c>
      <c r="L108" s="41">
        <f>IF('3h SMNCC'!G$37="-","-",'3h SMNCC'!G$37)</f>
        <v>-0.16682483423186589</v>
      </c>
      <c r="M108" s="41">
        <f>IF('3h SMNCC'!H$37="-","-",'3h SMNCC'!H$37)</f>
        <v>1.8623630218072362</v>
      </c>
      <c r="N108" s="41">
        <f>IF('3h SMNCC'!I$37="-","-",'3h SMNCC'!I$37)</f>
        <v>7.7734666259964174</v>
      </c>
      <c r="O108" s="31"/>
      <c r="P108" s="41" t="str">
        <f>IF('3h SMNCC'!K$37="-","-",'3h SMNCC'!K$37)</f>
        <v>-</v>
      </c>
      <c r="Q108" s="41" t="str">
        <f>IF('3h SMNCC'!L$37="-","-",'3h SMNCC'!L$37)</f>
        <v>-</v>
      </c>
      <c r="R108" s="41" t="str">
        <f>IF('3h SMNCC'!M$37="-","-",'3h SMNCC'!M$37)</f>
        <v>-</v>
      </c>
      <c r="S108" s="41" t="str">
        <f>IF('3h SMNCC'!N$37="-","-",'3h SMNCC'!N$37)</f>
        <v>-</v>
      </c>
      <c r="T108" s="41" t="str">
        <f>IF('3h SMNCC'!O$37="-","-",'3h SMNCC'!O$37)</f>
        <v>-</v>
      </c>
      <c r="U108" s="41" t="str">
        <f>IF('3h SMNCC'!P$37="-","-",'3h SMNCC'!P$37)</f>
        <v>-</v>
      </c>
      <c r="V108" s="41" t="str">
        <f>IF('3h SMNCC'!Q$37="-","-",'3h SMNCC'!Q$37)</f>
        <v>-</v>
      </c>
      <c r="W108" s="41" t="str">
        <f>IF('3h SMNCC'!R$37="-","-",'3h SMNCC'!R$37)</f>
        <v>-</v>
      </c>
      <c r="X108" s="41" t="str">
        <f>IF('3h SMNCC'!S$37="-","-",'3h SMNCC'!S$37)</f>
        <v>-</v>
      </c>
      <c r="Y108" s="41" t="str">
        <f>IF('3h SMNCC'!T$37="-","-",'3h SMNCC'!T$37)</f>
        <v>-</v>
      </c>
      <c r="Z108" s="41" t="str">
        <f>IF('3h SMNCC'!U$37="-","-",'3h SMNCC'!U$37)</f>
        <v>-</v>
      </c>
      <c r="AA108" s="29"/>
    </row>
    <row r="109" spans="1:27" s="30" customFormat="1" ht="11.5" x14ac:dyDescent="0.25">
      <c r="A109" s="273">
        <v>7</v>
      </c>
      <c r="B109" s="142" t="s">
        <v>352</v>
      </c>
      <c r="C109" s="142" t="s">
        <v>399</v>
      </c>
      <c r="D109" s="133" t="s">
        <v>327</v>
      </c>
      <c r="E109" s="134"/>
      <c r="F109" s="31"/>
      <c r="G109" s="41">
        <f>IF('3f CPIH'!C$16="-","-",'3i PAAC PAP'!$G$16*('3f CPIH'!C$16/'3f CPIH'!$G$16))</f>
        <v>13.020087506374207</v>
      </c>
      <c r="H109" s="41">
        <f>IF('3f CPIH'!D$16="-","-",'3i PAAC PAP'!$G$16*('3f CPIH'!D$16/'3f CPIH'!$G$16))</f>
        <v>13.046153747628209</v>
      </c>
      <c r="I109" s="41">
        <f>IF('3f CPIH'!E$16="-","-",'3i PAAC PAP'!$G$16*('3f CPIH'!E$16/'3f CPIH'!$G$16))</f>
        <v>13.085253109509214</v>
      </c>
      <c r="J109" s="41">
        <f>IF('3f CPIH'!F$16="-","-",'3i PAAC PAP'!$G$16*('3f CPIH'!F$16/'3f CPIH'!$G$16))</f>
        <v>13.163451833271221</v>
      </c>
      <c r="K109" s="41">
        <f>IF('3f CPIH'!G$16="-","-",'3i PAAC PAP'!$G$16*('3f CPIH'!G$16/'3f CPIH'!$G$16))</f>
        <v>13.319849280795236</v>
      </c>
      <c r="L109" s="41">
        <f>IF('3f CPIH'!H$16="-","-",'3i PAAC PAP'!$G$16*('3f CPIH'!H$16/'3f CPIH'!$G$16))</f>
        <v>13.489279848946252</v>
      </c>
      <c r="M109" s="41">
        <f>IF('3f CPIH'!I$16="-","-",'3i PAAC PAP'!$G$16*('3f CPIH'!I$16/'3f CPIH'!$G$16))</f>
        <v>13.684776658351268</v>
      </c>
      <c r="N109" s="41">
        <f>IF('3f CPIH'!J$16="-","-",'3i PAAC PAP'!$G$16*('3f CPIH'!J$16/'3f CPIH'!$G$16))</f>
        <v>13.802074743994281</v>
      </c>
      <c r="O109" s="31"/>
      <c r="P109" s="41">
        <f>IF('3f CPIH'!L$16="-","-",'3i PAAC PAP'!$G$16*('3f CPIH'!L$16/'3f CPIH'!$G$16))</f>
        <v>13.802074743994281</v>
      </c>
      <c r="Q109" s="41" t="str">
        <f>IF('3f CPIH'!M$16="-","-",'3i PAAC PAP'!$G$16*('3f CPIH'!M$16/'3f CPIH'!$G$16))</f>
        <v>-</v>
      </c>
      <c r="R109" s="41" t="str">
        <f>IF('3f CPIH'!N$16="-","-",'3i PAAC PAP'!$G$16*('3f CPIH'!N$16/'3f CPIH'!$G$16))</f>
        <v>-</v>
      </c>
      <c r="S109" s="41" t="str">
        <f>IF('3f CPIH'!O$16="-","-",'3i PAAC PAP'!$G$16*('3f CPIH'!O$16/'3f CPIH'!$G$16))</f>
        <v>-</v>
      </c>
      <c r="T109" s="41" t="str">
        <f>IF('3f CPIH'!P$16="-","-",'3i PAAC PAP'!$G$16*('3f CPIH'!P$16/'3f CPIH'!$G$16))</f>
        <v>-</v>
      </c>
      <c r="U109" s="41" t="str">
        <f>IF('3f CPIH'!Q$16="-","-",'3i PAAC PAP'!$G$16*('3f CPIH'!Q$16/'3f CPIH'!$G$16))</f>
        <v>-</v>
      </c>
      <c r="V109" s="41" t="str">
        <f>IF('3f CPIH'!R$16="-","-",'3i PAAC PAP'!$G$16*('3f CPIH'!R$16/'3f CPIH'!$G$16))</f>
        <v>-</v>
      </c>
      <c r="W109" s="41" t="str">
        <f>IF('3f CPIH'!S$16="-","-",'3i PAAC PAP'!$G$16*('3f CPIH'!S$16/'3f CPIH'!$G$16))</f>
        <v>-</v>
      </c>
      <c r="X109" s="41" t="str">
        <f>IF('3f CPIH'!T$16="-","-",'3i PAAC PAP'!$G$16*('3f CPIH'!T$16/'3f CPIH'!$G$16))</f>
        <v>-</v>
      </c>
      <c r="Y109" s="41" t="str">
        <f>IF('3f CPIH'!U$16="-","-",'3i PAAC PAP'!$G$16*('3f CPIH'!U$16/'3f CPIH'!$G$16))</f>
        <v>-</v>
      </c>
      <c r="Z109" s="41" t="str">
        <f>IF('3f CPIH'!V$16="-","-",'3i PAAC PAP'!$G$16*('3f CPIH'!V$16/'3f CPIH'!$G$16))</f>
        <v>-</v>
      </c>
      <c r="AA109" s="29"/>
    </row>
    <row r="110" spans="1:27" s="30" customFormat="1" ht="11.5" x14ac:dyDescent="0.25">
      <c r="A110" s="273">
        <v>8</v>
      </c>
      <c r="B110" s="142" t="s">
        <v>352</v>
      </c>
      <c r="C110" s="142" t="s">
        <v>417</v>
      </c>
      <c r="D110" s="133" t="s">
        <v>327</v>
      </c>
      <c r="E110" s="134"/>
      <c r="F110" s="31"/>
      <c r="G110" s="41">
        <f>IF(G103="-","-",SUM(G103:G108)*'3i PAAC PAP'!$G$28)</f>
        <v>27.988592031982332</v>
      </c>
      <c r="H110" s="41">
        <f>IF(H103="-","-",SUM(H103:H108)*'3i PAAC PAP'!$G$28)</f>
        <v>25.6257287332127</v>
      </c>
      <c r="I110" s="41">
        <f>IF(I103="-","-",SUM(I103:I108)*'3i PAAC PAP'!$G$28)</f>
        <v>23.907823972719996</v>
      </c>
      <c r="J110" s="41">
        <f>IF(J103="-","-",SUM(J103:J108)*'3i PAAC PAP'!$G$28)</f>
        <v>23.091621407727157</v>
      </c>
      <c r="K110" s="41">
        <f>IF(K103="-","-",SUM(K103:K108)*'3i PAAC PAP'!$G$28)</f>
        <v>25.087757264558622</v>
      </c>
      <c r="L110" s="41">
        <f>IF(L103="-","-",SUM(L103:L108)*'3i PAAC PAP'!$G$28)</f>
        <v>25.0489851420989</v>
      </c>
      <c r="M110" s="41">
        <f>IF(M103="-","-",SUM(M103:M108)*'3i PAAC PAP'!$G$28)</f>
        <v>26.714491999082814</v>
      </c>
      <c r="N110" s="41">
        <f>IF(N103="-","-",SUM(N103:N108)*'3i PAAC PAP'!$G$28)</f>
        <v>28.659186907058452</v>
      </c>
      <c r="O110" s="31"/>
      <c r="P110" s="41" t="str">
        <f>IF(P103="-","-",SUM(P103:P108)*'3i PAAC PAP'!$G$28)</f>
        <v>-</v>
      </c>
      <c r="Q110" s="41" t="str">
        <f>IF(Q103="-","-",SUM(Q103:Q108)*'3i PAAC PAP'!$G$28)</f>
        <v>-</v>
      </c>
      <c r="R110" s="41" t="str">
        <f>IF(R103="-","-",SUM(R103:R108)*'3i PAAC PAP'!$G$28)</f>
        <v>-</v>
      </c>
      <c r="S110" s="41" t="str">
        <f>IF(S103="-","-",SUM(S103:S108)*'3i PAAC PAP'!$G$28)</f>
        <v>-</v>
      </c>
      <c r="T110" s="41" t="str">
        <f>IF(T103="-","-",SUM(T103:T108)*'3i PAAC PAP'!$G$28)</f>
        <v>-</v>
      </c>
      <c r="U110" s="41" t="str">
        <f>IF(U103="-","-",SUM(U103:U108)*'3i PAAC PAP'!$G$28)</f>
        <v>-</v>
      </c>
      <c r="V110" s="41" t="str">
        <f>IF(V103="-","-",SUM(V103:V108)*'3i PAAC PAP'!$G$28)</f>
        <v>-</v>
      </c>
      <c r="W110" s="41" t="str">
        <f>IF(W103="-","-",SUM(W103:W108)*'3i PAAC PAP'!$G$28)</f>
        <v>-</v>
      </c>
      <c r="X110" s="41" t="str">
        <f>IF(X103="-","-",SUM(X103:X108)*'3i PAAC PAP'!$G$28)</f>
        <v>-</v>
      </c>
      <c r="Y110" s="41" t="str">
        <f>IF(Y103="-","-",SUM(Y103:Y108)*'3i PAAC PAP'!$G$28)</f>
        <v>-</v>
      </c>
      <c r="Z110" s="41" t="str">
        <f>IF(Z103="-","-",SUM(Z103:Z108)*'3i PAAC PAP'!$G$28)</f>
        <v>-</v>
      </c>
      <c r="AA110" s="29"/>
    </row>
    <row r="111" spans="1:27" s="30" customFormat="1" ht="11.5" x14ac:dyDescent="0.25">
      <c r="A111" s="273">
        <v>9</v>
      </c>
      <c r="B111" s="142" t="s">
        <v>398</v>
      </c>
      <c r="C111" s="142" t="s">
        <v>548</v>
      </c>
      <c r="D111" s="140" t="s">
        <v>327</v>
      </c>
      <c r="E111" s="134"/>
      <c r="F111" s="31"/>
      <c r="G111" s="41">
        <f>IF(G105="-","-",SUM(G103:G110)*'3j EBIT'!$E$11)</f>
        <v>10.097029331090459</v>
      </c>
      <c r="H111" s="41">
        <f>IF(H105="-","-",SUM(H103:H110)*'3j EBIT'!$E$11)</f>
        <v>9.2659939805231044</v>
      </c>
      <c r="I111" s="41">
        <f>IF(I105="-","-",SUM(I103:I110)*'3j EBIT'!$E$11)</f>
        <v>8.662177818072049</v>
      </c>
      <c r="J111" s="41">
        <f>IF(J105="-","-",SUM(J103:J110)*'3j EBIT'!$E$11)</f>
        <v>8.3764284345095472</v>
      </c>
      <c r="K111" s="41">
        <f>IF(K105="-","-",SUM(K103:K110)*'3j EBIT'!$E$11)</f>
        <v>9.0818731531415029</v>
      </c>
      <c r="L111" s="41">
        <f>IF(L105="-","-",SUM(L103:L110)*'3j EBIT'!$E$11)</f>
        <v>9.0714477838585896</v>
      </c>
      <c r="M111" s="41">
        <f>IF(M105="-","-",SUM(M103:M110)*'3j EBIT'!$E$11)</f>
        <v>9.6612815861536436</v>
      </c>
      <c r="N111" s="41">
        <f>IF(N105="-","-",SUM(N103:N110)*'3j EBIT'!$E$11)</f>
        <v>10.347880497642514</v>
      </c>
      <c r="O111" s="31"/>
      <c r="P111" s="41" t="str">
        <f>IF(P105="-","-",SUM(P103:P110)*'3j EBIT'!$E$11)</f>
        <v>-</v>
      </c>
      <c r="Q111" s="41" t="str">
        <f>IF(Q105="-","-",SUM(Q103:Q110)*'3j EBIT'!$E$11)</f>
        <v>-</v>
      </c>
      <c r="R111" s="41" t="str">
        <f>IF(R105="-","-",SUM(R103:R110)*'3j EBIT'!$E$11)</f>
        <v>-</v>
      </c>
      <c r="S111" s="41" t="str">
        <f>IF(S105="-","-",SUM(S103:S110)*'3j EBIT'!$E$11)</f>
        <v>-</v>
      </c>
      <c r="T111" s="41" t="str">
        <f>IF(T105="-","-",SUM(T103:T110)*'3j EBIT'!$E$11)</f>
        <v>-</v>
      </c>
      <c r="U111" s="41" t="str">
        <f>IF(U105="-","-",SUM(U103:U110)*'3j EBIT'!$E$11)</f>
        <v>-</v>
      </c>
      <c r="V111" s="41" t="str">
        <f>IF(V105="-","-",SUM(V103:V110)*'3j EBIT'!$E$11)</f>
        <v>-</v>
      </c>
      <c r="W111" s="41" t="str">
        <f>IF(W105="-","-",SUM(W103:W110)*'3j EBIT'!$E$11)</f>
        <v>-</v>
      </c>
      <c r="X111" s="41" t="str">
        <f>IF(X105="-","-",SUM(X103:X110)*'3j EBIT'!$E$11)</f>
        <v>-</v>
      </c>
      <c r="Y111" s="41" t="str">
        <f>IF(Y105="-","-",SUM(Y103:Y110)*'3j EBIT'!$E$11)</f>
        <v>-</v>
      </c>
      <c r="Z111" s="41" t="str">
        <f>IF(Z105="-","-",SUM(Z103:Z110)*'3j EBIT'!$E$11)</f>
        <v>-</v>
      </c>
      <c r="AA111" s="29"/>
    </row>
    <row r="112" spans="1:27" s="30" customFormat="1" ht="11.5" x14ac:dyDescent="0.25">
      <c r="A112" s="273">
        <v>10</v>
      </c>
      <c r="B112" s="142" t="s">
        <v>294</v>
      </c>
      <c r="C112" s="190" t="s">
        <v>549</v>
      </c>
      <c r="D112" s="140" t="s">
        <v>327</v>
      </c>
      <c r="E112" s="134"/>
      <c r="F112" s="31"/>
      <c r="G112" s="41">
        <f>IF(G107="-","-",SUM(G103:G105,G107:G111)*'3k HAP'!$E$13)</f>
        <v>5.9825184854752882</v>
      </c>
      <c r="H112" s="41">
        <f>IF(H107="-","-",SUM(H103:H105,H107:H110)*'3k HAP'!$E$13)</f>
        <v>5.203161405798082</v>
      </c>
      <c r="I112" s="41">
        <f>IF(I107="-","-",SUM(I103:I105,I107:I110)*'3k HAP'!$E$13)</f>
        <v>4.6367888006301134</v>
      </c>
      <c r="J112" s="41">
        <f>IF(J107="-","-",SUM(J103:J105,J107:J110)*'3k HAP'!$E$13)</f>
        <v>4.4241070311936799</v>
      </c>
      <c r="K112" s="41">
        <f>IF(K107="-","-",SUM(K103:K105,K107:K110)*'3k HAP'!$E$13)</f>
        <v>5.0012613574750455</v>
      </c>
      <c r="L112" s="41">
        <f>IF(L107="-","-",SUM(L103:L105,L107:L110)*'3k HAP'!$E$13)</f>
        <v>4.9929705694601605</v>
      </c>
      <c r="M112" s="41">
        <f>IF(M107="-","-",SUM(M103:M105,M107:M110)*'3k HAP'!$E$13)</f>
        <v>5.3330128553577918</v>
      </c>
      <c r="N112" s="41">
        <f>IF(N107="-","-",SUM(N103:N105,N107:N110)*'3k HAP'!$E$13)</f>
        <v>5.8551074630104436</v>
      </c>
      <c r="O112" s="31"/>
      <c r="P112" s="41">
        <f>IF(P107="-","-",SUM(P103:P105,P107:P111)*'3k HAP'!$E$13)</f>
        <v>1.5388038975168032</v>
      </c>
      <c r="Q112" s="41" t="str">
        <f>IF(Q107="-","-",SUM(Q103:Q105,Q107:Q111)*'3k HAP'!$E$13)</f>
        <v>-</v>
      </c>
      <c r="R112" s="41" t="str">
        <f>IF(R107="-","-",SUM(R103:R105,R107:R111)*'3k HAP'!$E$13)</f>
        <v>-</v>
      </c>
      <c r="S112" s="41" t="str">
        <f>IF(S107="-","-",SUM(S103:S105,S107:S111)*'3k HAP'!$E$13)</f>
        <v>-</v>
      </c>
      <c r="T112" s="41" t="str">
        <f>IF(T107="-","-",SUM(T103:T105,T107:T111)*'3k HAP'!$E$13)</f>
        <v>-</v>
      </c>
      <c r="U112" s="41" t="str">
        <f>IF(U107="-","-",SUM(U103:U105,U107:U111)*'3k HAP'!$E$13)</f>
        <v>-</v>
      </c>
      <c r="V112" s="41" t="str">
        <f>IF(V107="-","-",SUM(V103:V105,V107:V111)*'3k HAP'!$E$13)</f>
        <v>-</v>
      </c>
      <c r="W112" s="41" t="str">
        <f>IF(W107="-","-",SUM(W103:W105,W107:W111)*'3k HAP'!$E$13)</f>
        <v>-</v>
      </c>
      <c r="X112" s="41" t="str">
        <f>IF(X107="-","-",SUM(X103:X105,X107:X111)*'3k HAP'!$E$13)</f>
        <v>-</v>
      </c>
      <c r="Y112" s="41" t="str">
        <f>IF(Y107="-","-",SUM(Y103:Y105,Y107:Y111)*'3k HAP'!$E$13)</f>
        <v>-</v>
      </c>
      <c r="Z112" s="41" t="str">
        <f>IF(Z107="-","-",SUM(Z103:Z105,Z107:Z111)*'3k HAP'!$E$13)</f>
        <v>-</v>
      </c>
      <c r="AA112" s="29"/>
    </row>
    <row r="113" spans="1:27" s="30" customFormat="1" ht="11.5" x14ac:dyDescent="0.25">
      <c r="A113" s="273">
        <v>11</v>
      </c>
      <c r="B113" s="142" t="s">
        <v>46</v>
      </c>
      <c r="C113" s="142" t="str">
        <f>B113&amp;"_"&amp;D113</f>
        <v>Total_South East</v>
      </c>
      <c r="D113" s="140" t="s">
        <v>327</v>
      </c>
      <c r="E113" s="134"/>
      <c r="F113" s="31"/>
      <c r="G113" s="41">
        <f t="shared" ref="G113:N113" si="16">IF(G91="-","-",SUM(G103:G112))</f>
        <v>547.50214418974781</v>
      </c>
      <c r="H113" s="41">
        <f t="shared" si="16"/>
        <v>502.15304909806355</v>
      </c>
      <c r="I113" s="41">
        <f t="shared" si="16"/>
        <v>469.20306230670474</v>
      </c>
      <c r="J113" s="41">
        <f t="shared" si="16"/>
        <v>453.66518991357412</v>
      </c>
      <c r="K113" s="41">
        <f t="shared" si="16"/>
        <v>492.07645836016934</v>
      </c>
      <c r="L113" s="41">
        <f t="shared" si="16"/>
        <v>491.50903855640246</v>
      </c>
      <c r="M113" s="41">
        <f t="shared" si="16"/>
        <v>523.48279897591374</v>
      </c>
      <c r="N113" s="41">
        <f t="shared" si="16"/>
        <v>560.82827731025895</v>
      </c>
      <c r="O113" s="31"/>
      <c r="P113" s="41" t="str">
        <f t="shared" ref="P113:Z113" si="17">IF(P103="-","-",SUM(P103:P112))</f>
        <v>-</v>
      </c>
      <c r="Q113" s="41" t="str">
        <f t="shared" si="17"/>
        <v>-</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5" x14ac:dyDescent="0.25">
      <c r="A114" s="273">
        <v>1</v>
      </c>
      <c r="B114" s="138" t="s">
        <v>353</v>
      </c>
      <c r="C114" s="138" t="s">
        <v>344</v>
      </c>
      <c r="D114" s="141" t="s">
        <v>328</v>
      </c>
      <c r="E114" s="137"/>
      <c r="F114" s="31"/>
      <c r="G114" s="135">
        <f>IF('3a DF'!H$42="-","-",'3a DF'!H$42)</f>
        <v>252.96949846751136</v>
      </c>
      <c r="H114" s="135">
        <f>IF('3a DF'!I$42="-","-",'3a DF'!I$42)</f>
        <v>211.39291100152178</v>
      </c>
      <c r="I114" s="135">
        <f>IF('3a DF'!J$42="-","-",'3a DF'!J$42)</f>
        <v>172.96493375656357</v>
      </c>
      <c r="J114" s="135">
        <f>IF('3a DF'!K$42="-","-",'3a DF'!K$42)</f>
        <v>158.62999149566321</v>
      </c>
      <c r="K114" s="135">
        <f>IF('3a DF'!L$42="-","-",'3a DF'!L$42)</f>
        <v>198.69632812507541</v>
      </c>
      <c r="L114" s="135">
        <f>IF('3a DF'!M$42="-","-",'3a DF'!M$42)</f>
        <v>197.0243587635365</v>
      </c>
      <c r="M114" s="135">
        <f>IF('3a DF'!N$42="-","-",'3a DF'!N$42)</f>
        <v>213.56709457345295</v>
      </c>
      <c r="N114" s="135">
        <f>IF('3a DF'!O$42="-","-",'3a DF'!O$42)</f>
        <v>240.8727144110012</v>
      </c>
      <c r="O114" s="31"/>
      <c r="P114" s="135" t="str">
        <f>IF('3a DF'!Q$42="-","-",'3a DF'!Q$42)</f>
        <v>-</v>
      </c>
      <c r="Q114" s="135" t="str">
        <f>IF('3a DF'!R$42="-","-",'3a DF'!R$42)</f>
        <v>-</v>
      </c>
      <c r="R114" s="135" t="str">
        <f>IF('3a DF'!S$42="-","-",'3a DF'!S$42)</f>
        <v>-</v>
      </c>
      <c r="S114" s="135" t="str">
        <f>IF('3a DF'!T$42="-","-",'3a DF'!T$42)</f>
        <v>-</v>
      </c>
      <c r="T114" s="135" t="str">
        <f>IF('3a DF'!U$42="-","-",'3a DF'!U$42)</f>
        <v>-</v>
      </c>
      <c r="U114" s="135" t="str">
        <f>IF('3a DF'!V$42="-","-",'3a DF'!V$42)</f>
        <v>-</v>
      </c>
      <c r="V114" s="135" t="str">
        <f>IF('3a DF'!W$42="-","-",'3a DF'!W$42)</f>
        <v>-</v>
      </c>
      <c r="W114" s="135" t="str">
        <f>IF('3a DF'!X$42="-","-",'3a DF'!X$42)</f>
        <v>-</v>
      </c>
      <c r="X114" s="135" t="str">
        <f>IF('3a DF'!Y$42="-","-",'3a DF'!Y$42)</f>
        <v>-</v>
      </c>
      <c r="Y114" s="135" t="str">
        <f>IF('3a DF'!Z$42="-","-",'3a DF'!Z$42)</f>
        <v>-</v>
      </c>
      <c r="Z114" s="135" t="str">
        <f>IF('3a DF'!AA$42="-","-",'3a DF'!AA$42)</f>
        <v>-</v>
      </c>
      <c r="AA114" s="29"/>
    </row>
    <row r="115" spans="1:27" s="30" customFormat="1" ht="11.5" x14ac:dyDescent="0.25">
      <c r="A115" s="273">
        <v>2</v>
      </c>
      <c r="B115" s="138" t="s">
        <v>353</v>
      </c>
      <c r="C115" s="138" t="s">
        <v>303</v>
      </c>
      <c r="D115" s="141" t="s">
        <v>328</v>
      </c>
      <c r="E115" s="137"/>
      <c r="F115" s="31"/>
      <c r="G115" s="135" t="s">
        <v>336</v>
      </c>
      <c r="H115" s="135" t="s">
        <v>336</v>
      </c>
      <c r="I115" s="135" t="s">
        <v>336</v>
      </c>
      <c r="J115" s="135" t="s">
        <v>336</v>
      </c>
      <c r="K115" s="135" t="s">
        <v>336</v>
      </c>
      <c r="L115" s="135" t="s">
        <v>336</v>
      </c>
      <c r="M115" s="135" t="s">
        <v>336</v>
      </c>
      <c r="N115" s="135" t="s">
        <v>336</v>
      </c>
      <c r="O115" s="31"/>
      <c r="P115" s="135" t="s">
        <v>336</v>
      </c>
      <c r="Q115" s="135" t="s">
        <v>336</v>
      </c>
      <c r="R115" s="135" t="s">
        <v>336</v>
      </c>
      <c r="S115" s="135" t="s">
        <v>336</v>
      </c>
      <c r="T115" s="135" t="s">
        <v>336</v>
      </c>
      <c r="U115" s="135" t="s">
        <v>336</v>
      </c>
      <c r="V115" s="135" t="s">
        <v>336</v>
      </c>
      <c r="W115" s="135" t="s">
        <v>336</v>
      </c>
      <c r="X115" s="135" t="s">
        <v>336</v>
      </c>
      <c r="Y115" s="135" t="s">
        <v>336</v>
      </c>
      <c r="Z115" s="135" t="s">
        <v>336</v>
      </c>
      <c r="AA115" s="29"/>
    </row>
    <row r="116" spans="1:27" s="30" customFormat="1" ht="11.5" x14ac:dyDescent="0.25">
      <c r="A116" s="273">
        <v>3</v>
      </c>
      <c r="B116" s="138" t="s">
        <v>2</v>
      </c>
      <c r="C116" s="138" t="s">
        <v>345</v>
      </c>
      <c r="D116" s="141" t="s">
        <v>328</v>
      </c>
      <c r="E116" s="137"/>
      <c r="F116" s="31"/>
      <c r="G116" s="135">
        <f>IF('3c PC'!G$42="-","-",'3c PC'!G$42)</f>
        <v>21.926269106402124</v>
      </c>
      <c r="H116" s="135">
        <f>IF('3c PC'!H$42="-","-",'3c PC'!H$42)</f>
        <v>21.926269106402124</v>
      </c>
      <c r="I116" s="135">
        <f>IF('3c PC'!I$42="-","-",'3c PC'!I$42)</f>
        <v>22.64764819235609</v>
      </c>
      <c r="J116" s="135">
        <f>IF('3c PC'!J$42="-","-",'3c PC'!J$42)</f>
        <v>22.505107470829557</v>
      </c>
      <c r="K116" s="135">
        <f>IF('3c PC'!K$42="-","-",'3c PC'!K$42)</f>
        <v>19.106297226763825</v>
      </c>
      <c r="L116" s="135">
        <f>IF('3c PC'!L$42="-","-",'3c PC'!L$42)</f>
        <v>19.106297226763825</v>
      </c>
      <c r="M116" s="135">
        <f>IF('3c PC'!M$42="-","-",'3c PC'!M$42)</f>
        <v>20.852393125569616</v>
      </c>
      <c r="N116" s="135">
        <f>IF('3c PC'!N$42="-","-",'3c PC'!N$42)</f>
        <v>20.852393125569616</v>
      </c>
      <c r="O116" s="31"/>
      <c r="P116" s="135" t="str">
        <f>IF('3c PC'!P$42="-","-",'3c PC'!P$42)</f>
        <v>-</v>
      </c>
      <c r="Q116" s="135" t="str">
        <f>IF('3c PC'!Q$42="-","-",'3c PC'!Q$42)</f>
        <v>-</v>
      </c>
      <c r="R116" s="135" t="str">
        <f>IF('3c PC'!R$42="-","-",'3c PC'!R$42)</f>
        <v>-</v>
      </c>
      <c r="S116" s="135" t="str">
        <f>IF('3c PC'!S$42="-","-",'3c PC'!S$42)</f>
        <v>-</v>
      </c>
      <c r="T116" s="135" t="str">
        <f>IF('3c PC'!T$42="-","-",'3c PC'!T$42)</f>
        <v>-</v>
      </c>
      <c r="U116" s="135" t="str">
        <f>IF('3c PC'!U$42="-","-",'3c PC'!U$42)</f>
        <v>-</v>
      </c>
      <c r="V116" s="135" t="str">
        <f>IF('3c PC'!V$42="-","-",'3c PC'!V$42)</f>
        <v>-</v>
      </c>
      <c r="W116" s="135" t="str">
        <f>IF('3c PC'!W$42="-","-",'3c PC'!W$42)</f>
        <v>-</v>
      </c>
      <c r="X116" s="135" t="str">
        <f>IF('3c PC'!X$42="-","-",'3c PC'!X$42)</f>
        <v>-</v>
      </c>
      <c r="Y116" s="135" t="str">
        <f>IF('3c PC'!Y$42="-","-",'3c PC'!Y$42)</f>
        <v>-</v>
      </c>
      <c r="Z116" s="135" t="str">
        <f>IF('3c PC'!Z$42="-","-",'3c PC'!Z$42)</f>
        <v>-</v>
      </c>
      <c r="AA116" s="29"/>
    </row>
    <row r="117" spans="1:27" s="30" customFormat="1" ht="11.5" x14ac:dyDescent="0.25">
      <c r="A117" s="273">
        <v>4</v>
      </c>
      <c r="B117" s="138" t="s">
        <v>355</v>
      </c>
      <c r="C117" s="138" t="s">
        <v>346</v>
      </c>
      <c r="D117" s="141" t="s">
        <v>328</v>
      </c>
      <c r="E117" s="137"/>
      <c r="F117" s="31"/>
      <c r="G117" s="135">
        <f>IF('3e NC-Gas'!F53="-","-",'3e NC-Gas'!F53)</f>
        <v>117.25912991101427</v>
      </c>
      <c r="H117" s="135">
        <f>IF('3e NC-Gas'!G53="-","-",'3e NC-Gas'!G53)</f>
        <v>117.25912991101427</v>
      </c>
      <c r="I117" s="135">
        <f>IF('3e NC-Gas'!H53="-","-",'3e NC-Gas'!H53)</f>
        <v>119.52683006717739</v>
      </c>
      <c r="J117" s="135">
        <f>IF('3e NC-Gas'!I53="-","-",'3e NC-Gas'!I53)</f>
        <v>119.17883007879314</v>
      </c>
      <c r="K117" s="135">
        <f>IF('3e NC-Gas'!J53="-","-",'3e NC-Gas'!J53)</f>
        <v>121.42513481279587</v>
      </c>
      <c r="L117" s="135">
        <f>IF('3e NC-Gas'!K53="-","-",'3e NC-Gas'!K53)</f>
        <v>121.44913481199478</v>
      </c>
      <c r="M117" s="135">
        <f>IF('3e NC-Gas'!L53="-","-",'3e NC-Gas'!L53)</f>
        <v>122.70618502036943</v>
      </c>
      <c r="N117" s="135">
        <f>IF('3e NC-Gas'!M53="-","-",'3e NC-Gas'!M53)</f>
        <v>122.77818501796618</v>
      </c>
      <c r="O117" s="31"/>
      <c r="P117" s="135" t="str">
        <f>IF('3e NC-Gas'!O53="-","-",'3e NC-Gas'!O53)</f>
        <v>-</v>
      </c>
      <c r="Q117" s="135" t="str">
        <f>IF('3e NC-Gas'!P53="-","-",'3e NC-Gas'!P53)</f>
        <v>-</v>
      </c>
      <c r="R117" s="135" t="str">
        <f>IF('3e NC-Gas'!Q53="-","-",'3e NC-Gas'!Q53)</f>
        <v>-</v>
      </c>
      <c r="S117" s="135" t="str">
        <f>IF('3e NC-Gas'!R53="-","-",'3e NC-Gas'!R53)</f>
        <v>-</v>
      </c>
      <c r="T117" s="135" t="str">
        <f>IF('3e NC-Gas'!S53="-","-",'3e NC-Gas'!S53)</f>
        <v>-</v>
      </c>
      <c r="U117" s="135" t="str">
        <f>IF('3e NC-Gas'!T53="-","-",'3e NC-Gas'!T53)</f>
        <v>-</v>
      </c>
      <c r="V117" s="135" t="str">
        <f>IF('3e NC-Gas'!U53="-","-",'3e NC-Gas'!U53)</f>
        <v>-</v>
      </c>
      <c r="W117" s="135" t="str">
        <f>IF('3e NC-Gas'!V53="-","-",'3e NC-Gas'!V53)</f>
        <v>-</v>
      </c>
      <c r="X117" s="135" t="str">
        <f>IF('3e NC-Gas'!W53="-","-",'3e NC-Gas'!W53)</f>
        <v>-</v>
      </c>
      <c r="Y117" s="135" t="str">
        <f>IF('3e NC-Gas'!X53="-","-",'3e NC-Gas'!X53)</f>
        <v>-</v>
      </c>
      <c r="Z117" s="135" t="str">
        <f>IF('3e NC-Gas'!Y53="-","-",'3e NC-Gas'!Y53)</f>
        <v>-</v>
      </c>
      <c r="AA117" s="29"/>
    </row>
    <row r="118" spans="1:27" s="30" customFormat="1" ht="11.5" x14ac:dyDescent="0.25">
      <c r="A118" s="273">
        <v>5</v>
      </c>
      <c r="B118" s="138" t="s">
        <v>352</v>
      </c>
      <c r="C118" s="138" t="s">
        <v>347</v>
      </c>
      <c r="D118" s="141" t="s">
        <v>328</v>
      </c>
      <c r="E118" s="137"/>
      <c r="F118" s="31"/>
      <c r="G118" s="135">
        <f>IF('3f CPIH'!C$16="-","-",'3g OC '!$E$12*('3f CPIH'!C$16/'3f CPIH'!$G$16))</f>
        <v>87.253590101747221</v>
      </c>
      <c r="H118" s="135">
        <f>IF('3f CPIH'!D$16="-","-",'3g OC '!$E$12*('3f CPIH'!D$16/'3f CPIH'!$G$16))</f>
        <v>87.428271963812776</v>
      </c>
      <c r="I118" s="135">
        <f>IF('3f CPIH'!E$16="-","-",'3g OC '!$E$12*('3f CPIH'!E$16/'3f CPIH'!$G$16))</f>
        <v>87.690294756911129</v>
      </c>
      <c r="J118" s="135">
        <f>IF('3f CPIH'!F$16="-","-",'3g OC '!$E$12*('3f CPIH'!F$16/'3f CPIH'!$G$16))</f>
        <v>88.214340343107807</v>
      </c>
      <c r="K118" s="135">
        <f>IF('3f CPIH'!G$16="-","-",'3g OC '!$E$12*('3f CPIH'!G$16/'3f CPIH'!$G$16))</f>
        <v>89.262431515501163</v>
      </c>
      <c r="L118" s="135">
        <f>IF('3f CPIH'!H$16="-","-",'3g OC '!$E$12*('3f CPIH'!H$16/'3f CPIH'!$G$16))</f>
        <v>90.397863618927303</v>
      </c>
      <c r="M118" s="135">
        <f>IF('3f CPIH'!I$16="-","-",'3g OC '!$E$12*('3f CPIH'!I$16/'3f CPIH'!$G$16))</f>
        <v>91.707977584418998</v>
      </c>
      <c r="N118" s="135">
        <f>IF('3f CPIH'!J$16="-","-",'3g OC '!$E$12*('3f CPIH'!J$16/'3f CPIH'!$G$16))</f>
        <v>92.494045963714029</v>
      </c>
      <c r="O118" s="31"/>
      <c r="P118" s="135">
        <f>IF('3f CPIH'!L$16="-","-",'3g OC '!$E$12*('3f CPIH'!L$16/'3f CPIH'!$G$16))</f>
        <v>92.494045963714029</v>
      </c>
      <c r="Q118" s="135" t="str">
        <f>IF('3f CPIH'!M$16="-","-",'3g OC '!$E$12*('3f CPIH'!M$16/'3f CPIH'!$G$16))</f>
        <v>-</v>
      </c>
      <c r="R118" s="135" t="str">
        <f>IF('3f CPIH'!N$16="-","-",'3g OC '!$E$12*('3f CPIH'!N$16/'3f CPIH'!$G$16))</f>
        <v>-</v>
      </c>
      <c r="S118" s="135" t="str">
        <f>IF('3f CPIH'!O$16="-","-",'3g OC '!$E$12*('3f CPIH'!O$16/'3f CPIH'!$G$16))</f>
        <v>-</v>
      </c>
      <c r="T118" s="135" t="str">
        <f>IF('3f CPIH'!P$16="-","-",'3g OC '!$E$12*('3f CPIH'!P$16/'3f CPIH'!$G$16))</f>
        <v>-</v>
      </c>
      <c r="U118" s="135" t="str">
        <f>IF('3f CPIH'!Q$16="-","-",'3g OC '!$E$12*('3f CPIH'!Q$16/'3f CPIH'!$G$16))</f>
        <v>-</v>
      </c>
      <c r="V118" s="135" t="str">
        <f>IF('3f CPIH'!R$16="-","-",'3g OC '!$E$12*('3f CPIH'!R$16/'3f CPIH'!$G$16))</f>
        <v>-</v>
      </c>
      <c r="W118" s="135" t="str">
        <f>IF('3f CPIH'!S$16="-","-",'3g OC '!$E$12*('3f CPIH'!S$16/'3f CPIH'!$G$16))</f>
        <v>-</v>
      </c>
      <c r="X118" s="135" t="str">
        <f>IF('3f CPIH'!T$16="-","-",'3g OC '!$E$12*('3f CPIH'!T$16/'3f CPIH'!$G$16))</f>
        <v>-</v>
      </c>
      <c r="Y118" s="135" t="str">
        <f>IF('3f CPIH'!U$16="-","-",'3g OC '!$E$12*('3f CPIH'!U$16/'3f CPIH'!$G$16))</f>
        <v>-</v>
      </c>
      <c r="Z118" s="135" t="str">
        <f>IF('3f CPIH'!V$16="-","-",'3g OC '!$E$12*('3f CPIH'!V$16/'3f CPIH'!$G$16))</f>
        <v>-</v>
      </c>
      <c r="AA118" s="29"/>
    </row>
    <row r="119" spans="1:27" s="30" customFormat="1" ht="11.5" x14ac:dyDescent="0.25">
      <c r="A119" s="273">
        <v>6</v>
      </c>
      <c r="B119" s="138" t="s">
        <v>352</v>
      </c>
      <c r="C119" s="138" t="s">
        <v>45</v>
      </c>
      <c r="D119" s="136" t="s">
        <v>328</v>
      </c>
      <c r="E119" s="137"/>
      <c r="F119" s="31"/>
      <c r="G119" s="135" t="s">
        <v>336</v>
      </c>
      <c r="H119" s="135" t="s">
        <v>336</v>
      </c>
      <c r="I119" s="135" t="s">
        <v>336</v>
      </c>
      <c r="J119" s="135" t="s">
        <v>336</v>
      </c>
      <c r="K119" s="135">
        <f>IF('3h SMNCC'!F$37="-","-",'3h SMNCC'!F$37)</f>
        <v>0</v>
      </c>
      <c r="L119" s="135">
        <f>IF('3h SMNCC'!G$37="-","-",'3h SMNCC'!G$37)</f>
        <v>-0.16682483423186589</v>
      </c>
      <c r="M119" s="135">
        <f>IF('3h SMNCC'!H$37="-","-",'3h SMNCC'!H$37)</f>
        <v>1.8623630218072362</v>
      </c>
      <c r="N119" s="135">
        <f>IF('3h SMNCC'!I$37="-","-",'3h SMNCC'!I$37)</f>
        <v>7.7734666259964174</v>
      </c>
      <c r="O119" s="31"/>
      <c r="P119" s="135" t="str">
        <f>IF('3h SMNCC'!K$37="-","-",'3h SMNCC'!K$37)</f>
        <v>-</v>
      </c>
      <c r="Q119" s="135" t="str">
        <f>IF('3h SMNCC'!L$37="-","-",'3h SMNCC'!L$37)</f>
        <v>-</v>
      </c>
      <c r="R119" s="135" t="str">
        <f>IF('3h SMNCC'!M$37="-","-",'3h SMNCC'!M$37)</f>
        <v>-</v>
      </c>
      <c r="S119" s="135" t="str">
        <f>IF('3h SMNCC'!N$37="-","-",'3h SMNCC'!N$37)</f>
        <v>-</v>
      </c>
      <c r="T119" s="135" t="str">
        <f>IF('3h SMNCC'!O$37="-","-",'3h SMNCC'!O$37)</f>
        <v>-</v>
      </c>
      <c r="U119" s="135" t="str">
        <f>IF('3h SMNCC'!P$37="-","-",'3h SMNCC'!P$37)</f>
        <v>-</v>
      </c>
      <c r="V119" s="135" t="str">
        <f>IF('3h SMNCC'!Q$37="-","-",'3h SMNCC'!Q$37)</f>
        <v>-</v>
      </c>
      <c r="W119" s="135" t="str">
        <f>IF('3h SMNCC'!R$37="-","-",'3h SMNCC'!R$37)</f>
        <v>-</v>
      </c>
      <c r="X119" s="135" t="str">
        <f>IF('3h SMNCC'!S$37="-","-",'3h SMNCC'!S$37)</f>
        <v>-</v>
      </c>
      <c r="Y119" s="135" t="str">
        <f>IF('3h SMNCC'!T$37="-","-",'3h SMNCC'!T$37)</f>
        <v>-</v>
      </c>
      <c r="Z119" s="135" t="str">
        <f>IF('3h SMNCC'!U$37="-","-",'3h SMNCC'!U$37)</f>
        <v>-</v>
      </c>
      <c r="AA119" s="29"/>
    </row>
    <row r="120" spans="1:27" s="30" customFormat="1" ht="12.4" customHeight="1" x14ac:dyDescent="0.25">
      <c r="A120" s="273">
        <v>7</v>
      </c>
      <c r="B120" s="138" t="s">
        <v>352</v>
      </c>
      <c r="C120" s="138" t="s">
        <v>399</v>
      </c>
      <c r="D120" s="136" t="s">
        <v>328</v>
      </c>
      <c r="E120" s="137"/>
      <c r="F120" s="31"/>
      <c r="G120" s="135">
        <f>IF('3f CPIH'!C$16="-","-",'3i PAAC PAP'!$G$16*('3f CPIH'!C$16/'3f CPIH'!$G$16))</f>
        <v>13.020087506374207</v>
      </c>
      <c r="H120" s="135">
        <f>IF('3f CPIH'!D$16="-","-",'3i PAAC PAP'!$G$16*('3f CPIH'!D$16/'3f CPIH'!$G$16))</f>
        <v>13.046153747628209</v>
      </c>
      <c r="I120" s="135">
        <f>IF('3f CPIH'!E$16="-","-",'3i PAAC PAP'!$G$16*('3f CPIH'!E$16/'3f CPIH'!$G$16))</f>
        <v>13.085253109509214</v>
      </c>
      <c r="J120" s="135">
        <f>IF('3f CPIH'!F$16="-","-",'3i PAAC PAP'!$G$16*('3f CPIH'!F$16/'3f CPIH'!$G$16))</f>
        <v>13.163451833271221</v>
      </c>
      <c r="K120" s="135">
        <f>IF('3f CPIH'!G$16="-","-",'3i PAAC PAP'!$G$16*('3f CPIH'!G$16/'3f CPIH'!$G$16))</f>
        <v>13.319849280795236</v>
      </c>
      <c r="L120" s="135">
        <f>IF('3f CPIH'!H$16="-","-",'3i PAAC PAP'!$G$16*('3f CPIH'!H$16/'3f CPIH'!$G$16))</f>
        <v>13.489279848946252</v>
      </c>
      <c r="M120" s="135">
        <f>IF('3f CPIH'!I$16="-","-",'3i PAAC PAP'!$G$16*('3f CPIH'!I$16/'3f CPIH'!$G$16))</f>
        <v>13.684776658351268</v>
      </c>
      <c r="N120" s="135">
        <f>IF('3f CPIH'!J$16="-","-",'3i PAAC PAP'!$G$16*('3f CPIH'!J$16/'3f CPIH'!$G$16))</f>
        <v>13.802074743994281</v>
      </c>
      <c r="O120" s="31"/>
      <c r="P120" s="135">
        <f>IF('3f CPIH'!L$16="-","-",'3i PAAC PAP'!$G$16*('3f CPIH'!L$16/'3f CPIH'!$G$16))</f>
        <v>13.802074743994281</v>
      </c>
      <c r="Q120" s="135" t="str">
        <f>IF('3f CPIH'!M$16="-","-",'3i PAAC PAP'!$G$16*('3f CPIH'!M$16/'3f CPIH'!$G$16))</f>
        <v>-</v>
      </c>
      <c r="R120" s="135" t="str">
        <f>IF('3f CPIH'!N$16="-","-",'3i PAAC PAP'!$G$16*('3f CPIH'!N$16/'3f CPIH'!$G$16))</f>
        <v>-</v>
      </c>
      <c r="S120" s="135" t="str">
        <f>IF('3f CPIH'!O$16="-","-",'3i PAAC PAP'!$G$16*('3f CPIH'!O$16/'3f CPIH'!$G$16))</f>
        <v>-</v>
      </c>
      <c r="T120" s="135" t="str">
        <f>IF('3f CPIH'!P$16="-","-",'3i PAAC PAP'!$G$16*('3f CPIH'!P$16/'3f CPIH'!$G$16))</f>
        <v>-</v>
      </c>
      <c r="U120" s="135" t="str">
        <f>IF('3f CPIH'!Q$16="-","-",'3i PAAC PAP'!$G$16*('3f CPIH'!Q$16/'3f CPIH'!$G$16))</f>
        <v>-</v>
      </c>
      <c r="V120" s="135" t="str">
        <f>IF('3f CPIH'!R$16="-","-",'3i PAAC PAP'!$G$16*('3f CPIH'!R$16/'3f CPIH'!$G$16))</f>
        <v>-</v>
      </c>
      <c r="W120" s="135" t="str">
        <f>IF('3f CPIH'!S$16="-","-",'3i PAAC PAP'!$G$16*('3f CPIH'!S$16/'3f CPIH'!$G$16))</f>
        <v>-</v>
      </c>
      <c r="X120" s="135" t="str">
        <f>IF('3f CPIH'!T$16="-","-",'3i PAAC PAP'!$G$16*('3f CPIH'!T$16/'3f CPIH'!$G$16))</f>
        <v>-</v>
      </c>
      <c r="Y120" s="135" t="str">
        <f>IF('3f CPIH'!U$16="-","-",'3i PAAC PAP'!$G$16*('3f CPIH'!U$16/'3f CPIH'!$G$16))</f>
        <v>-</v>
      </c>
      <c r="Z120" s="135" t="str">
        <f>IF('3f CPIH'!V$16="-","-",'3i PAAC PAP'!$G$16*('3f CPIH'!V$16/'3f CPIH'!$G$16))</f>
        <v>-</v>
      </c>
      <c r="AA120" s="29"/>
    </row>
    <row r="121" spans="1:27" s="30" customFormat="1" ht="11.5" x14ac:dyDescent="0.25">
      <c r="A121" s="273">
        <v>8</v>
      </c>
      <c r="B121" s="138" t="s">
        <v>352</v>
      </c>
      <c r="C121" s="138" t="s">
        <v>417</v>
      </c>
      <c r="D121" s="136" t="s">
        <v>328</v>
      </c>
      <c r="E121" s="137"/>
      <c r="F121" s="31"/>
      <c r="G121" s="135">
        <f>IF(G114="-","-",SUM(G114:G119)*'3i PAAC PAP'!$G$28)</f>
        <v>27.360497153779523</v>
      </c>
      <c r="H121" s="135">
        <f>IF(H114="-","-",SUM(H114:H119)*'3i PAAC PAP'!$G$28)</f>
        <v>24.997633855009894</v>
      </c>
      <c r="I121" s="135">
        <f>IF(I114="-","-",SUM(I114:I119)*'3i PAAC PAP'!$G$28)</f>
        <v>22.990041542867072</v>
      </c>
      <c r="J121" s="135">
        <f>IF(J114="-","-",SUM(J114:J119)*'3i PAAC PAP'!$G$28)</f>
        <v>22.173838978689574</v>
      </c>
      <c r="K121" s="135">
        <f>IF(K114="-","-",SUM(K114:K119)*'3i PAAC PAP'!$G$28)</f>
        <v>24.45452046313055</v>
      </c>
      <c r="L121" s="135">
        <f>IF(L114="-","-",SUM(L114:L119)*'3i PAAC PAP'!$G$28)</f>
        <v>24.415748340614595</v>
      </c>
      <c r="M121" s="135">
        <f>IF(M114="-","-",SUM(M114:M119)*'3i PAAC PAP'!$G$28)</f>
        <v>25.721837032736968</v>
      </c>
      <c r="N121" s="135">
        <f>IF(N114="-","-",SUM(N114:N119)*'3i PAAC PAP'!$G$28)</f>
        <v>27.666531940543909</v>
      </c>
      <c r="O121" s="31"/>
      <c r="P121" s="135" t="str">
        <f>IF(P114="-","-",SUM(P114:P119)*'3i PAAC PAP'!$G$28)</f>
        <v>-</v>
      </c>
      <c r="Q121" s="135" t="str">
        <f>IF(Q114="-","-",SUM(Q114:Q119)*'3i PAAC PAP'!$G$28)</f>
        <v>-</v>
      </c>
      <c r="R121" s="135" t="str">
        <f>IF(R114="-","-",SUM(R114:R119)*'3i PAAC PAP'!$G$28)</f>
        <v>-</v>
      </c>
      <c r="S121" s="135" t="str">
        <f>IF(S114="-","-",SUM(S114:S119)*'3i PAAC PAP'!$G$28)</f>
        <v>-</v>
      </c>
      <c r="T121" s="135" t="str">
        <f>IF(T114="-","-",SUM(T114:T119)*'3i PAAC PAP'!$G$28)</f>
        <v>-</v>
      </c>
      <c r="U121" s="135" t="str">
        <f>IF(U114="-","-",SUM(U114:U119)*'3i PAAC PAP'!$G$28)</f>
        <v>-</v>
      </c>
      <c r="V121" s="135" t="str">
        <f>IF(V114="-","-",SUM(V114:V119)*'3i PAAC PAP'!$G$28)</f>
        <v>-</v>
      </c>
      <c r="W121" s="135" t="str">
        <f>IF(W114="-","-",SUM(W114:W119)*'3i PAAC PAP'!$G$28)</f>
        <v>-</v>
      </c>
      <c r="X121" s="135" t="str">
        <f>IF(X114="-","-",SUM(X114:X119)*'3i PAAC PAP'!$G$28)</f>
        <v>-</v>
      </c>
      <c r="Y121" s="135" t="str">
        <f>IF(Y114="-","-",SUM(Y114:Y119)*'3i PAAC PAP'!$G$28)</f>
        <v>-</v>
      </c>
      <c r="Z121" s="135" t="str">
        <f>IF(Z114="-","-",SUM(Z114:Z119)*'3i PAAC PAP'!$G$28)</f>
        <v>-</v>
      </c>
      <c r="AA121" s="29"/>
    </row>
    <row r="122" spans="1:27" s="30" customFormat="1" ht="11.5" x14ac:dyDescent="0.25">
      <c r="A122" s="273">
        <v>9</v>
      </c>
      <c r="B122" s="138" t="s">
        <v>398</v>
      </c>
      <c r="C122" s="138" t="s">
        <v>548</v>
      </c>
      <c r="D122" s="136" t="s">
        <v>328</v>
      </c>
      <c r="E122" s="137"/>
      <c r="F122" s="31"/>
      <c r="G122" s="135">
        <f>IF(G116="-","-",SUM(G114:G121)*'3j EBIT'!$E$11)</f>
        <v>9.8759923726897423</v>
      </c>
      <c r="H122" s="135">
        <f>IF(H116="-","-",SUM(H114:H121)*'3j EBIT'!$E$11)</f>
        <v>9.0449570221223912</v>
      </c>
      <c r="I122" s="135">
        <f>IF(I116="-","-",SUM(I114:I121)*'3j EBIT'!$E$11)</f>
        <v>8.3391950270823045</v>
      </c>
      <c r="J122" s="135">
        <f>IF(J116="-","-",SUM(J114:J121)*'3j EBIT'!$E$11)</f>
        <v>8.0534456438067341</v>
      </c>
      <c r="K122" s="135">
        <f>IF(K116="-","-",SUM(K114:K121)*'3j EBIT'!$E$11)</f>
        <v>8.8590266670571793</v>
      </c>
      <c r="L122" s="135">
        <f>IF(L116="-","-",SUM(L114:L121)*'3j EBIT'!$E$11)</f>
        <v>8.8486012977544757</v>
      </c>
      <c r="M122" s="135">
        <f>IF(M116="-","-",SUM(M114:M121)*'3j EBIT'!$E$11)</f>
        <v>9.3119499133174237</v>
      </c>
      <c r="N122" s="135">
        <f>IF(N116="-","-",SUM(N114:N121)*'3j EBIT'!$E$11)</f>
        <v>9.9985488247469281</v>
      </c>
      <c r="O122" s="31"/>
      <c r="P122" s="135" t="str">
        <f>IF(P116="-","-",SUM(P114:P121)*'3j EBIT'!$E$11)</f>
        <v>-</v>
      </c>
      <c r="Q122" s="135" t="str">
        <f>IF(Q116="-","-",SUM(Q114:Q121)*'3j EBIT'!$E$11)</f>
        <v>-</v>
      </c>
      <c r="R122" s="135" t="str">
        <f>IF(R116="-","-",SUM(R114:R121)*'3j EBIT'!$E$11)</f>
        <v>-</v>
      </c>
      <c r="S122" s="135" t="str">
        <f>IF(S116="-","-",SUM(S114:S121)*'3j EBIT'!$E$11)</f>
        <v>-</v>
      </c>
      <c r="T122" s="135" t="str">
        <f>IF(T116="-","-",SUM(T114:T121)*'3j EBIT'!$E$11)</f>
        <v>-</v>
      </c>
      <c r="U122" s="135" t="str">
        <f>IF(U116="-","-",SUM(U114:U121)*'3j EBIT'!$E$11)</f>
        <v>-</v>
      </c>
      <c r="V122" s="135" t="str">
        <f>IF(V116="-","-",SUM(V114:V121)*'3j EBIT'!$E$11)</f>
        <v>-</v>
      </c>
      <c r="W122" s="135" t="str">
        <f>IF(W116="-","-",SUM(W114:W121)*'3j EBIT'!$E$11)</f>
        <v>-</v>
      </c>
      <c r="X122" s="135" t="str">
        <f>IF(X116="-","-",SUM(X114:X121)*'3j EBIT'!$E$11)</f>
        <v>-</v>
      </c>
      <c r="Y122" s="135" t="str">
        <f>IF(Y116="-","-",SUM(Y114:Y121)*'3j EBIT'!$E$11)</f>
        <v>-</v>
      </c>
      <c r="Z122" s="135" t="str">
        <f>IF(Z116="-","-",SUM(Z114:Z121)*'3j EBIT'!$E$11)</f>
        <v>-</v>
      </c>
      <c r="AA122" s="29"/>
    </row>
    <row r="123" spans="1:27" s="30" customFormat="1" ht="11.5" x14ac:dyDescent="0.25">
      <c r="A123" s="273">
        <v>10</v>
      </c>
      <c r="B123" s="138" t="s">
        <v>294</v>
      </c>
      <c r="C123" s="188" t="s">
        <v>549</v>
      </c>
      <c r="D123" s="136" t="s">
        <v>328</v>
      </c>
      <c r="E123" s="137"/>
      <c r="F123" s="31"/>
      <c r="G123" s="135">
        <f>IF(G118="-","-",SUM(G114:G116,G118:G122)*'3k HAP'!$E$13)</f>
        <v>5.9702259636883062</v>
      </c>
      <c r="H123" s="135">
        <f>IF(H118="-","-",SUM(H114:H116,H118:H121)*'3k HAP'!$E$13)</f>
        <v>5.1940687423955616</v>
      </c>
      <c r="I123" s="135">
        <f>IF(I118="-","-",SUM(I114:I116,I118:I121)*'3k HAP'!$E$13)</f>
        <v>4.6235024532946953</v>
      </c>
      <c r="J123" s="135">
        <f>IF(J118="-","-",SUM(J114:J116,J118:J121)*'3k HAP'!$E$13)</f>
        <v>4.4108206838700657</v>
      </c>
      <c r="K123" s="135">
        <f>IF(K118="-","-",SUM(K114:K116,K118:K121)*'3k HAP'!$E$13)</f>
        <v>4.9920942566288344</v>
      </c>
      <c r="L123" s="135">
        <f>IF(L118="-","-",SUM(L114:L116,L118:L121)*'3k HAP'!$E$13)</f>
        <v>4.9838034686131349</v>
      </c>
      <c r="M123" s="135">
        <f>IF(M118="-","-",SUM(M114:M116,M118:M121)*'3k HAP'!$E$13)</f>
        <v>5.3186426100380899</v>
      </c>
      <c r="N123" s="135">
        <f>IF(N118="-","-",SUM(N114:N116,N118:N121)*'3k HAP'!$E$13)</f>
        <v>5.8407372176883001</v>
      </c>
      <c r="O123" s="31"/>
      <c r="P123" s="135">
        <f>IF(P118="-","-",SUM(P114:P116,P118:P122)*'3k HAP'!$E$13)</f>
        <v>1.5388038975168032</v>
      </c>
      <c r="Q123" s="135" t="str">
        <f>IF(Q118="-","-",SUM(Q114:Q116,Q118:Q122)*'3k HAP'!$E$13)</f>
        <v>-</v>
      </c>
      <c r="R123" s="135" t="str">
        <f>IF(R118="-","-",SUM(R114:R116,R118:R122)*'3k HAP'!$E$13)</f>
        <v>-</v>
      </c>
      <c r="S123" s="135" t="str">
        <f>IF(S118="-","-",SUM(S114:S116,S118:S122)*'3k HAP'!$E$13)</f>
        <v>-</v>
      </c>
      <c r="T123" s="135" t="str">
        <f>IF(T118="-","-",SUM(T114:T116,T118:T122)*'3k HAP'!$E$13)</f>
        <v>-</v>
      </c>
      <c r="U123" s="135" t="str">
        <f>IF(U118="-","-",SUM(U114:U116,U118:U122)*'3k HAP'!$E$13)</f>
        <v>-</v>
      </c>
      <c r="V123" s="135" t="str">
        <f>IF(V118="-","-",SUM(V114:V116,V118:V122)*'3k HAP'!$E$13)</f>
        <v>-</v>
      </c>
      <c r="W123" s="135" t="str">
        <f>IF(W118="-","-",SUM(W114:W116,W118:W122)*'3k HAP'!$E$13)</f>
        <v>-</v>
      </c>
      <c r="X123" s="135" t="str">
        <f>IF(X118="-","-",SUM(X114:X116,X118:X122)*'3k HAP'!$E$13)</f>
        <v>-</v>
      </c>
      <c r="Y123" s="135" t="str">
        <f>IF(Y118="-","-",SUM(Y114:Y116,Y118:Y122)*'3k HAP'!$E$13)</f>
        <v>-</v>
      </c>
      <c r="Z123" s="135" t="str">
        <f>IF(Z118="-","-",SUM(Z114:Z116,Z118:Z122)*'3k HAP'!$E$13)</f>
        <v>-</v>
      </c>
      <c r="AA123" s="29"/>
    </row>
    <row r="124" spans="1:27" s="30" customFormat="1" ht="11.5" x14ac:dyDescent="0.25">
      <c r="A124" s="273">
        <v>11</v>
      </c>
      <c r="B124" s="138" t="s">
        <v>46</v>
      </c>
      <c r="C124" s="138" t="str">
        <f>B124&amp;"_"&amp;D124</f>
        <v>Total_South Wales</v>
      </c>
      <c r="D124" s="136" t="s">
        <v>328</v>
      </c>
      <c r="E124" s="137"/>
      <c r="F124" s="31"/>
      <c r="G124" s="135">
        <f t="shared" ref="G124:N124" si="18">IF(G102="-","-",SUM(G114:G123))</f>
        <v>535.63529058320671</v>
      </c>
      <c r="H124" s="135">
        <f t="shared" si="18"/>
        <v>490.28939534990701</v>
      </c>
      <c r="I124" s="135">
        <f t="shared" si="18"/>
        <v>451.86769890576147</v>
      </c>
      <c r="J124" s="135">
        <f t="shared" si="18"/>
        <v>436.32982652803128</v>
      </c>
      <c r="K124" s="135">
        <f t="shared" si="18"/>
        <v>480.11568234774808</v>
      </c>
      <c r="L124" s="135">
        <f t="shared" si="18"/>
        <v>479.54826254291896</v>
      </c>
      <c r="M124" s="135">
        <f t="shared" si="18"/>
        <v>504.73321954006201</v>
      </c>
      <c r="N124" s="135">
        <f t="shared" si="18"/>
        <v>542.07869787122092</v>
      </c>
      <c r="O124" s="31"/>
      <c r="P124" s="135" t="str">
        <f t="shared" ref="P124:Z124" si="19">IF(P114="-","-",SUM(P114:P123))</f>
        <v>-</v>
      </c>
      <c r="Q124" s="135" t="str">
        <f t="shared" si="19"/>
        <v>-</v>
      </c>
      <c r="R124" s="135" t="str">
        <f t="shared" si="19"/>
        <v>-</v>
      </c>
      <c r="S124" s="135" t="str">
        <f t="shared" si="19"/>
        <v>-</v>
      </c>
      <c r="T124" s="135" t="str">
        <f t="shared" si="19"/>
        <v>-</v>
      </c>
      <c r="U124" s="135" t="str">
        <f t="shared" si="19"/>
        <v>-</v>
      </c>
      <c r="V124" s="135" t="str">
        <f t="shared" si="19"/>
        <v>-</v>
      </c>
      <c r="W124" s="135" t="str">
        <f t="shared" si="19"/>
        <v>-</v>
      </c>
      <c r="X124" s="135" t="str">
        <f t="shared" si="19"/>
        <v>-</v>
      </c>
      <c r="Y124" s="135" t="str">
        <f t="shared" si="19"/>
        <v>-</v>
      </c>
      <c r="Z124" s="135" t="str">
        <f t="shared" si="19"/>
        <v>-</v>
      </c>
      <c r="AA124" s="29"/>
    </row>
    <row r="125" spans="1:27" s="30" customFormat="1" ht="11.5" x14ac:dyDescent="0.25">
      <c r="A125" s="273">
        <v>1</v>
      </c>
      <c r="B125" s="142" t="s">
        <v>353</v>
      </c>
      <c r="C125" s="142" t="s">
        <v>344</v>
      </c>
      <c r="D125" s="133" t="s">
        <v>329</v>
      </c>
      <c r="E125" s="134"/>
      <c r="F125" s="31"/>
      <c r="G125" s="41">
        <f>IF('3a DF'!H$42="-","-",'3a DF'!H$42)</f>
        <v>252.96949846751136</v>
      </c>
      <c r="H125" s="41">
        <f>IF('3a DF'!I$42="-","-",'3a DF'!I$42)</f>
        <v>211.39291100152178</v>
      </c>
      <c r="I125" s="41">
        <f>IF('3a DF'!J$42="-","-",'3a DF'!J$42)</f>
        <v>172.96493375656357</v>
      </c>
      <c r="J125" s="41">
        <f>IF('3a DF'!K$42="-","-",'3a DF'!K$42)</f>
        <v>158.62999149566321</v>
      </c>
      <c r="K125" s="41">
        <f>IF('3a DF'!L$42="-","-",'3a DF'!L$42)</f>
        <v>198.69632812507541</v>
      </c>
      <c r="L125" s="41">
        <f>IF('3a DF'!M$42="-","-",'3a DF'!M$42)</f>
        <v>197.0243587635365</v>
      </c>
      <c r="M125" s="41">
        <f>IF('3a DF'!N$42="-","-",'3a DF'!N$42)</f>
        <v>213.56709457345295</v>
      </c>
      <c r="N125" s="41">
        <f>IF('3a DF'!O$42="-","-",'3a DF'!O$42)</f>
        <v>240.8727144110012</v>
      </c>
      <c r="O125" s="31"/>
      <c r="P125" s="41" t="str">
        <f>IF('3a DF'!Q$42="-","-",'3a DF'!Q$42)</f>
        <v>-</v>
      </c>
      <c r="Q125" s="41" t="str">
        <f>IF('3a DF'!R$42="-","-",'3a DF'!R$42)</f>
        <v>-</v>
      </c>
      <c r="R125" s="41" t="str">
        <f>IF('3a DF'!S$42="-","-",'3a DF'!S$42)</f>
        <v>-</v>
      </c>
      <c r="S125" s="41" t="str">
        <f>IF('3a DF'!T$42="-","-",'3a DF'!T$42)</f>
        <v>-</v>
      </c>
      <c r="T125" s="41" t="str">
        <f>IF('3a DF'!U$42="-","-",'3a DF'!U$42)</f>
        <v>-</v>
      </c>
      <c r="U125" s="41" t="str">
        <f>IF('3a DF'!V$42="-","-",'3a DF'!V$42)</f>
        <v>-</v>
      </c>
      <c r="V125" s="41" t="str">
        <f>IF('3a DF'!W$42="-","-",'3a DF'!W$42)</f>
        <v>-</v>
      </c>
      <c r="W125" s="41" t="str">
        <f>IF('3a DF'!X$42="-","-",'3a DF'!X$42)</f>
        <v>-</v>
      </c>
      <c r="X125" s="41" t="str">
        <f>IF('3a DF'!Y$42="-","-",'3a DF'!Y$42)</f>
        <v>-</v>
      </c>
      <c r="Y125" s="41" t="str">
        <f>IF('3a DF'!Z$42="-","-",'3a DF'!Z$42)</f>
        <v>-</v>
      </c>
      <c r="Z125" s="41" t="str">
        <f>IF('3a DF'!AA$42="-","-",'3a DF'!AA$42)</f>
        <v>-</v>
      </c>
      <c r="AA125" s="29"/>
    </row>
    <row r="126" spans="1:27" s="30" customFormat="1" ht="11.5" x14ac:dyDescent="0.25">
      <c r="A126" s="273">
        <v>2</v>
      </c>
      <c r="B126" s="142" t="s">
        <v>353</v>
      </c>
      <c r="C126" s="142" t="s">
        <v>303</v>
      </c>
      <c r="D126" s="133" t="s">
        <v>329</v>
      </c>
      <c r="E126" s="134"/>
      <c r="F126" s="31"/>
      <c r="G126" s="41" t="s">
        <v>336</v>
      </c>
      <c r="H126" s="41" t="s">
        <v>336</v>
      </c>
      <c r="I126" s="41" t="s">
        <v>336</v>
      </c>
      <c r="J126" s="41" t="s">
        <v>336</v>
      </c>
      <c r="K126" s="41" t="s">
        <v>336</v>
      </c>
      <c r="L126" s="41" t="s">
        <v>336</v>
      </c>
      <c r="M126" s="41" t="s">
        <v>336</v>
      </c>
      <c r="N126" s="41" t="s">
        <v>336</v>
      </c>
      <c r="O126" s="31"/>
      <c r="P126" s="41" t="s">
        <v>336</v>
      </c>
      <c r="Q126" s="41" t="s">
        <v>336</v>
      </c>
      <c r="R126" s="41" t="s">
        <v>336</v>
      </c>
      <c r="S126" s="41" t="s">
        <v>336</v>
      </c>
      <c r="T126" s="41" t="s">
        <v>336</v>
      </c>
      <c r="U126" s="41" t="s">
        <v>336</v>
      </c>
      <c r="V126" s="41" t="s">
        <v>336</v>
      </c>
      <c r="W126" s="41" t="s">
        <v>336</v>
      </c>
      <c r="X126" s="41" t="s">
        <v>336</v>
      </c>
      <c r="Y126" s="41" t="s">
        <v>336</v>
      </c>
      <c r="Z126" s="41" t="s">
        <v>336</v>
      </c>
      <c r="AA126" s="29"/>
    </row>
    <row r="127" spans="1:27" s="30" customFormat="1" ht="11.5" x14ac:dyDescent="0.25">
      <c r="A127" s="273">
        <v>3</v>
      </c>
      <c r="B127" s="142" t="s">
        <v>2</v>
      </c>
      <c r="C127" s="142" t="s">
        <v>345</v>
      </c>
      <c r="D127" s="133" t="s">
        <v>329</v>
      </c>
      <c r="E127" s="134"/>
      <c r="F127" s="31"/>
      <c r="G127" s="41">
        <f>IF('3c PC'!G$42="-","-",'3c PC'!G$42)</f>
        <v>21.926269106402124</v>
      </c>
      <c r="H127" s="41">
        <f>IF('3c PC'!H$42="-","-",'3c PC'!H$42)</f>
        <v>21.926269106402124</v>
      </c>
      <c r="I127" s="41">
        <f>IF('3c PC'!I$42="-","-",'3c PC'!I$42)</f>
        <v>22.64764819235609</v>
      </c>
      <c r="J127" s="41">
        <f>IF('3c PC'!J$42="-","-",'3c PC'!J$42)</f>
        <v>22.505107470829557</v>
      </c>
      <c r="K127" s="41">
        <f>IF('3c PC'!K$42="-","-",'3c PC'!K$42)</f>
        <v>19.106297226763825</v>
      </c>
      <c r="L127" s="41">
        <f>IF('3c PC'!L$42="-","-",'3c PC'!L$42)</f>
        <v>19.106297226763825</v>
      </c>
      <c r="M127" s="41">
        <f>IF('3c PC'!M$42="-","-",'3c PC'!M$42)</f>
        <v>20.852393125569616</v>
      </c>
      <c r="N127" s="41">
        <f>IF('3c PC'!N$42="-","-",'3c PC'!N$42)</f>
        <v>20.852393125569616</v>
      </c>
      <c r="O127" s="31"/>
      <c r="P127" s="41" t="str">
        <f>IF('3c PC'!P$42="-","-",'3c PC'!P$42)</f>
        <v>-</v>
      </c>
      <c r="Q127" s="41" t="str">
        <f>IF('3c PC'!Q$42="-","-",'3c PC'!Q$42)</f>
        <v>-</v>
      </c>
      <c r="R127" s="41" t="str">
        <f>IF('3c PC'!R$42="-","-",'3c PC'!R$42)</f>
        <v>-</v>
      </c>
      <c r="S127" s="41" t="str">
        <f>IF('3c PC'!S$42="-","-",'3c PC'!S$42)</f>
        <v>-</v>
      </c>
      <c r="T127" s="41" t="str">
        <f>IF('3c PC'!T$42="-","-",'3c PC'!T$42)</f>
        <v>-</v>
      </c>
      <c r="U127" s="41" t="str">
        <f>IF('3c PC'!U$42="-","-",'3c PC'!U$42)</f>
        <v>-</v>
      </c>
      <c r="V127" s="41" t="str">
        <f>IF('3c PC'!V$42="-","-",'3c PC'!V$42)</f>
        <v>-</v>
      </c>
      <c r="W127" s="41" t="str">
        <f>IF('3c PC'!W$42="-","-",'3c PC'!W$42)</f>
        <v>-</v>
      </c>
      <c r="X127" s="41" t="str">
        <f>IF('3c PC'!X$42="-","-",'3c PC'!X$42)</f>
        <v>-</v>
      </c>
      <c r="Y127" s="41" t="str">
        <f>IF('3c PC'!Y$42="-","-",'3c PC'!Y$42)</f>
        <v>-</v>
      </c>
      <c r="Z127" s="41" t="str">
        <f>IF('3c PC'!Z$42="-","-",'3c PC'!Z$42)</f>
        <v>-</v>
      </c>
      <c r="AA127" s="29"/>
    </row>
    <row r="128" spans="1:27" s="30" customFormat="1" ht="11.5" x14ac:dyDescent="0.25">
      <c r="A128" s="273">
        <v>4</v>
      </c>
      <c r="B128" s="142" t="s">
        <v>355</v>
      </c>
      <c r="C128" s="142" t="s">
        <v>346</v>
      </c>
      <c r="D128" s="133" t="s">
        <v>329</v>
      </c>
      <c r="E128" s="134"/>
      <c r="F128" s="31"/>
      <c r="G128" s="41">
        <f>IF('3e NC-Gas'!F54="-","-",'3e NC-Gas'!F54)</f>
        <v>131.21426541432564</v>
      </c>
      <c r="H128" s="41">
        <f>IF('3e NC-Gas'!G54="-","-",'3e NC-Gas'!G54)</f>
        <v>131.21426541432564</v>
      </c>
      <c r="I128" s="41">
        <f>IF('3e NC-Gas'!H54="-","-",'3e NC-Gas'!H54)</f>
        <v>135.2478202516063</v>
      </c>
      <c r="J128" s="41">
        <f>IF('3e NC-Gas'!I54="-","-",'3e NC-Gas'!I54)</f>
        <v>134.89982026944477</v>
      </c>
      <c r="K128" s="41">
        <f>IF('3e NC-Gas'!J54="-","-",'3e NC-Gas'!J54)</f>
        <v>133.31609533843078</v>
      </c>
      <c r="L128" s="41">
        <f>IF('3e NC-Gas'!K54="-","-",'3e NC-Gas'!K54)</f>
        <v>133.34009533720052</v>
      </c>
      <c r="M128" s="41">
        <f>IF('3e NC-Gas'!L54="-","-",'3e NC-Gas'!L54)</f>
        <v>140.85566212422739</v>
      </c>
      <c r="N128" s="41">
        <f>IF('3e NC-Gas'!M54="-","-",'3e NC-Gas'!M54)</f>
        <v>140.9276621205367</v>
      </c>
      <c r="O128" s="31"/>
      <c r="P128" s="41" t="str">
        <f>IF('3e NC-Gas'!O54="-","-",'3e NC-Gas'!O54)</f>
        <v>-</v>
      </c>
      <c r="Q128" s="41" t="str">
        <f>IF('3e NC-Gas'!P54="-","-",'3e NC-Gas'!P54)</f>
        <v>-</v>
      </c>
      <c r="R128" s="41" t="str">
        <f>IF('3e NC-Gas'!Q54="-","-",'3e NC-Gas'!Q54)</f>
        <v>-</v>
      </c>
      <c r="S128" s="41" t="str">
        <f>IF('3e NC-Gas'!R54="-","-",'3e NC-Gas'!R54)</f>
        <v>-</v>
      </c>
      <c r="T128" s="41" t="str">
        <f>IF('3e NC-Gas'!S54="-","-",'3e NC-Gas'!S54)</f>
        <v>-</v>
      </c>
      <c r="U128" s="41" t="str">
        <f>IF('3e NC-Gas'!T54="-","-",'3e NC-Gas'!T54)</f>
        <v>-</v>
      </c>
      <c r="V128" s="41" t="str">
        <f>IF('3e NC-Gas'!U54="-","-",'3e NC-Gas'!U54)</f>
        <v>-</v>
      </c>
      <c r="W128" s="41" t="str">
        <f>IF('3e NC-Gas'!V54="-","-",'3e NC-Gas'!V54)</f>
        <v>-</v>
      </c>
      <c r="X128" s="41" t="str">
        <f>IF('3e NC-Gas'!W54="-","-",'3e NC-Gas'!W54)</f>
        <v>-</v>
      </c>
      <c r="Y128" s="41" t="str">
        <f>IF('3e NC-Gas'!X54="-","-",'3e NC-Gas'!X54)</f>
        <v>-</v>
      </c>
      <c r="Z128" s="41" t="str">
        <f>IF('3e NC-Gas'!Y54="-","-",'3e NC-Gas'!Y54)</f>
        <v>-</v>
      </c>
      <c r="AA128" s="29"/>
    </row>
    <row r="129" spans="1:27" s="30" customFormat="1" ht="11.5" x14ac:dyDescent="0.25">
      <c r="A129" s="273">
        <v>5</v>
      </c>
      <c r="B129" s="142" t="s">
        <v>352</v>
      </c>
      <c r="C129" s="142" t="s">
        <v>347</v>
      </c>
      <c r="D129" s="140" t="s">
        <v>329</v>
      </c>
      <c r="E129" s="134"/>
      <c r="F129" s="31"/>
      <c r="G129" s="41">
        <f>IF('3f CPIH'!C$16="-","-",'3g OC '!$E$12*('3f CPIH'!C$16/'3f CPIH'!$G$16))</f>
        <v>87.253590101747221</v>
      </c>
      <c r="H129" s="41">
        <f>IF('3f CPIH'!D$16="-","-",'3g OC '!$E$12*('3f CPIH'!D$16/'3f CPIH'!$G$16))</f>
        <v>87.428271963812776</v>
      </c>
      <c r="I129" s="41">
        <f>IF('3f CPIH'!E$16="-","-",'3g OC '!$E$12*('3f CPIH'!E$16/'3f CPIH'!$G$16))</f>
        <v>87.690294756911129</v>
      </c>
      <c r="J129" s="41">
        <f>IF('3f CPIH'!F$16="-","-",'3g OC '!$E$12*('3f CPIH'!F$16/'3f CPIH'!$G$16))</f>
        <v>88.214340343107807</v>
      </c>
      <c r="K129" s="41">
        <f>IF('3f CPIH'!G$16="-","-",'3g OC '!$E$12*('3f CPIH'!G$16/'3f CPIH'!$G$16))</f>
        <v>89.262431515501163</v>
      </c>
      <c r="L129" s="41">
        <f>IF('3f CPIH'!H$16="-","-",'3g OC '!$E$12*('3f CPIH'!H$16/'3f CPIH'!$G$16))</f>
        <v>90.397863618927303</v>
      </c>
      <c r="M129" s="41">
        <f>IF('3f CPIH'!I$16="-","-",'3g OC '!$E$12*('3f CPIH'!I$16/'3f CPIH'!$G$16))</f>
        <v>91.707977584418998</v>
      </c>
      <c r="N129" s="41">
        <f>IF('3f CPIH'!J$16="-","-",'3g OC '!$E$12*('3f CPIH'!J$16/'3f CPIH'!$G$16))</f>
        <v>92.494045963714029</v>
      </c>
      <c r="O129" s="31"/>
      <c r="P129" s="41">
        <f>IF('3f CPIH'!L$16="-","-",'3g OC '!$E$12*('3f CPIH'!L$16/'3f CPIH'!$G$16))</f>
        <v>92.494045963714029</v>
      </c>
      <c r="Q129" s="41" t="str">
        <f>IF('3f CPIH'!M$16="-","-",'3g OC '!$E$12*('3f CPIH'!M$16/'3f CPIH'!$G$16))</f>
        <v>-</v>
      </c>
      <c r="R129" s="41" t="str">
        <f>IF('3f CPIH'!N$16="-","-",'3g OC '!$E$12*('3f CPIH'!N$16/'3f CPIH'!$G$16))</f>
        <v>-</v>
      </c>
      <c r="S129" s="41" t="str">
        <f>IF('3f CPIH'!O$16="-","-",'3g OC '!$E$12*('3f CPIH'!O$16/'3f CPIH'!$G$16))</f>
        <v>-</v>
      </c>
      <c r="T129" s="41" t="str">
        <f>IF('3f CPIH'!P$16="-","-",'3g OC '!$E$12*('3f CPIH'!P$16/'3f CPIH'!$G$16))</f>
        <v>-</v>
      </c>
      <c r="U129" s="41" t="str">
        <f>IF('3f CPIH'!Q$16="-","-",'3g OC '!$E$12*('3f CPIH'!Q$16/'3f CPIH'!$G$16))</f>
        <v>-</v>
      </c>
      <c r="V129" s="41" t="str">
        <f>IF('3f CPIH'!R$16="-","-",'3g OC '!$E$12*('3f CPIH'!R$16/'3f CPIH'!$G$16))</f>
        <v>-</v>
      </c>
      <c r="W129" s="41" t="str">
        <f>IF('3f CPIH'!S$16="-","-",'3g OC '!$E$12*('3f CPIH'!S$16/'3f CPIH'!$G$16))</f>
        <v>-</v>
      </c>
      <c r="X129" s="41" t="str">
        <f>IF('3f CPIH'!T$16="-","-",'3g OC '!$E$12*('3f CPIH'!T$16/'3f CPIH'!$G$16))</f>
        <v>-</v>
      </c>
      <c r="Y129" s="41" t="str">
        <f>IF('3f CPIH'!U$16="-","-",'3g OC '!$E$12*('3f CPIH'!U$16/'3f CPIH'!$G$16))</f>
        <v>-</v>
      </c>
      <c r="Z129" s="41" t="str">
        <f>IF('3f CPIH'!V$16="-","-",'3g OC '!$E$12*('3f CPIH'!V$16/'3f CPIH'!$G$16))</f>
        <v>-</v>
      </c>
      <c r="AA129" s="29"/>
    </row>
    <row r="130" spans="1:27" s="30" customFormat="1" ht="11.5" x14ac:dyDescent="0.25">
      <c r="A130" s="273">
        <v>6</v>
      </c>
      <c r="B130" s="142" t="s">
        <v>352</v>
      </c>
      <c r="C130" s="142" t="s">
        <v>45</v>
      </c>
      <c r="D130" s="140" t="s">
        <v>329</v>
      </c>
      <c r="E130" s="134"/>
      <c r="F130" s="31"/>
      <c r="G130" s="41" t="s">
        <v>336</v>
      </c>
      <c r="H130" s="41" t="s">
        <v>336</v>
      </c>
      <c r="I130" s="41" t="s">
        <v>336</v>
      </c>
      <c r="J130" s="41" t="s">
        <v>336</v>
      </c>
      <c r="K130" s="41">
        <f>IF('3h SMNCC'!F$37="-","-",'3h SMNCC'!F$37)</f>
        <v>0</v>
      </c>
      <c r="L130" s="41">
        <f>IF('3h SMNCC'!G$37="-","-",'3h SMNCC'!G$37)</f>
        <v>-0.16682483423186589</v>
      </c>
      <c r="M130" s="41">
        <f>IF('3h SMNCC'!H$37="-","-",'3h SMNCC'!H$37)</f>
        <v>1.8623630218072362</v>
      </c>
      <c r="N130" s="41">
        <f>IF('3h SMNCC'!I$37="-","-",'3h SMNCC'!I$37)</f>
        <v>7.7734666259964174</v>
      </c>
      <c r="O130" s="31"/>
      <c r="P130" s="41" t="str">
        <f>IF('3h SMNCC'!K$37="-","-",'3h SMNCC'!K$37)</f>
        <v>-</v>
      </c>
      <c r="Q130" s="41" t="str">
        <f>IF('3h SMNCC'!L$37="-","-",'3h SMNCC'!L$37)</f>
        <v>-</v>
      </c>
      <c r="R130" s="41" t="str">
        <f>IF('3h SMNCC'!M$37="-","-",'3h SMNCC'!M$37)</f>
        <v>-</v>
      </c>
      <c r="S130" s="41" t="str">
        <f>IF('3h SMNCC'!N$37="-","-",'3h SMNCC'!N$37)</f>
        <v>-</v>
      </c>
      <c r="T130" s="41" t="str">
        <f>IF('3h SMNCC'!O$37="-","-",'3h SMNCC'!O$37)</f>
        <v>-</v>
      </c>
      <c r="U130" s="41" t="str">
        <f>IF('3h SMNCC'!P$37="-","-",'3h SMNCC'!P$37)</f>
        <v>-</v>
      </c>
      <c r="V130" s="41" t="str">
        <f>IF('3h SMNCC'!Q$37="-","-",'3h SMNCC'!Q$37)</f>
        <v>-</v>
      </c>
      <c r="W130" s="41" t="str">
        <f>IF('3h SMNCC'!R$37="-","-",'3h SMNCC'!R$37)</f>
        <v>-</v>
      </c>
      <c r="X130" s="41" t="str">
        <f>IF('3h SMNCC'!S$37="-","-",'3h SMNCC'!S$37)</f>
        <v>-</v>
      </c>
      <c r="Y130" s="41" t="str">
        <f>IF('3h SMNCC'!T$37="-","-",'3h SMNCC'!T$37)</f>
        <v>-</v>
      </c>
      <c r="Z130" s="41" t="str">
        <f>IF('3h SMNCC'!U$37="-","-",'3h SMNCC'!U$37)</f>
        <v>-</v>
      </c>
      <c r="AA130" s="29"/>
    </row>
    <row r="131" spans="1:27" s="30" customFormat="1" ht="11.5" x14ac:dyDescent="0.25">
      <c r="A131" s="273">
        <v>7</v>
      </c>
      <c r="B131" s="142" t="s">
        <v>352</v>
      </c>
      <c r="C131" s="142" t="s">
        <v>399</v>
      </c>
      <c r="D131" s="140" t="s">
        <v>329</v>
      </c>
      <c r="E131" s="134"/>
      <c r="F131" s="31"/>
      <c r="G131" s="41">
        <f>IF('3f CPIH'!C$16="-","-",'3i PAAC PAP'!$G$16*('3f CPIH'!C$16/'3f CPIH'!$G$16))</f>
        <v>13.020087506374207</v>
      </c>
      <c r="H131" s="41">
        <f>IF('3f CPIH'!D$16="-","-",'3i PAAC PAP'!$G$16*('3f CPIH'!D$16/'3f CPIH'!$G$16))</f>
        <v>13.046153747628209</v>
      </c>
      <c r="I131" s="41">
        <f>IF('3f CPIH'!E$16="-","-",'3i PAAC PAP'!$G$16*('3f CPIH'!E$16/'3f CPIH'!$G$16))</f>
        <v>13.085253109509214</v>
      </c>
      <c r="J131" s="41">
        <f>IF('3f CPIH'!F$16="-","-",'3i PAAC PAP'!$G$16*('3f CPIH'!F$16/'3f CPIH'!$G$16))</f>
        <v>13.163451833271221</v>
      </c>
      <c r="K131" s="41">
        <f>IF('3f CPIH'!G$16="-","-",'3i PAAC PAP'!$G$16*('3f CPIH'!G$16/'3f CPIH'!$G$16))</f>
        <v>13.319849280795236</v>
      </c>
      <c r="L131" s="41">
        <f>IF('3f CPIH'!H$16="-","-",'3i PAAC PAP'!$G$16*('3f CPIH'!H$16/'3f CPIH'!$G$16))</f>
        <v>13.489279848946252</v>
      </c>
      <c r="M131" s="41">
        <f>IF('3f CPIH'!I$16="-","-",'3i PAAC PAP'!$G$16*('3f CPIH'!I$16/'3f CPIH'!$G$16))</f>
        <v>13.684776658351268</v>
      </c>
      <c r="N131" s="41">
        <f>IF('3f CPIH'!J$16="-","-",'3i PAAC PAP'!$G$16*('3f CPIH'!J$16/'3f CPIH'!$G$16))</f>
        <v>13.802074743994281</v>
      </c>
      <c r="O131" s="31"/>
      <c r="P131" s="41">
        <f>IF('3f CPIH'!L$16="-","-",'3i PAAC PAP'!$G$16*('3f CPIH'!L$16/'3f CPIH'!$G$16))</f>
        <v>13.802074743994281</v>
      </c>
      <c r="Q131" s="41" t="str">
        <f>IF('3f CPIH'!M$16="-","-",'3i PAAC PAP'!$G$16*('3f CPIH'!M$16/'3f CPIH'!$G$16))</f>
        <v>-</v>
      </c>
      <c r="R131" s="41" t="str">
        <f>IF('3f CPIH'!N$16="-","-",'3i PAAC PAP'!$G$16*('3f CPIH'!N$16/'3f CPIH'!$G$16))</f>
        <v>-</v>
      </c>
      <c r="S131" s="41" t="str">
        <f>IF('3f CPIH'!O$16="-","-",'3i PAAC PAP'!$G$16*('3f CPIH'!O$16/'3f CPIH'!$G$16))</f>
        <v>-</v>
      </c>
      <c r="T131" s="41" t="str">
        <f>IF('3f CPIH'!P$16="-","-",'3i PAAC PAP'!$G$16*('3f CPIH'!P$16/'3f CPIH'!$G$16))</f>
        <v>-</v>
      </c>
      <c r="U131" s="41" t="str">
        <f>IF('3f CPIH'!Q$16="-","-",'3i PAAC PAP'!$G$16*('3f CPIH'!Q$16/'3f CPIH'!$G$16))</f>
        <v>-</v>
      </c>
      <c r="V131" s="41" t="str">
        <f>IF('3f CPIH'!R$16="-","-",'3i PAAC PAP'!$G$16*('3f CPIH'!R$16/'3f CPIH'!$G$16))</f>
        <v>-</v>
      </c>
      <c r="W131" s="41" t="str">
        <f>IF('3f CPIH'!S$16="-","-",'3i PAAC PAP'!$G$16*('3f CPIH'!S$16/'3f CPIH'!$G$16))</f>
        <v>-</v>
      </c>
      <c r="X131" s="41" t="str">
        <f>IF('3f CPIH'!T$16="-","-",'3i PAAC PAP'!$G$16*('3f CPIH'!T$16/'3f CPIH'!$G$16))</f>
        <v>-</v>
      </c>
      <c r="Y131" s="41" t="str">
        <f>IF('3f CPIH'!U$16="-","-",'3i PAAC PAP'!$G$16*('3f CPIH'!U$16/'3f CPIH'!$G$16))</f>
        <v>-</v>
      </c>
      <c r="Z131" s="41" t="str">
        <f>IF('3f CPIH'!V$16="-","-",'3i PAAC PAP'!$G$16*('3f CPIH'!V$16/'3f CPIH'!$G$16))</f>
        <v>-</v>
      </c>
      <c r="AA131" s="29"/>
    </row>
    <row r="132" spans="1:27" s="30" customFormat="1" ht="11.5" x14ac:dyDescent="0.25">
      <c r="A132" s="273">
        <v>8</v>
      </c>
      <c r="B132" s="142" t="s">
        <v>352</v>
      </c>
      <c r="C132" s="142" t="s">
        <v>417</v>
      </c>
      <c r="D132" s="140" t="s">
        <v>329</v>
      </c>
      <c r="E132" s="134"/>
      <c r="F132" s="31"/>
      <c r="G132" s="41">
        <f>IF(G125="-","-",SUM(G125:G130)*'3i PAAC PAP'!$G$28)</f>
        <v>28.156935796618381</v>
      </c>
      <c r="H132" s="41">
        <f>IF(H125="-","-",SUM(H125:H130)*'3i PAAC PAP'!$G$28)</f>
        <v>25.794072497848745</v>
      </c>
      <c r="I132" s="41">
        <f>IF(I125="-","-",SUM(I125:I130)*'3i PAAC PAP'!$G$28)</f>
        <v>23.887259924128831</v>
      </c>
      <c r="J132" s="41">
        <f>IF(J125="-","-",SUM(J125:J130)*'3i PAAC PAP'!$G$28)</f>
        <v>23.071057360306469</v>
      </c>
      <c r="K132" s="41">
        <f>IF(K125="-","-",SUM(K125:K130)*'3i PAAC PAP'!$G$28)</f>
        <v>25.133153820781562</v>
      </c>
      <c r="L132" s="41">
        <f>IF(L125="-","-",SUM(L125:L130)*'3i PAAC PAP'!$G$28)</f>
        <v>25.094381698241111</v>
      </c>
      <c r="M132" s="41">
        <f>IF(M125="-","-",SUM(M125:M130)*'3i PAAC PAP'!$G$28)</f>
        <v>26.75765247927287</v>
      </c>
      <c r="N132" s="41">
        <f>IF(N125="-","-",SUM(N125:N130)*'3i PAAC PAP'!$G$28)</f>
        <v>28.702347387006334</v>
      </c>
      <c r="O132" s="31"/>
      <c r="P132" s="41" t="str">
        <f>IF(P125="-","-",SUM(P125:P130)*'3i PAAC PAP'!$G$28)</f>
        <v>-</v>
      </c>
      <c r="Q132" s="41" t="str">
        <f>IF(Q125="-","-",SUM(Q125:Q130)*'3i PAAC PAP'!$G$28)</f>
        <v>-</v>
      </c>
      <c r="R132" s="41" t="str">
        <f>IF(R125="-","-",SUM(R125:R130)*'3i PAAC PAP'!$G$28)</f>
        <v>-</v>
      </c>
      <c r="S132" s="41" t="str">
        <f>IF(S125="-","-",SUM(S125:S130)*'3i PAAC PAP'!$G$28)</f>
        <v>-</v>
      </c>
      <c r="T132" s="41" t="str">
        <f>IF(T125="-","-",SUM(T125:T130)*'3i PAAC PAP'!$G$28)</f>
        <v>-</v>
      </c>
      <c r="U132" s="41" t="str">
        <f>IF(U125="-","-",SUM(U125:U130)*'3i PAAC PAP'!$G$28)</f>
        <v>-</v>
      </c>
      <c r="V132" s="41" t="str">
        <f>IF(V125="-","-",SUM(V125:V130)*'3i PAAC PAP'!$G$28)</f>
        <v>-</v>
      </c>
      <c r="W132" s="41" t="str">
        <f>IF(W125="-","-",SUM(W125:W130)*'3i PAAC PAP'!$G$28)</f>
        <v>-</v>
      </c>
      <c r="X132" s="41" t="str">
        <f>IF(X125="-","-",SUM(X125:X130)*'3i PAAC PAP'!$G$28)</f>
        <v>-</v>
      </c>
      <c r="Y132" s="41" t="str">
        <f>IF(Y125="-","-",SUM(Y125:Y130)*'3i PAAC PAP'!$G$28)</f>
        <v>-</v>
      </c>
      <c r="Z132" s="41" t="str">
        <f>IF(Z125="-","-",SUM(Z125:Z130)*'3i PAAC PAP'!$G$28)</f>
        <v>-</v>
      </c>
      <c r="AA132" s="29"/>
    </row>
    <row r="133" spans="1:27" s="30" customFormat="1" ht="11.5" x14ac:dyDescent="0.25">
      <c r="A133" s="273">
        <v>9</v>
      </c>
      <c r="B133" s="142" t="s">
        <v>398</v>
      </c>
      <c r="C133" s="142" t="s">
        <v>548</v>
      </c>
      <c r="D133" s="140" t="s">
        <v>329</v>
      </c>
      <c r="E133" s="134"/>
      <c r="F133" s="31"/>
      <c r="G133" s="41">
        <f>IF(G127="-","-",SUM(G125:G132)*'3j EBIT'!$E$11)</f>
        <v>10.156272281466599</v>
      </c>
      <c r="H133" s="41">
        <f>IF(H127="-","-",SUM(H125:H132)*'3j EBIT'!$E$11)</f>
        <v>9.3252369308992442</v>
      </c>
      <c r="I133" s="41">
        <f>IF(I127="-","-",SUM(I125:I132)*'3j EBIT'!$E$11)</f>
        <v>8.654940989830429</v>
      </c>
      <c r="J133" s="41">
        <f>IF(J127="-","-",SUM(J125:J132)*'3j EBIT'!$E$11)</f>
        <v>8.369191606679836</v>
      </c>
      <c r="K133" s="41">
        <f>IF(K127="-","-",SUM(K125:K132)*'3j EBIT'!$E$11)</f>
        <v>9.0978489508396105</v>
      </c>
      <c r="L133" s="41">
        <f>IF(L127="-","-",SUM(L125:L132)*'3j EBIT'!$E$11)</f>
        <v>9.087423581528288</v>
      </c>
      <c r="M133" s="41">
        <f>IF(M127="-","-",SUM(M125:M132)*'3j EBIT'!$E$11)</f>
        <v>9.6764704717749055</v>
      </c>
      <c r="N133" s="41">
        <f>IF(N127="-","-",SUM(N125:N132)*'3j EBIT'!$E$11)</f>
        <v>10.363069383178553</v>
      </c>
      <c r="O133" s="31"/>
      <c r="P133" s="41" t="str">
        <f>IF(P127="-","-",SUM(P125:P132)*'3j EBIT'!$E$11)</f>
        <v>-</v>
      </c>
      <c r="Q133" s="41" t="str">
        <f>IF(Q127="-","-",SUM(Q125:Q132)*'3j EBIT'!$E$11)</f>
        <v>-</v>
      </c>
      <c r="R133" s="41" t="str">
        <f>IF(R127="-","-",SUM(R125:R132)*'3j EBIT'!$E$11)</f>
        <v>-</v>
      </c>
      <c r="S133" s="41" t="str">
        <f>IF(S127="-","-",SUM(S125:S132)*'3j EBIT'!$E$11)</f>
        <v>-</v>
      </c>
      <c r="T133" s="41" t="str">
        <f>IF(T127="-","-",SUM(T125:T132)*'3j EBIT'!$E$11)</f>
        <v>-</v>
      </c>
      <c r="U133" s="41" t="str">
        <f>IF(U127="-","-",SUM(U125:U132)*'3j EBIT'!$E$11)</f>
        <v>-</v>
      </c>
      <c r="V133" s="41" t="str">
        <f>IF(V127="-","-",SUM(V125:V132)*'3j EBIT'!$E$11)</f>
        <v>-</v>
      </c>
      <c r="W133" s="41" t="str">
        <f>IF(W127="-","-",SUM(W125:W132)*'3j EBIT'!$E$11)</f>
        <v>-</v>
      </c>
      <c r="X133" s="41" t="str">
        <f>IF(X127="-","-",SUM(X125:X132)*'3j EBIT'!$E$11)</f>
        <v>-</v>
      </c>
      <c r="Y133" s="41" t="str">
        <f>IF(Y127="-","-",SUM(Y125:Y132)*'3j EBIT'!$E$11)</f>
        <v>-</v>
      </c>
      <c r="Z133" s="41" t="str">
        <f>IF(Z127="-","-",SUM(Z125:Z132)*'3j EBIT'!$E$11)</f>
        <v>-</v>
      </c>
      <c r="AA133" s="29"/>
    </row>
    <row r="134" spans="1:27" s="30" customFormat="1" ht="11.5" x14ac:dyDescent="0.25">
      <c r="A134" s="273">
        <v>10</v>
      </c>
      <c r="B134" s="142" t="s">
        <v>294</v>
      </c>
      <c r="C134" s="190" t="s">
        <v>549</v>
      </c>
      <c r="D134" s="140" t="s">
        <v>329</v>
      </c>
      <c r="E134" s="134"/>
      <c r="F134" s="31"/>
      <c r="G134" s="41">
        <f>IF(G129="-","-",SUM(G125:G127,G129:G133)*'3k HAP'!$E$13)</f>
        <v>5.9858131619108166</v>
      </c>
      <c r="H134" s="41">
        <f>IF(H129="-","-",SUM(H125:H127,H129:H132)*'3k HAP'!$E$13)</f>
        <v>5.2055984471446513</v>
      </c>
      <c r="I134" s="41">
        <f>IF(I129="-","-",SUM(I125:I127,I129:I132)*'3k HAP'!$E$13)</f>
        <v>4.636491103612479</v>
      </c>
      <c r="J134" s="41">
        <f>IF(J129="-","-",SUM(J125:J127,J129:J132)*'3k HAP'!$E$13)</f>
        <v>4.4238093341929901</v>
      </c>
      <c r="K134" s="41">
        <f>IF(K129="-","-",SUM(K125:K127,K129:K132)*'3k HAP'!$E$13)</f>
        <v>5.0019185441831269</v>
      </c>
      <c r="L134" s="41">
        <f>IF(L129="-","-",SUM(L125:L127,L129:L132)*'3k HAP'!$E$13)</f>
        <v>4.993627756167073</v>
      </c>
      <c r="M134" s="41">
        <f>IF(M129="-","-",SUM(M125:M127,M129:M132)*'3k HAP'!$E$13)</f>
        <v>5.3336376713406599</v>
      </c>
      <c r="N134" s="41">
        <f>IF(N129="-","-",SUM(N125:N127,N129:N132)*'3k HAP'!$E$13)</f>
        <v>5.8557322789898079</v>
      </c>
      <c r="O134" s="31"/>
      <c r="P134" s="41">
        <f>IF(P129="-","-",SUM(P125:P127,P129:P133)*'3k HAP'!$E$13)</f>
        <v>1.5388038975168032</v>
      </c>
      <c r="Q134" s="41" t="str">
        <f>IF(Q129="-","-",SUM(Q125:Q127,Q129:Q133)*'3k HAP'!$E$13)</f>
        <v>-</v>
      </c>
      <c r="R134" s="41" t="str">
        <f>IF(R129="-","-",SUM(R125:R127,R129:R133)*'3k HAP'!$E$13)</f>
        <v>-</v>
      </c>
      <c r="S134" s="41" t="str">
        <f>IF(S129="-","-",SUM(S125:S127,S129:S133)*'3k HAP'!$E$13)</f>
        <v>-</v>
      </c>
      <c r="T134" s="41" t="str">
        <f>IF(T129="-","-",SUM(T125:T127,T129:T133)*'3k HAP'!$E$13)</f>
        <v>-</v>
      </c>
      <c r="U134" s="41" t="str">
        <f>IF(U129="-","-",SUM(U125:U127,U129:U133)*'3k HAP'!$E$13)</f>
        <v>-</v>
      </c>
      <c r="V134" s="41" t="str">
        <f>IF(V129="-","-",SUM(V125:V127,V129:V133)*'3k HAP'!$E$13)</f>
        <v>-</v>
      </c>
      <c r="W134" s="41" t="str">
        <f>IF(W129="-","-",SUM(W125:W127,W129:W133)*'3k HAP'!$E$13)</f>
        <v>-</v>
      </c>
      <c r="X134" s="41" t="str">
        <f>IF(X129="-","-",SUM(X125:X127,X129:X133)*'3k HAP'!$E$13)</f>
        <v>-</v>
      </c>
      <c r="Y134" s="41" t="str">
        <f>IF(Y129="-","-",SUM(Y125:Y127,Y129:Y133)*'3k HAP'!$E$13)</f>
        <v>-</v>
      </c>
      <c r="Z134" s="41" t="str">
        <f>IF(Z129="-","-",SUM(Z125:Z127,Z129:Z133)*'3k HAP'!$E$13)</f>
        <v>-</v>
      </c>
      <c r="AA134" s="29"/>
    </row>
    <row r="135" spans="1:27" s="30" customFormat="1" ht="11.5" x14ac:dyDescent="0.25">
      <c r="A135" s="273">
        <v>11</v>
      </c>
      <c r="B135" s="142" t="s">
        <v>46</v>
      </c>
      <c r="C135" s="142" t="str">
        <f>B135&amp;"_"&amp;D135</f>
        <v>Total_Southern Western</v>
      </c>
      <c r="D135" s="140" t="s">
        <v>329</v>
      </c>
      <c r="E135" s="134"/>
      <c r="F135" s="31"/>
      <c r="G135" s="41">
        <f t="shared" ref="G135:N135" si="20">IF(G113="-","-",SUM(G125:G134))</f>
        <v>550.68273183635642</v>
      </c>
      <c r="H135" s="41">
        <f t="shared" si="20"/>
        <v>505.3327791095831</v>
      </c>
      <c r="I135" s="41">
        <f t="shared" si="20"/>
        <v>468.81464208451808</v>
      </c>
      <c r="J135" s="41">
        <f t="shared" si="20"/>
        <v>453.27676971349581</v>
      </c>
      <c r="K135" s="41">
        <f t="shared" si="20"/>
        <v>492.93392280237066</v>
      </c>
      <c r="L135" s="41">
        <f t="shared" si="20"/>
        <v>492.36650299707901</v>
      </c>
      <c r="M135" s="41">
        <f t="shared" si="20"/>
        <v>524.29802771021593</v>
      </c>
      <c r="N135" s="41">
        <f t="shared" si="20"/>
        <v>561.64350603998685</v>
      </c>
      <c r="O135" s="31"/>
      <c r="P135" s="41" t="str">
        <f t="shared" ref="P135:Z135" si="21">IF(P125="-","-",SUM(P125:P134))</f>
        <v>-</v>
      </c>
      <c r="Q135" s="41" t="str">
        <f t="shared" si="21"/>
        <v>-</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5" x14ac:dyDescent="0.25">
      <c r="A136" s="273">
        <v>1</v>
      </c>
      <c r="B136" s="138" t="s">
        <v>353</v>
      </c>
      <c r="C136" s="138" t="s">
        <v>344</v>
      </c>
      <c r="D136" s="141" t="s">
        <v>330</v>
      </c>
      <c r="E136" s="137"/>
      <c r="F136" s="31"/>
      <c r="G136" s="135">
        <f>IF('3a DF'!H$42="-","-",'3a DF'!H$42)</f>
        <v>252.96949846751136</v>
      </c>
      <c r="H136" s="135">
        <f>IF('3a DF'!I$42="-","-",'3a DF'!I$42)</f>
        <v>211.39291100152178</v>
      </c>
      <c r="I136" s="135">
        <f>IF('3a DF'!J$42="-","-",'3a DF'!J$42)</f>
        <v>172.96493375656357</v>
      </c>
      <c r="J136" s="135">
        <f>IF('3a DF'!K$42="-","-",'3a DF'!K$42)</f>
        <v>158.62999149566321</v>
      </c>
      <c r="K136" s="135">
        <f>IF('3a DF'!L$42="-","-",'3a DF'!L$42)</f>
        <v>198.69632812507541</v>
      </c>
      <c r="L136" s="135">
        <f>IF('3a DF'!M$42="-","-",'3a DF'!M$42)</f>
        <v>197.0243587635365</v>
      </c>
      <c r="M136" s="135">
        <f>IF('3a DF'!N$42="-","-",'3a DF'!N$42)</f>
        <v>213.56709457345295</v>
      </c>
      <c r="N136" s="135">
        <f>IF('3a DF'!O$42="-","-",'3a DF'!O$42)</f>
        <v>240.8727144110012</v>
      </c>
      <c r="O136" s="31"/>
      <c r="P136" s="135" t="str">
        <f>IF('3a DF'!Q$42="-","-",'3a DF'!Q$42)</f>
        <v>-</v>
      </c>
      <c r="Q136" s="135" t="str">
        <f>IF('3a DF'!R$42="-","-",'3a DF'!R$42)</f>
        <v>-</v>
      </c>
      <c r="R136" s="135" t="str">
        <f>IF('3a DF'!S$42="-","-",'3a DF'!S$42)</f>
        <v>-</v>
      </c>
      <c r="S136" s="135" t="str">
        <f>IF('3a DF'!T$42="-","-",'3a DF'!T$42)</f>
        <v>-</v>
      </c>
      <c r="T136" s="135" t="str">
        <f>IF('3a DF'!U$42="-","-",'3a DF'!U$42)</f>
        <v>-</v>
      </c>
      <c r="U136" s="135" t="str">
        <f>IF('3a DF'!V$42="-","-",'3a DF'!V$42)</f>
        <v>-</v>
      </c>
      <c r="V136" s="135" t="str">
        <f>IF('3a DF'!W$42="-","-",'3a DF'!W$42)</f>
        <v>-</v>
      </c>
      <c r="W136" s="135" t="str">
        <f>IF('3a DF'!X$42="-","-",'3a DF'!X$42)</f>
        <v>-</v>
      </c>
      <c r="X136" s="135" t="str">
        <f>IF('3a DF'!Y$42="-","-",'3a DF'!Y$42)</f>
        <v>-</v>
      </c>
      <c r="Y136" s="135" t="str">
        <f>IF('3a DF'!Z$42="-","-",'3a DF'!Z$42)</f>
        <v>-</v>
      </c>
      <c r="Z136" s="135" t="str">
        <f>IF('3a DF'!AA$42="-","-",'3a DF'!AA$42)</f>
        <v>-</v>
      </c>
      <c r="AA136" s="29"/>
    </row>
    <row r="137" spans="1:27" s="30" customFormat="1" ht="11.5" x14ac:dyDescent="0.25">
      <c r="A137" s="273">
        <v>2</v>
      </c>
      <c r="B137" s="138" t="s">
        <v>353</v>
      </c>
      <c r="C137" s="138" t="s">
        <v>303</v>
      </c>
      <c r="D137" s="136" t="s">
        <v>330</v>
      </c>
      <c r="E137" s="137"/>
      <c r="F137" s="31"/>
      <c r="G137" s="135" t="s">
        <v>336</v>
      </c>
      <c r="H137" s="135" t="s">
        <v>336</v>
      </c>
      <c r="I137" s="135" t="s">
        <v>336</v>
      </c>
      <c r="J137" s="135" t="s">
        <v>336</v>
      </c>
      <c r="K137" s="135" t="s">
        <v>336</v>
      </c>
      <c r="L137" s="135" t="s">
        <v>336</v>
      </c>
      <c r="M137" s="135" t="s">
        <v>336</v>
      </c>
      <c r="N137" s="135" t="s">
        <v>336</v>
      </c>
      <c r="O137" s="31"/>
      <c r="P137" s="135" t="s">
        <v>336</v>
      </c>
      <c r="Q137" s="135" t="s">
        <v>336</v>
      </c>
      <c r="R137" s="135" t="s">
        <v>336</v>
      </c>
      <c r="S137" s="135" t="s">
        <v>336</v>
      </c>
      <c r="T137" s="135" t="s">
        <v>336</v>
      </c>
      <c r="U137" s="135" t="s">
        <v>336</v>
      </c>
      <c r="V137" s="135" t="s">
        <v>336</v>
      </c>
      <c r="W137" s="135" t="s">
        <v>336</v>
      </c>
      <c r="X137" s="135" t="s">
        <v>336</v>
      </c>
      <c r="Y137" s="135" t="s">
        <v>336</v>
      </c>
      <c r="Z137" s="135" t="s">
        <v>336</v>
      </c>
      <c r="AA137" s="29"/>
    </row>
    <row r="138" spans="1:27" s="30" customFormat="1" ht="12.4" customHeight="1" x14ac:dyDescent="0.25">
      <c r="A138" s="273">
        <v>3</v>
      </c>
      <c r="B138" s="138" t="s">
        <v>2</v>
      </c>
      <c r="C138" s="138" t="s">
        <v>345</v>
      </c>
      <c r="D138" s="136" t="s">
        <v>330</v>
      </c>
      <c r="E138" s="137"/>
      <c r="F138" s="31"/>
      <c r="G138" s="135">
        <f>IF('3c PC'!G$42="-","-",'3c PC'!G$42)</f>
        <v>21.926269106402124</v>
      </c>
      <c r="H138" s="135">
        <f>IF('3c PC'!H$42="-","-",'3c PC'!H$42)</f>
        <v>21.926269106402124</v>
      </c>
      <c r="I138" s="135">
        <f>IF('3c PC'!I$42="-","-",'3c PC'!I$42)</f>
        <v>22.64764819235609</v>
      </c>
      <c r="J138" s="135">
        <f>IF('3c PC'!J$42="-","-",'3c PC'!J$42)</f>
        <v>22.505107470829557</v>
      </c>
      <c r="K138" s="135">
        <f>IF('3c PC'!K$42="-","-",'3c PC'!K$42)</f>
        <v>19.106297226763825</v>
      </c>
      <c r="L138" s="135">
        <f>IF('3c PC'!L$42="-","-",'3c PC'!L$42)</f>
        <v>19.106297226763825</v>
      </c>
      <c r="M138" s="135">
        <f>IF('3c PC'!M$42="-","-",'3c PC'!M$42)</f>
        <v>20.852393125569616</v>
      </c>
      <c r="N138" s="135">
        <f>IF('3c PC'!N$42="-","-",'3c PC'!N$42)</f>
        <v>20.852393125569616</v>
      </c>
      <c r="O138" s="31"/>
      <c r="P138" s="135" t="str">
        <f>IF('3c PC'!P$42="-","-",'3c PC'!P$42)</f>
        <v>-</v>
      </c>
      <c r="Q138" s="135" t="str">
        <f>IF('3c PC'!Q$42="-","-",'3c PC'!Q$42)</f>
        <v>-</v>
      </c>
      <c r="R138" s="135" t="str">
        <f>IF('3c PC'!R$42="-","-",'3c PC'!R$42)</f>
        <v>-</v>
      </c>
      <c r="S138" s="135" t="str">
        <f>IF('3c PC'!S$42="-","-",'3c PC'!S$42)</f>
        <v>-</v>
      </c>
      <c r="T138" s="135" t="str">
        <f>IF('3c PC'!T$42="-","-",'3c PC'!T$42)</f>
        <v>-</v>
      </c>
      <c r="U138" s="135" t="str">
        <f>IF('3c PC'!U$42="-","-",'3c PC'!U$42)</f>
        <v>-</v>
      </c>
      <c r="V138" s="135" t="str">
        <f>IF('3c PC'!V$42="-","-",'3c PC'!V$42)</f>
        <v>-</v>
      </c>
      <c r="W138" s="135" t="str">
        <f>IF('3c PC'!W$42="-","-",'3c PC'!W$42)</f>
        <v>-</v>
      </c>
      <c r="X138" s="135" t="str">
        <f>IF('3c PC'!X$42="-","-",'3c PC'!X$42)</f>
        <v>-</v>
      </c>
      <c r="Y138" s="135" t="str">
        <f>IF('3c PC'!Y$42="-","-",'3c PC'!Y$42)</f>
        <v>-</v>
      </c>
      <c r="Z138" s="135" t="str">
        <f>IF('3c PC'!Z$42="-","-",'3c PC'!Z$42)</f>
        <v>-</v>
      </c>
      <c r="AA138" s="29"/>
    </row>
    <row r="139" spans="1:27" s="30" customFormat="1" ht="11.5" x14ac:dyDescent="0.25">
      <c r="A139" s="273">
        <v>4</v>
      </c>
      <c r="B139" s="138" t="s">
        <v>355</v>
      </c>
      <c r="C139" s="138" t="s">
        <v>346</v>
      </c>
      <c r="D139" s="136" t="s">
        <v>330</v>
      </c>
      <c r="E139" s="137"/>
      <c r="F139" s="31"/>
      <c r="G139" s="135">
        <f>IF('3e NC-Gas'!F55="-","-",'3e NC-Gas'!F55)</f>
        <v>112.87642100972228</v>
      </c>
      <c r="H139" s="135">
        <f>IF('3e NC-Gas'!G55="-","-",'3e NC-Gas'!G55)</f>
        <v>112.87642100972228</v>
      </c>
      <c r="I139" s="135">
        <f>IF('3e NC-Gas'!H55="-","-",'3e NC-Gas'!H55)</f>
        <v>113.60237542192557</v>
      </c>
      <c r="J139" s="135">
        <f>IF('3e NC-Gas'!I55="-","-",'3e NC-Gas'!I55)</f>
        <v>113.25437543561557</v>
      </c>
      <c r="K139" s="135">
        <f>IF('3e NC-Gas'!J55="-","-",'3e NC-Gas'!J55)</f>
        <v>114.0082032933804</v>
      </c>
      <c r="L139" s="135">
        <f>IF('3e NC-Gas'!K55="-","-",'3e NC-Gas'!K55)</f>
        <v>114.03220329243628</v>
      </c>
      <c r="M139" s="135">
        <f>IF('3e NC-Gas'!L55="-","-",'3e NC-Gas'!L55)</f>
        <v>115.35194889108359</v>
      </c>
      <c r="N139" s="135">
        <f>IF('3e NC-Gas'!M55="-","-",'3e NC-Gas'!M55)</f>
        <v>115.42394888825118</v>
      </c>
      <c r="O139" s="31"/>
      <c r="P139" s="135" t="str">
        <f>IF('3e NC-Gas'!O55="-","-",'3e NC-Gas'!O55)</f>
        <v>-</v>
      </c>
      <c r="Q139" s="135" t="str">
        <f>IF('3e NC-Gas'!P55="-","-",'3e NC-Gas'!P55)</f>
        <v>-</v>
      </c>
      <c r="R139" s="135" t="str">
        <f>IF('3e NC-Gas'!Q55="-","-",'3e NC-Gas'!Q55)</f>
        <v>-</v>
      </c>
      <c r="S139" s="135" t="str">
        <f>IF('3e NC-Gas'!R55="-","-",'3e NC-Gas'!R55)</f>
        <v>-</v>
      </c>
      <c r="T139" s="135" t="str">
        <f>IF('3e NC-Gas'!S55="-","-",'3e NC-Gas'!S55)</f>
        <v>-</v>
      </c>
      <c r="U139" s="135" t="str">
        <f>IF('3e NC-Gas'!T55="-","-",'3e NC-Gas'!T55)</f>
        <v>-</v>
      </c>
      <c r="V139" s="135" t="str">
        <f>IF('3e NC-Gas'!U55="-","-",'3e NC-Gas'!U55)</f>
        <v>-</v>
      </c>
      <c r="W139" s="135" t="str">
        <f>IF('3e NC-Gas'!V55="-","-",'3e NC-Gas'!V55)</f>
        <v>-</v>
      </c>
      <c r="X139" s="135" t="str">
        <f>IF('3e NC-Gas'!W55="-","-",'3e NC-Gas'!W55)</f>
        <v>-</v>
      </c>
      <c r="Y139" s="135" t="str">
        <f>IF('3e NC-Gas'!X55="-","-",'3e NC-Gas'!X55)</f>
        <v>-</v>
      </c>
      <c r="Z139" s="135" t="str">
        <f>IF('3e NC-Gas'!Y55="-","-",'3e NC-Gas'!Y55)</f>
        <v>-</v>
      </c>
      <c r="AA139" s="29"/>
    </row>
    <row r="140" spans="1:27" s="30" customFormat="1" ht="11.5" x14ac:dyDescent="0.25">
      <c r="A140" s="273">
        <v>5</v>
      </c>
      <c r="B140" s="138" t="s">
        <v>352</v>
      </c>
      <c r="C140" s="138" t="s">
        <v>347</v>
      </c>
      <c r="D140" s="136" t="s">
        <v>330</v>
      </c>
      <c r="E140" s="137"/>
      <c r="F140" s="31"/>
      <c r="G140" s="135">
        <f>IF('3f CPIH'!C$16="-","-",'3g OC '!$E$12*('3f CPIH'!C$16/'3f CPIH'!$G$16))</f>
        <v>87.253590101747221</v>
      </c>
      <c r="H140" s="135">
        <f>IF('3f CPIH'!D$16="-","-",'3g OC '!$E$12*('3f CPIH'!D$16/'3f CPIH'!$G$16))</f>
        <v>87.428271963812776</v>
      </c>
      <c r="I140" s="135">
        <f>IF('3f CPIH'!E$16="-","-",'3g OC '!$E$12*('3f CPIH'!E$16/'3f CPIH'!$G$16))</f>
        <v>87.690294756911129</v>
      </c>
      <c r="J140" s="135">
        <f>IF('3f CPIH'!F$16="-","-",'3g OC '!$E$12*('3f CPIH'!F$16/'3f CPIH'!$G$16))</f>
        <v>88.214340343107807</v>
      </c>
      <c r="K140" s="135">
        <f>IF('3f CPIH'!G$16="-","-",'3g OC '!$E$12*('3f CPIH'!G$16/'3f CPIH'!$G$16))</f>
        <v>89.262431515501163</v>
      </c>
      <c r="L140" s="135">
        <f>IF('3f CPIH'!H$16="-","-",'3g OC '!$E$12*('3f CPIH'!H$16/'3f CPIH'!$G$16))</f>
        <v>90.397863618927303</v>
      </c>
      <c r="M140" s="135">
        <f>IF('3f CPIH'!I$16="-","-",'3g OC '!$E$12*('3f CPIH'!I$16/'3f CPIH'!$G$16))</f>
        <v>91.707977584418998</v>
      </c>
      <c r="N140" s="135">
        <f>IF('3f CPIH'!J$16="-","-",'3g OC '!$E$12*('3f CPIH'!J$16/'3f CPIH'!$G$16))</f>
        <v>92.494045963714029</v>
      </c>
      <c r="O140" s="31"/>
      <c r="P140" s="135">
        <f>IF('3f CPIH'!L$16="-","-",'3g OC '!$E$12*('3f CPIH'!L$16/'3f CPIH'!$G$16))</f>
        <v>92.494045963714029</v>
      </c>
      <c r="Q140" s="135" t="str">
        <f>IF('3f CPIH'!M$16="-","-",'3g OC '!$E$12*('3f CPIH'!M$16/'3f CPIH'!$G$16))</f>
        <v>-</v>
      </c>
      <c r="R140" s="135" t="str">
        <f>IF('3f CPIH'!N$16="-","-",'3g OC '!$E$12*('3f CPIH'!N$16/'3f CPIH'!$G$16))</f>
        <v>-</v>
      </c>
      <c r="S140" s="135" t="str">
        <f>IF('3f CPIH'!O$16="-","-",'3g OC '!$E$12*('3f CPIH'!O$16/'3f CPIH'!$G$16))</f>
        <v>-</v>
      </c>
      <c r="T140" s="135" t="str">
        <f>IF('3f CPIH'!P$16="-","-",'3g OC '!$E$12*('3f CPIH'!P$16/'3f CPIH'!$G$16))</f>
        <v>-</v>
      </c>
      <c r="U140" s="135" t="str">
        <f>IF('3f CPIH'!Q$16="-","-",'3g OC '!$E$12*('3f CPIH'!Q$16/'3f CPIH'!$G$16))</f>
        <v>-</v>
      </c>
      <c r="V140" s="135" t="str">
        <f>IF('3f CPIH'!R$16="-","-",'3g OC '!$E$12*('3f CPIH'!R$16/'3f CPIH'!$G$16))</f>
        <v>-</v>
      </c>
      <c r="W140" s="135" t="str">
        <f>IF('3f CPIH'!S$16="-","-",'3g OC '!$E$12*('3f CPIH'!S$16/'3f CPIH'!$G$16))</f>
        <v>-</v>
      </c>
      <c r="X140" s="135" t="str">
        <f>IF('3f CPIH'!T$16="-","-",'3g OC '!$E$12*('3f CPIH'!T$16/'3f CPIH'!$G$16))</f>
        <v>-</v>
      </c>
      <c r="Y140" s="135" t="str">
        <f>IF('3f CPIH'!U$16="-","-",'3g OC '!$E$12*('3f CPIH'!U$16/'3f CPIH'!$G$16))</f>
        <v>-</v>
      </c>
      <c r="Z140" s="135" t="str">
        <f>IF('3f CPIH'!V$16="-","-",'3g OC '!$E$12*('3f CPIH'!V$16/'3f CPIH'!$G$16))</f>
        <v>-</v>
      </c>
      <c r="AA140" s="29"/>
    </row>
    <row r="141" spans="1:27" s="30" customFormat="1" ht="11.5" x14ac:dyDescent="0.25">
      <c r="A141" s="273">
        <v>6</v>
      </c>
      <c r="B141" s="138" t="s">
        <v>352</v>
      </c>
      <c r="C141" s="138" t="s">
        <v>45</v>
      </c>
      <c r="D141" s="136" t="s">
        <v>330</v>
      </c>
      <c r="E141" s="137"/>
      <c r="F141" s="31"/>
      <c r="G141" s="135" t="s">
        <v>336</v>
      </c>
      <c r="H141" s="135" t="s">
        <v>336</v>
      </c>
      <c r="I141" s="135" t="s">
        <v>336</v>
      </c>
      <c r="J141" s="135" t="s">
        <v>336</v>
      </c>
      <c r="K141" s="135">
        <f>IF('3h SMNCC'!F$37="-","-",'3h SMNCC'!F$37)</f>
        <v>0</v>
      </c>
      <c r="L141" s="135">
        <f>IF('3h SMNCC'!G$37="-","-",'3h SMNCC'!G$37)</f>
        <v>-0.16682483423186589</v>
      </c>
      <c r="M141" s="135">
        <f>IF('3h SMNCC'!H$37="-","-",'3h SMNCC'!H$37)</f>
        <v>1.8623630218072362</v>
      </c>
      <c r="N141" s="135">
        <f>IF('3h SMNCC'!I$37="-","-",'3h SMNCC'!I$37)</f>
        <v>7.7734666259964174</v>
      </c>
      <c r="O141" s="31"/>
      <c r="P141" s="135" t="str">
        <f>IF('3h SMNCC'!K$37="-","-",'3h SMNCC'!K$37)</f>
        <v>-</v>
      </c>
      <c r="Q141" s="135" t="str">
        <f>IF('3h SMNCC'!L$37="-","-",'3h SMNCC'!L$37)</f>
        <v>-</v>
      </c>
      <c r="R141" s="135" t="str">
        <f>IF('3h SMNCC'!M$37="-","-",'3h SMNCC'!M$37)</f>
        <v>-</v>
      </c>
      <c r="S141" s="135" t="str">
        <f>IF('3h SMNCC'!N$37="-","-",'3h SMNCC'!N$37)</f>
        <v>-</v>
      </c>
      <c r="T141" s="135" t="str">
        <f>IF('3h SMNCC'!O$37="-","-",'3h SMNCC'!O$37)</f>
        <v>-</v>
      </c>
      <c r="U141" s="135" t="str">
        <f>IF('3h SMNCC'!P$37="-","-",'3h SMNCC'!P$37)</f>
        <v>-</v>
      </c>
      <c r="V141" s="135" t="str">
        <f>IF('3h SMNCC'!Q$37="-","-",'3h SMNCC'!Q$37)</f>
        <v>-</v>
      </c>
      <c r="W141" s="135" t="str">
        <f>IF('3h SMNCC'!R$37="-","-",'3h SMNCC'!R$37)</f>
        <v>-</v>
      </c>
      <c r="X141" s="135" t="str">
        <f>IF('3h SMNCC'!S$37="-","-",'3h SMNCC'!S$37)</f>
        <v>-</v>
      </c>
      <c r="Y141" s="135" t="str">
        <f>IF('3h SMNCC'!T$37="-","-",'3h SMNCC'!T$37)</f>
        <v>-</v>
      </c>
      <c r="Z141" s="135" t="str">
        <f>IF('3h SMNCC'!U$37="-","-",'3h SMNCC'!U$37)</f>
        <v>-</v>
      </c>
      <c r="AA141" s="29"/>
    </row>
    <row r="142" spans="1:27" s="30" customFormat="1" ht="11.5" x14ac:dyDescent="0.25">
      <c r="A142" s="273">
        <v>7</v>
      </c>
      <c r="B142" s="138" t="s">
        <v>352</v>
      </c>
      <c r="C142" s="138" t="s">
        <v>399</v>
      </c>
      <c r="D142" s="136" t="s">
        <v>330</v>
      </c>
      <c r="E142" s="137"/>
      <c r="F142" s="31"/>
      <c r="G142" s="135">
        <f>IF('3f CPIH'!C$16="-","-",'3i PAAC PAP'!$G$16*('3f CPIH'!C$16/'3f CPIH'!$G$16))</f>
        <v>13.020087506374207</v>
      </c>
      <c r="H142" s="135">
        <f>IF('3f CPIH'!D$16="-","-",'3i PAAC PAP'!$G$16*('3f CPIH'!D$16/'3f CPIH'!$G$16))</f>
        <v>13.046153747628209</v>
      </c>
      <c r="I142" s="135">
        <f>IF('3f CPIH'!E$16="-","-",'3i PAAC PAP'!$G$16*('3f CPIH'!E$16/'3f CPIH'!$G$16))</f>
        <v>13.085253109509214</v>
      </c>
      <c r="J142" s="135">
        <f>IF('3f CPIH'!F$16="-","-",'3i PAAC PAP'!$G$16*('3f CPIH'!F$16/'3f CPIH'!$G$16))</f>
        <v>13.163451833271221</v>
      </c>
      <c r="K142" s="135">
        <f>IF('3f CPIH'!G$16="-","-",'3i PAAC PAP'!$G$16*('3f CPIH'!G$16/'3f CPIH'!$G$16))</f>
        <v>13.319849280795236</v>
      </c>
      <c r="L142" s="135">
        <f>IF('3f CPIH'!H$16="-","-",'3i PAAC PAP'!$G$16*('3f CPIH'!H$16/'3f CPIH'!$G$16))</f>
        <v>13.489279848946252</v>
      </c>
      <c r="M142" s="135">
        <f>IF('3f CPIH'!I$16="-","-",'3i PAAC PAP'!$G$16*('3f CPIH'!I$16/'3f CPIH'!$G$16))</f>
        <v>13.684776658351268</v>
      </c>
      <c r="N142" s="135">
        <f>IF('3f CPIH'!J$16="-","-",'3i PAAC PAP'!$G$16*('3f CPIH'!J$16/'3f CPIH'!$G$16))</f>
        <v>13.802074743994281</v>
      </c>
      <c r="O142" s="31"/>
      <c r="P142" s="135">
        <f>IF('3f CPIH'!L$16="-","-",'3i PAAC PAP'!$G$16*('3f CPIH'!L$16/'3f CPIH'!$G$16))</f>
        <v>13.802074743994281</v>
      </c>
      <c r="Q142" s="135" t="str">
        <f>IF('3f CPIH'!M$16="-","-",'3i PAAC PAP'!$G$16*('3f CPIH'!M$16/'3f CPIH'!$G$16))</f>
        <v>-</v>
      </c>
      <c r="R142" s="135" t="str">
        <f>IF('3f CPIH'!N$16="-","-",'3i PAAC PAP'!$G$16*('3f CPIH'!N$16/'3f CPIH'!$G$16))</f>
        <v>-</v>
      </c>
      <c r="S142" s="135" t="str">
        <f>IF('3f CPIH'!O$16="-","-",'3i PAAC PAP'!$G$16*('3f CPIH'!O$16/'3f CPIH'!$G$16))</f>
        <v>-</v>
      </c>
      <c r="T142" s="135" t="str">
        <f>IF('3f CPIH'!P$16="-","-",'3i PAAC PAP'!$G$16*('3f CPIH'!P$16/'3f CPIH'!$G$16))</f>
        <v>-</v>
      </c>
      <c r="U142" s="135" t="str">
        <f>IF('3f CPIH'!Q$16="-","-",'3i PAAC PAP'!$G$16*('3f CPIH'!Q$16/'3f CPIH'!$G$16))</f>
        <v>-</v>
      </c>
      <c r="V142" s="135" t="str">
        <f>IF('3f CPIH'!R$16="-","-",'3i PAAC PAP'!$G$16*('3f CPIH'!R$16/'3f CPIH'!$G$16))</f>
        <v>-</v>
      </c>
      <c r="W142" s="135" t="str">
        <f>IF('3f CPIH'!S$16="-","-",'3i PAAC PAP'!$G$16*('3f CPIH'!S$16/'3f CPIH'!$G$16))</f>
        <v>-</v>
      </c>
      <c r="X142" s="135" t="str">
        <f>IF('3f CPIH'!T$16="-","-",'3i PAAC PAP'!$G$16*('3f CPIH'!T$16/'3f CPIH'!$G$16))</f>
        <v>-</v>
      </c>
      <c r="Y142" s="135" t="str">
        <f>IF('3f CPIH'!U$16="-","-",'3i PAAC PAP'!$G$16*('3f CPIH'!U$16/'3f CPIH'!$G$16))</f>
        <v>-</v>
      </c>
      <c r="Z142" s="135" t="str">
        <f>IF('3f CPIH'!V$16="-","-",'3i PAAC PAP'!$G$16*('3f CPIH'!V$16/'3f CPIH'!$G$16))</f>
        <v>-</v>
      </c>
      <c r="AA142" s="29"/>
    </row>
    <row r="143" spans="1:27" s="30" customFormat="1" ht="11.5" x14ac:dyDescent="0.25">
      <c r="A143" s="273">
        <v>8</v>
      </c>
      <c r="B143" s="138" t="s">
        <v>352</v>
      </c>
      <c r="C143" s="138" t="s">
        <v>417</v>
      </c>
      <c r="D143" s="136" t="s">
        <v>330</v>
      </c>
      <c r="E143" s="137"/>
      <c r="F143" s="31"/>
      <c r="G143" s="135">
        <f>IF(G136="-","-",SUM(G136:G141)*'3i PAAC PAP'!$G$28)</f>
        <v>27.110369970960377</v>
      </c>
      <c r="H143" s="135">
        <f>IF(H136="-","-",SUM(H136:H141)*'3i PAAC PAP'!$G$28)</f>
        <v>24.747506672190742</v>
      </c>
      <c r="I143" s="135">
        <f>IF(I136="-","-",SUM(I136:I141)*'3i PAAC PAP'!$G$28)</f>
        <v>22.651924824752438</v>
      </c>
      <c r="J143" s="135">
        <f>IF(J136="-","-",SUM(J136:J141)*'3i PAAC PAP'!$G$28)</f>
        <v>21.83572226069332</v>
      </c>
      <c r="K143" s="135">
        <f>IF(K136="-","-",SUM(K136:K141)*'3i PAAC PAP'!$G$28)</f>
        <v>24.031226051410201</v>
      </c>
      <c r="L143" s="135">
        <f>IF(L136="-","-",SUM(L136:L141)*'3i PAAC PAP'!$G$28)</f>
        <v>23.992453928886082</v>
      </c>
      <c r="M143" s="135">
        <f>IF(M136="-","-",SUM(M136:M141)*'3i PAAC PAP'!$G$28)</f>
        <v>25.302120732559516</v>
      </c>
      <c r="N143" s="135">
        <f>IF(N136="-","-",SUM(N136:N141)*'3i PAAC PAP'!$G$28)</f>
        <v>27.246815640341964</v>
      </c>
      <c r="O143" s="31"/>
      <c r="P143" s="135" t="str">
        <f>IF(P136="-","-",SUM(P136:P141)*'3i PAAC PAP'!$G$28)</f>
        <v>-</v>
      </c>
      <c r="Q143" s="135" t="str">
        <f>IF(Q136="-","-",SUM(Q136:Q141)*'3i PAAC PAP'!$G$28)</f>
        <v>-</v>
      </c>
      <c r="R143" s="135" t="str">
        <f>IF(R136="-","-",SUM(R136:R141)*'3i PAAC PAP'!$G$28)</f>
        <v>-</v>
      </c>
      <c r="S143" s="135" t="str">
        <f>IF(S136="-","-",SUM(S136:S141)*'3i PAAC PAP'!$G$28)</f>
        <v>-</v>
      </c>
      <c r="T143" s="135" t="str">
        <f>IF(T136="-","-",SUM(T136:T141)*'3i PAAC PAP'!$G$28)</f>
        <v>-</v>
      </c>
      <c r="U143" s="135" t="str">
        <f>IF(U136="-","-",SUM(U136:U141)*'3i PAAC PAP'!$G$28)</f>
        <v>-</v>
      </c>
      <c r="V143" s="135" t="str">
        <f>IF(V136="-","-",SUM(V136:V141)*'3i PAAC PAP'!$G$28)</f>
        <v>-</v>
      </c>
      <c r="W143" s="135" t="str">
        <f>IF(W136="-","-",SUM(W136:W141)*'3i PAAC PAP'!$G$28)</f>
        <v>-</v>
      </c>
      <c r="X143" s="135" t="str">
        <f>IF(X136="-","-",SUM(X136:X141)*'3i PAAC PAP'!$G$28)</f>
        <v>-</v>
      </c>
      <c r="Y143" s="135" t="str">
        <f>IF(Y136="-","-",SUM(Y136:Y141)*'3i PAAC PAP'!$G$28)</f>
        <v>-</v>
      </c>
      <c r="Z143" s="135" t="str">
        <f>IF(Z136="-","-",SUM(Z136:Z141)*'3i PAAC PAP'!$G$28)</f>
        <v>-</v>
      </c>
      <c r="AA143" s="29"/>
    </row>
    <row r="144" spans="1:27" s="30" customFormat="1" ht="11.5" x14ac:dyDescent="0.25">
      <c r="A144" s="273">
        <v>9</v>
      </c>
      <c r="B144" s="138" t="s">
        <v>398</v>
      </c>
      <c r="C144" s="138" t="s">
        <v>548</v>
      </c>
      <c r="D144" s="136" t="s">
        <v>330</v>
      </c>
      <c r="E144" s="137"/>
      <c r="F144" s="31"/>
      <c r="G144" s="135">
        <f>IF(G138="-","-",SUM(G136:G143)*'3j EBIT'!$E$11)</f>
        <v>9.7879684870916321</v>
      </c>
      <c r="H144" s="135">
        <f>IF(H138="-","-",SUM(H136:H143)*'3j EBIT'!$E$11)</f>
        <v>8.9569331365242792</v>
      </c>
      <c r="I144" s="135">
        <f>IF(I138="-","-",SUM(I136:I143)*'3j EBIT'!$E$11)</f>
        <v>8.2202061711783418</v>
      </c>
      <c r="J144" s="135">
        <f>IF(J138="-","-",SUM(J136:J143)*'3j EBIT'!$E$11)</f>
        <v>7.9344567879444323</v>
      </c>
      <c r="K144" s="135">
        <f>IF(K138="-","-",SUM(K136:K143)*'3j EBIT'!$E$11)</f>
        <v>8.7100623743655987</v>
      </c>
      <c r="L144" s="135">
        <f>IF(L138="-","-",SUM(L136:L143)*'3j EBIT'!$E$11)</f>
        <v>8.6996370050600227</v>
      </c>
      <c r="M144" s="135">
        <f>IF(M138="-","-",SUM(M136:M143)*'3j EBIT'!$E$11)</f>
        <v>9.1642448171576198</v>
      </c>
      <c r="N144" s="135">
        <f>IF(N138="-","-",SUM(N136:N143)*'3j EBIT'!$E$11)</f>
        <v>9.8508437285785053</v>
      </c>
      <c r="O144" s="31"/>
      <c r="P144" s="135" t="str">
        <f>IF(P138="-","-",SUM(P136:P143)*'3j EBIT'!$E$11)</f>
        <v>-</v>
      </c>
      <c r="Q144" s="135" t="str">
        <f>IF(Q138="-","-",SUM(Q136:Q143)*'3j EBIT'!$E$11)</f>
        <v>-</v>
      </c>
      <c r="R144" s="135" t="str">
        <f>IF(R138="-","-",SUM(R136:R143)*'3j EBIT'!$E$11)</f>
        <v>-</v>
      </c>
      <c r="S144" s="135" t="str">
        <f>IF(S138="-","-",SUM(S136:S143)*'3j EBIT'!$E$11)</f>
        <v>-</v>
      </c>
      <c r="T144" s="135" t="str">
        <f>IF(T138="-","-",SUM(T136:T143)*'3j EBIT'!$E$11)</f>
        <v>-</v>
      </c>
      <c r="U144" s="135" t="str">
        <f>IF(U138="-","-",SUM(U136:U143)*'3j EBIT'!$E$11)</f>
        <v>-</v>
      </c>
      <c r="V144" s="135" t="str">
        <f>IF(V138="-","-",SUM(V136:V143)*'3j EBIT'!$E$11)</f>
        <v>-</v>
      </c>
      <c r="W144" s="135" t="str">
        <f>IF(W138="-","-",SUM(W136:W143)*'3j EBIT'!$E$11)</f>
        <v>-</v>
      </c>
      <c r="X144" s="135" t="str">
        <f>IF(X138="-","-",SUM(X136:X143)*'3j EBIT'!$E$11)</f>
        <v>-</v>
      </c>
      <c r="Y144" s="135" t="str">
        <f>IF(Y138="-","-",SUM(Y136:Y143)*'3j EBIT'!$E$11)</f>
        <v>-</v>
      </c>
      <c r="Z144" s="135" t="str">
        <f>IF(Z138="-","-",SUM(Z136:Z143)*'3j EBIT'!$E$11)</f>
        <v>-</v>
      </c>
      <c r="AA144" s="29"/>
    </row>
    <row r="145" spans="1:27" s="30" customFormat="1" ht="11.5" x14ac:dyDescent="0.25">
      <c r="A145" s="273">
        <v>10</v>
      </c>
      <c r="B145" s="138" t="s">
        <v>294</v>
      </c>
      <c r="C145" s="188" t="s">
        <v>549</v>
      </c>
      <c r="D145" s="136" t="s">
        <v>330</v>
      </c>
      <c r="E145" s="137"/>
      <c r="F145" s="31"/>
      <c r="G145" s="135">
        <f>IF(G140="-","-",SUM(G136:G138,G140:G144)*'3k HAP'!$E$13)</f>
        <v>5.9653306939591246</v>
      </c>
      <c r="H145" s="135">
        <f>IF(H140="-","-",SUM(H136:H138,H140:H143)*'3k HAP'!$E$13)</f>
        <v>5.1904477571589007</v>
      </c>
      <c r="I145" s="135">
        <f>IF(I140="-","-",SUM(I136:I138,I140:I143)*'3k HAP'!$E$13)</f>
        <v>4.6186076808402889</v>
      </c>
      <c r="J145" s="135">
        <f>IF(J140="-","-",SUM(J136:J138,J140:J143)*'3k HAP'!$E$13)</f>
        <v>4.4059259114173726</v>
      </c>
      <c r="K145" s="135">
        <f>IF(K140="-","-",SUM(K136:K138,K140:K143)*'3k HAP'!$E$13)</f>
        <v>4.9859664027973345</v>
      </c>
      <c r="L145" s="135">
        <f>IF(L140="-","-",SUM(L136:L138,L140:L143)*'3k HAP'!$E$13)</f>
        <v>4.9776756147815169</v>
      </c>
      <c r="M145" s="135">
        <f>IF(M140="-","-",SUM(M136:M138,M140:M143)*'3k HAP'!$E$13)</f>
        <v>5.3125665550112044</v>
      </c>
      <c r="N145" s="135">
        <f>IF(N140="-","-",SUM(N136:N138,N140:N143)*'3k HAP'!$E$13)</f>
        <v>5.8346611626610612</v>
      </c>
      <c r="O145" s="31"/>
      <c r="P145" s="135">
        <f>IF(P140="-","-",SUM(P136:P138,P140:P144)*'3k HAP'!$E$13)</f>
        <v>1.5388038975168032</v>
      </c>
      <c r="Q145" s="135" t="str">
        <f>IF(Q140="-","-",SUM(Q136:Q138,Q140:Q144)*'3k HAP'!$E$13)</f>
        <v>-</v>
      </c>
      <c r="R145" s="135" t="str">
        <f>IF(R140="-","-",SUM(R136:R138,R140:R144)*'3k HAP'!$E$13)</f>
        <v>-</v>
      </c>
      <c r="S145" s="135" t="str">
        <f>IF(S140="-","-",SUM(S136:S138,S140:S144)*'3k HAP'!$E$13)</f>
        <v>-</v>
      </c>
      <c r="T145" s="135" t="str">
        <f>IF(T140="-","-",SUM(T136:T138,T140:T144)*'3k HAP'!$E$13)</f>
        <v>-</v>
      </c>
      <c r="U145" s="135" t="str">
        <f>IF(U140="-","-",SUM(U136:U138,U140:U144)*'3k HAP'!$E$13)</f>
        <v>-</v>
      </c>
      <c r="V145" s="135" t="str">
        <f>IF(V140="-","-",SUM(V136:V138,V140:V144)*'3k HAP'!$E$13)</f>
        <v>-</v>
      </c>
      <c r="W145" s="135" t="str">
        <f>IF(W140="-","-",SUM(W136:W138,W140:W144)*'3k HAP'!$E$13)</f>
        <v>-</v>
      </c>
      <c r="X145" s="135" t="str">
        <f>IF(X140="-","-",SUM(X136:X138,X140:X144)*'3k HAP'!$E$13)</f>
        <v>-</v>
      </c>
      <c r="Y145" s="135" t="str">
        <f>IF(Y140="-","-",SUM(Y136:Y138,Y140:Y144)*'3k HAP'!$E$13)</f>
        <v>-</v>
      </c>
      <c r="Z145" s="135" t="str">
        <f>IF(Z140="-","-",SUM(Z136:Z138,Z140:Z144)*'3k HAP'!$E$13)</f>
        <v>-</v>
      </c>
      <c r="AA145" s="29"/>
    </row>
    <row r="146" spans="1:27" s="30" customFormat="1" ht="11.5" x14ac:dyDescent="0.25">
      <c r="A146" s="273">
        <v>11</v>
      </c>
      <c r="B146" s="138" t="s">
        <v>46</v>
      </c>
      <c r="C146" s="138" t="str">
        <f>B146&amp;"_"&amp;D146</f>
        <v>Total_Yorkshire</v>
      </c>
      <c r="D146" s="136" t="s">
        <v>330</v>
      </c>
      <c r="E146" s="137"/>
      <c r="F146" s="31"/>
      <c r="G146" s="135">
        <f t="shared" ref="G146:N146" si="22">IF(G124="-","-",SUM(G136:G145))</f>
        <v>530.9095353437682</v>
      </c>
      <c r="H146" s="135">
        <f t="shared" si="22"/>
        <v>485.56491439496108</v>
      </c>
      <c r="I146" s="135">
        <f t="shared" si="22"/>
        <v>445.48124391403667</v>
      </c>
      <c r="J146" s="135">
        <f t="shared" si="22"/>
        <v>429.94337153854252</v>
      </c>
      <c r="K146" s="135">
        <f t="shared" si="22"/>
        <v>472.12036427008911</v>
      </c>
      <c r="L146" s="135">
        <f t="shared" si="22"/>
        <v>471.5529444651059</v>
      </c>
      <c r="M146" s="135">
        <f t="shared" si="22"/>
        <v>496.80548595941201</v>
      </c>
      <c r="N146" s="135">
        <f t="shared" si="22"/>
        <v>534.15096429010828</v>
      </c>
      <c r="O146" s="31"/>
      <c r="P146" s="135" t="str">
        <f t="shared" ref="P146:Z146" si="23">IF(P136="-","-",SUM(P136:P145))</f>
        <v>-</v>
      </c>
      <c r="Q146" s="135" t="str">
        <f t="shared" si="23"/>
        <v>-</v>
      </c>
      <c r="R146" s="135" t="str">
        <f t="shared" si="23"/>
        <v>-</v>
      </c>
      <c r="S146" s="135" t="str">
        <f t="shared" si="23"/>
        <v>-</v>
      </c>
      <c r="T146" s="135" t="str">
        <f t="shared" si="23"/>
        <v>-</v>
      </c>
      <c r="U146" s="135" t="str">
        <f t="shared" si="23"/>
        <v>-</v>
      </c>
      <c r="V146" s="135" t="str">
        <f t="shared" si="23"/>
        <v>-</v>
      </c>
      <c r="W146" s="135" t="str">
        <f t="shared" si="23"/>
        <v>-</v>
      </c>
      <c r="X146" s="135" t="str">
        <f t="shared" si="23"/>
        <v>-</v>
      </c>
      <c r="Y146" s="135" t="str">
        <f t="shared" si="23"/>
        <v>-</v>
      </c>
      <c r="Z146" s="135" t="str">
        <f t="shared" si="23"/>
        <v>-</v>
      </c>
      <c r="AA146" s="29"/>
    </row>
    <row r="147" spans="1:27" s="30" customFormat="1" ht="11.5" x14ac:dyDescent="0.25">
      <c r="A147" s="273">
        <v>1</v>
      </c>
      <c r="B147" s="142" t="s">
        <v>353</v>
      </c>
      <c r="C147" s="142" t="s">
        <v>344</v>
      </c>
      <c r="D147" s="140" t="s">
        <v>331</v>
      </c>
      <c r="E147" s="134"/>
      <c r="F147" s="31"/>
      <c r="G147" s="41">
        <f>IF('3a DF'!H$42="-","-",'3a DF'!H$42)</f>
        <v>252.96949846751136</v>
      </c>
      <c r="H147" s="41">
        <f>IF('3a DF'!I$42="-","-",'3a DF'!I$42)</f>
        <v>211.39291100152178</v>
      </c>
      <c r="I147" s="41">
        <f>IF('3a DF'!J$42="-","-",'3a DF'!J$42)</f>
        <v>172.96493375656357</v>
      </c>
      <c r="J147" s="41">
        <f>IF('3a DF'!K$42="-","-",'3a DF'!K$42)</f>
        <v>158.62999149566321</v>
      </c>
      <c r="K147" s="41">
        <f>IF('3a DF'!L$42="-","-",'3a DF'!L$42)</f>
        <v>198.69632812507541</v>
      </c>
      <c r="L147" s="41">
        <f>IF('3a DF'!M$42="-","-",'3a DF'!M$42)</f>
        <v>197.0243587635365</v>
      </c>
      <c r="M147" s="41">
        <f>IF('3a DF'!N$42="-","-",'3a DF'!N$42)</f>
        <v>213.56709457345295</v>
      </c>
      <c r="N147" s="41">
        <f>IF('3a DF'!O$42="-","-",'3a DF'!O$42)</f>
        <v>240.8727144110012</v>
      </c>
      <c r="O147" s="31"/>
      <c r="P147" s="41" t="str">
        <f>IF('3a DF'!Q$42="-","-",'3a DF'!Q$42)</f>
        <v>-</v>
      </c>
      <c r="Q147" s="41" t="str">
        <f>IF('3a DF'!R$42="-","-",'3a DF'!R$42)</f>
        <v>-</v>
      </c>
      <c r="R147" s="41" t="str">
        <f>IF('3a DF'!S$42="-","-",'3a DF'!S$42)</f>
        <v>-</v>
      </c>
      <c r="S147" s="41" t="str">
        <f>IF('3a DF'!T$42="-","-",'3a DF'!T$42)</f>
        <v>-</v>
      </c>
      <c r="T147" s="41" t="str">
        <f>IF('3a DF'!U$42="-","-",'3a DF'!U$42)</f>
        <v>-</v>
      </c>
      <c r="U147" s="41" t="str">
        <f>IF('3a DF'!V$42="-","-",'3a DF'!V$42)</f>
        <v>-</v>
      </c>
      <c r="V147" s="41" t="str">
        <f>IF('3a DF'!W$42="-","-",'3a DF'!W$42)</f>
        <v>-</v>
      </c>
      <c r="W147" s="41" t="str">
        <f>IF('3a DF'!X$42="-","-",'3a DF'!X$42)</f>
        <v>-</v>
      </c>
      <c r="X147" s="41" t="str">
        <f>IF('3a DF'!Y$42="-","-",'3a DF'!Y$42)</f>
        <v>-</v>
      </c>
      <c r="Y147" s="41" t="str">
        <f>IF('3a DF'!Z$42="-","-",'3a DF'!Z$42)</f>
        <v>-</v>
      </c>
      <c r="Z147" s="41" t="str">
        <f>IF('3a DF'!AA$42="-","-",'3a DF'!AA$42)</f>
        <v>-</v>
      </c>
      <c r="AA147" s="29"/>
    </row>
    <row r="148" spans="1:27" s="30" customFormat="1" ht="11.5" x14ac:dyDescent="0.25">
      <c r="A148" s="273">
        <v>2</v>
      </c>
      <c r="B148" s="142" t="s">
        <v>353</v>
      </c>
      <c r="C148" s="142" t="s">
        <v>303</v>
      </c>
      <c r="D148" s="140" t="s">
        <v>331</v>
      </c>
      <c r="E148" s="134"/>
      <c r="F148" s="31"/>
      <c r="G148" s="41" t="s">
        <v>336</v>
      </c>
      <c r="H148" s="41" t="s">
        <v>336</v>
      </c>
      <c r="I148" s="41" t="s">
        <v>336</v>
      </c>
      <c r="J148" s="41" t="s">
        <v>336</v>
      </c>
      <c r="K148" s="41" t="s">
        <v>336</v>
      </c>
      <c r="L148" s="41" t="s">
        <v>336</v>
      </c>
      <c r="M148" s="41" t="s">
        <v>336</v>
      </c>
      <c r="N148" s="41" t="s">
        <v>336</v>
      </c>
      <c r="O148" s="31"/>
      <c r="P148" s="41" t="s">
        <v>336</v>
      </c>
      <c r="Q148" s="41" t="s">
        <v>336</v>
      </c>
      <c r="R148" s="41" t="s">
        <v>336</v>
      </c>
      <c r="S148" s="41" t="s">
        <v>336</v>
      </c>
      <c r="T148" s="41" t="s">
        <v>336</v>
      </c>
      <c r="U148" s="41" t="s">
        <v>336</v>
      </c>
      <c r="V148" s="41" t="s">
        <v>336</v>
      </c>
      <c r="W148" s="41" t="s">
        <v>336</v>
      </c>
      <c r="X148" s="41" t="s">
        <v>336</v>
      </c>
      <c r="Y148" s="41" t="s">
        <v>336</v>
      </c>
      <c r="Z148" s="41" t="s">
        <v>336</v>
      </c>
      <c r="AA148" s="29"/>
    </row>
    <row r="149" spans="1:27" s="30" customFormat="1" ht="11.5" x14ac:dyDescent="0.25">
      <c r="A149" s="273">
        <v>3</v>
      </c>
      <c r="B149" s="142" t="s">
        <v>2</v>
      </c>
      <c r="C149" s="142" t="s">
        <v>345</v>
      </c>
      <c r="D149" s="140" t="s">
        <v>331</v>
      </c>
      <c r="E149" s="134"/>
      <c r="F149" s="31"/>
      <c r="G149" s="41">
        <f>IF('3c PC'!G$42="-","-",'3c PC'!G$42)</f>
        <v>21.926269106402124</v>
      </c>
      <c r="H149" s="41">
        <f>IF('3c PC'!H$42="-","-",'3c PC'!H$42)</f>
        <v>21.926269106402124</v>
      </c>
      <c r="I149" s="41">
        <f>IF('3c PC'!I$42="-","-",'3c PC'!I$42)</f>
        <v>22.64764819235609</v>
      </c>
      <c r="J149" s="41">
        <f>IF('3c PC'!J$42="-","-",'3c PC'!J$42)</f>
        <v>22.505107470829557</v>
      </c>
      <c r="K149" s="41">
        <f>IF('3c PC'!K$42="-","-",'3c PC'!K$42)</f>
        <v>19.106297226763825</v>
      </c>
      <c r="L149" s="41">
        <f>IF('3c PC'!L$42="-","-",'3c PC'!L$42)</f>
        <v>19.106297226763825</v>
      </c>
      <c r="M149" s="41">
        <f>IF('3c PC'!M$42="-","-",'3c PC'!M$42)</f>
        <v>20.852393125569616</v>
      </c>
      <c r="N149" s="41">
        <f>IF('3c PC'!N$42="-","-",'3c PC'!N$42)</f>
        <v>20.852393125569616</v>
      </c>
      <c r="O149" s="31"/>
      <c r="P149" s="41" t="str">
        <f>IF('3c PC'!P$42="-","-",'3c PC'!P$42)</f>
        <v>-</v>
      </c>
      <c r="Q149" s="41" t="str">
        <f>IF('3c PC'!Q$42="-","-",'3c PC'!Q$42)</f>
        <v>-</v>
      </c>
      <c r="R149" s="41" t="str">
        <f>IF('3c PC'!R$42="-","-",'3c PC'!R$42)</f>
        <v>-</v>
      </c>
      <c r="S149" s="41" t="str">
        <f>IF('3c PC'!S$42="-","-",'3c PC'!S$42)</f>
        <v>-</v>
      </c>
      <c r="T149" s="41" t="str">
        <f>IF('3c PC'!T$42="-","-",'3c PC'!T$42)</f>
        <v>-</v>
      </c>
      <c r="U149" s="41" t="str">
        <f>IF('3c PC'!U$42="-","-",'3c PC'!U$42)</f>
        <v>-</v>
      </c>
      <c r="V149" s="41" t="str">
        <f>IF('3c PC'!V$42="-","-",'3c PC'!V$42)</f>
        <v>-</v>
      </c>
      <c r="W149" s="41" t="str">
        <f>IF('3c PC'!W$42="-","-",'3c PC'!W$42)</f>
        <v>-</v>
      </c>
      <c r="X149" s="41" t="str">
        <f>IF('3c PC'!X$42="-","-",'3c PC'!X$42)</f>
        <v>-</v>
      </c>
      <c r="Y149" s="41" t="str">
        <f>IF('3c PC'!Y$42="-","-",'3c PC'!Y$42)</f>
        <v>-</v>
      </c>
      <c r="Z149" s="41" t="str">
        <f>IF('3c PC'!Z$42="-","-",'3c PC'!Z$42)</f>
        <v>-</v>
      </c>
      <c r="AA149" s="29"/>
    </row>
    <row r="150" spans="1:27" s="30" customFormat="1" ht="11.5" x14ac:dyDescent="0.25">
      <c r="A150" s="273">
        <v>4</v>
      </c>
      <c r="B150" s="142" t="s">
        <v>355</v>
      </c>
      <c r="C150" s="142" t="s">
        <v>346</v>
      </c>
      <c r="D150" s="140" t="s">
        <v>331</v>
      </c>
      <c r="E150" s="134"/>
      <c r="F150" s="31"/>
      <c r="G150" s="41">
        <f>IF('3e NC-Gas'!F56="-","-",'3e NC-Gas'!F56)</f>
        <v>108.45356419022889</v>
      </c>
      <c r="H150" s="41">
        <f>IF('3e NC-Gas'!G56="-","-",'3e NC-Gas'!G56)</f>
        <v>108.45356419022889</v>
      </c>
      <c r="I150" s="41">
        <f>IF('3e NC-Gas'!H56="-","-",'3e NC-Gas'!H56)</f>
        <v>120.97434724310997</v>
      </c>
      <c r="J150" s="41">
        <f>IF('3e NC-Gas'!I56="-","-",'3e NC-Gas'!I56)</f>
        <v>120.62634723201279</v>
      </c>
      <c r="K150" s="41">
        <f>IF('3e NC-Gas'!J56="-","-",'3e NC-Gas'!J56)</f>
        <v>116.38071491606703</v>
      </c>
      <c r="L150" s="41">
        <f>IF('3e NC-Gas'!K56="-","-",'3e NC-Gas'!K56)</f>
        <v>116.40471491683236</v>
      </c>
      <c r="M150" s="41">
        <f>IF('3e NC-Gas'!L56="-","-",'3e NC-Gas'!L56)</f>
        <v>120.67304283265682</v>
      </c>
      <c r="N150" s="41">
        <f>IF('3e NC-Gas'!M56="-","-",'3e NC-Gas'!M56)</f>
        <v>120.74504283495278</v>
      </c>
      <c r="O150" s="31"/>
      <c r="P150" s="41" t="str">
        <f>IF('3e NC-Gas'!O56="-","-",'3e NC-Gas'!O56)</f>
        <v>-</v>
      </c>
      <c r="Q150" s="41" t="str">
        <f>IF('3e NC-Gas'!P56="-","-",'3e NC-Gas'!P56)</f>
        <v>-</v>
      </c>
      <c r="R150" s="41" t="str">
        <f>IF('3e NC-Gas'!Q56="-","-",'3e NC-Gas'!Q56)</f>
        <v>-</v>
      </c>
      <c r="S150" s="41" t="str">
        <f>IF('3e NC-Gas'!R56="-","-",'3e NC-Gas'!R56)</f>
        <v>-</v>
      </c>
      <c r="T150" s="41" t="str">
        <f>IF('3e NC-Gas'!S56="-","-",'3e NC-Gas'!S56)</f>
        <v>-</v>
      </c>
      <c r="U150" s="41" t="str">
        <f>IF('3e NC-Gas'!T56="-","-",'3e NC-Gas'!T56)</f>
        <v>-</v>
      </c>
      <c r="V150" s="41" t="str">
        <f>IF('3e NC-Gas'!U56="-","-",'3e NC-Gas'!U56)</f>
        <v>-</v>
      </c>
      <c r="W150" s="41" t="str">
        <f>IF('3e NC-Gas'!V56="-","-",'3e NC-Gas'!V56)</f>
        <v>-</v>
      </c>
      <c r="X150" s="41" t="str">
        <f>IF('3e NC-Gas'!W56="-","-",'3e NC-Gas'!W56)</f>
        <v>-</v>
      </c>
      <c r="Y150" s="41" t="str">
        <f>IF('3e NC-Gas'!X56="-","-",'3e NC-Gas'!X56)</f>
        <v>-</v>
      </c>
      <c r="Z150" s="41" t="str">
        <f>IF('3e NC-Gas'!Y56="-","-",'3e NC-Gas'!Y56)</f>
        <v>-</v>
      </c>
      <c r="AA150" s="29"/>
    </row>
    <row r="151" spans="1:27" s="30" customFormat="1" ht="11.5" x14ac:dyDescent="0.25">
      <c r="A151" s="273">
        <v>5</v>
      </c>
      <c r="B151" s="142" t="s">
        <v>352</v>
      </c>
      <c r="C151" s="142" t="s">
        <v>347</v>
      </c>
      <c r="D151" s="140" t="s">
        <v>331</v>
      </c>
      <c r="E151" s="134"/>
      <c r="F151" s="31"/>
      <c r="G151" s="41">
        <f>IF('3f CPIH'!C$16="-","-",'3g OC '!$E$12*('3f CPIH'!C$16/'3f CPIH'!$G$16))</f>
        <v>87.253590101747221</v>
      </c>
      <c r="H151" s="41">
        <f>IF('3f CPIH'!D$16="-","-",'3g OC '!$E$12*('3f CPIH'!D$16/'3f CPIH'!$G$16))</f>
        <v>87.428271963812776</v>
      </c>
      <c r="I151" s="41">
        <f>IF('3f CPIH'!E$16="-","-",'3g OC '!$E$12*('3f CPIH'!E$16/'3f CPIH'!$G$16))</f>
        <v>87.690294756911129</v>
      </c>
      <c r="J151" s="41">
        <f>IF('3f CPIH'!F$16="-","-",'3g OC '!$E$12*('3f CPIH'!F$16/'3f CPIH'!$G$16))</f>
        <v>88.214340343107807</v>
      </c>
      <c r="K151" s="41">
        <f>IF('3f CPIH'!G$16="-","-",'3g OC '!$E$12*('3f CPIH'!G$16/'3f CPIH'!$G$16))</f>
        <v>89.262431515501163</v>
      </c>
      <c r="L151" s="41">
        <f>IF('3f CPIH'!H$16="-","-",'3g OC '!$E$12*('3f CPIH'!H$16/'3f CPIH'!$G$16))</f>
        <v>90.397863618927303</v>
      </c>
      <c r="M151" s="41">
        <f>IF('3f CPIH'!I$16="-","-",'3g OC '!$E$12*('3f CPIH'!I$16/'3f CPIH'!$G$16))</f>
        <v>91.707977584418998</v>
      </c>
      <c r="N151" s="41">
        <f>IF('3f CPIH'!J$16="-","-",'3g OC '!$E$12*('3f CPIH'!J$16/'3f CPIH'!$G$16))</f>
        <v>92.494045963714029</v>
      </c>
      <c r="O151" s="31"/>
      <c r="P151" s="41">
        <f>IF('3f CPIH'!L$16="-","-",'3g OC '!$E$12*('3f CPIH'!L$16/'3f CPIH'!$G$16))</f>
        <v>92.494045963714029</v>
      </c>
      <c r="Q151" s="41" t="str">
        <f>IF('3f CPIH'!M$16="-","-",'3g OC '!$E$12*('3f CPIH'!M$16/'3f CPIH'!$G$16))</f>
        <v>-</v>
      </c>
      <c r="R151" s="41" t="str">
        <f>IF('3f CPIH'!N$16="-","-",'3g OC '!$E$12*('3f CPIH'!N$16/'3f CPIH'!$G$16))</f>
        <v>-</v>
      </c>
      <c r="S151" s="41" t="str">
        <f>IF('3f CPIH'!O$16="-","-",'3g OC '!$E$12*('3f CPIH'!O$16/'3f CPIH'!$G$16))</f>
        <v>-</v>
      </c>
      <c r="T151" s="41" t="str">
        <f>IF('3f CPIH'!P$16="-","-",'3g OC '!$E$12*('3f CPIH'!P$16/'3f CPIH'!$G$16))</f>
        <v>-</v>
      </c>
      <c r="U151" s="41" t="str">
        <f>IF('3f CPIH'!Q$16="-","-",'3g OC '!$E$12*('3f CPIH'!Q$16/'3f CPIH'!$G$16))</f>
        <v>-</v>
      </c>
      <c r="V151" s="41" t="str">
        <f>IF('3f CPIH'!R$16="-","-",'3g OC '!$E$12*('3f CPIH'!R$16/'3f CPIH'!$G$16))</f>
        <v>-</v>
      </c>
      <c r="W151" s="41" t="str">
        <f>IF('3f CPIH'!S$16="-","-",'3g OC '!$E$12*('3f CPIH'!S$16/'3f CPIH'!$G$16))</f>
        <v>-</v>
      </c>
      <c r="X151" s="41" t="str">
        <f>IF('3f CPIH'!T$16="-","-",'3g OC '!$E$12*('3f CPIH'!T$16/'3f CPIH'!$G$16))</f>
        <v>-</v>
      </c>
      <c r="Y151" s="41" t="str">
        <f>IF('3f CPIH'!U$16="-","-",'3g OC '!$E$12*('3f CPIH'!U$16/'3f CPIH'!$G$16))</f>
        <v>-</v>
      </c>
      <c r="Z151" s="41" t="str">
        <f>IF('3f CPIH'!V$16="-","-",'3g OC '!$E$12*('3f CPIH'!V$16/'3f CPIH'!$G$16))</f>
        <v>-</v>
      </c>
      <c r="AA151" s="29"/>
    </row>
    <row r="152" spans="1:27" s="30" customFormat="1" ht="11.5" x14ac:dyDescent="0.25">
      <c r="A152" s="273">
        <v>6</v>
      </c>
      <c r="B152" s="142" t="s">
        <v>352</v>
      </c>
      <c r="C152" s="142" t="s">
        <v>45</v>
      </c>
      <c r="D152" s="140" t="s">
        <v>331</v>
      </c>
      <c r="E152" s="134"/>
      <c r="F152" s="31"/>
      <c r="G152" s="41" t="s">
        <v>336</v>
      </c>
      <c r="H152" s="41" t="s">
        <v>336</v>
      </c>
      <c r="I152" s="41" t="s">
        <v>336</v>
      </c>
      <c r="J152" s="41" t="s">
        <v>336</v>
      </c>
      <c r="K152" s="41">
        <f>IF('3h SMNCC'!F$37="-","-",'3h SMNCC'!F$37)</f>
        <v>0</v>
      </c>
      <c r="L152" s="41">
        <f>IF('3h SMNCC'!G$37="-","-",'3h SMNCC'!G$37)</f>
        <v>-0.16682483423186589</v>
      </c>
      <c r="M152" s="41">
        <f>IF('3h SMNCC'!H$37="-","-",'3h SMNCC'!H$37)</f>
        <v>1.8623630218072362</v>
      </c>
      <c r="N152" s="41">
        <f>IF('3h SMNCC'!I$37="-","-",'3h SMNCC'!I$37)</f>
        <v>7.7734666259964174</v>
      </c>
      <c r="O152" s="31"/>
      <c r="P152" s="41" t="str">
        <f>IF('3h SMNCC'!K$37="-","-",'3h SMNCC'!K$37)</f>
        <v>-</v>
      </c>
      <c r="Q152" s="41" t="str">
        <f>IF('3h SMNCC'!L$37="-","-",'3h SMNCC'!L$37)</f>
        <v>-</v>
      </c>
      <c r="R152" s="41" t="str">
        <f>IF('3h SMNCC'!M$37="-","-",'3h SMNCC'!M$37)</f>
        <v>-</v>
      </c>
      <c r="S152" s="41" t="str">
        <f>IF('3h SMNCC'!N$37="-","-",'3h SMNCC'!N$37)</f>
        <v>-</v>
      </c>
      <c r="T152" s="41" t="str">
        <f>IF('3h SMNCC'!O$37="-","-",'3h SMNCC'!O$37)</f>
        <v>-</v>
      </c>
      <c r="U152" s="41" t="str">
        <f>IF('3h SMNCC'!P$37="-","-",'3h SMNCC'!P$37)</f>
        <v>-</v>
      </c>
      <c r="V152" s="41" t="str">
        <f>IF('3h SMNCC'!Q$37="-","-",'3h SMNCC'!Q$37)</f>
        <v>-</v>
      </c>
      <c r="W152" s="41" t="str">
        <f>IF('3h SMNCC'!R$37="-","-",'3h SMNCC'!R$37)</f>
        <v>-</v>
      </c>
      <c r="X152" s="41" t="str">
        <f>IF('3h SMNCC'!S$37="-","-",'3h SMNCC'!S$37)</f>
        <v>-</v>
      </c>
      <c r="Y152" s="41" t="str">
        <f>IF('3h SMNCC'!T$37="-","-",'3h SMNCC'!T$37)</f>
        <v>-</v>
      </c>
      <c r="Z152" s="41" t="str">
        <f>IF('3h SMNCC'!U$37="-","-",'3h SMNCC'!U$37)</f>
        <v>-</v>
      </c>
      <c r="AA152" s="29"/>
    </row>
    <row r="153" spans="1:27" s="30" customFormat="1" ht="11.5" x14ac:dyDescent="0.25">
      <c r="A153" s="273">
        <v>7</v>
      </c>
      <c r="B153" s="142" t="s">
        <v>352</v>
      </c>
      <c r="C153" s="142" t="s">
        <v>399</v>
      </c>
      <c r="D153" s="140" t="s">
        <v>331</v>
      </c>
      <c r="E153" s="134"/>
      <c r="F153" s="31"/>
      <c r="G153" s="41">
        <f>IF('3f CPIH'!C$16="-","-",'3i PAAC PAP'!$G$16*('3f CPIH'!C$16/'3f CPIH'!$G$16))</f>
        <v>13.020087506374207</v>
      </c>
      <c r="H153" s="41">
        <f>IF('3f CPIH'!D$16="-","-",'3i PAAC PAP'!$G$16*('3f CPIH'!D$16/'3f CPIH'!$G$16))</f>
        <v>13.046153747628209</v>
      </c>
      <c r="I153" s="41">
        <f>IF('3f CPIH'!E$16="-","-",'3i PAAC PAP'!$G$16*('3f CPIH'!E$16/'3f CPIH'!$G$16))</f>
        <v>13.085253109509214</v>
      </c>
      <c r="J153" s="41">
        <f>IF('3f CPIH'!F$16="-","-",'3i PAAC PAP'!$G$16*('3f CPIH'!F$16/'3f CPIH'!$G$16))</f>
        <v>13.163451833271221</v>
      </c>
      <c r="K153" s="41">
        <f>IF('3f CPIH'!G$16="-","-",'3i PAAC PAP'!$G$16*('3f CPIH'!G$16/'3f CPIH'!$G$16))</f>
        <v>13.319849280795236</v>
      </c>
      <c r="L153" s="41">
        <f>IF('3f CPIH'!H$16="-","-",'3i PAAC PAP'!$G$16*('3f CPIH'!H$16/'3f CPIH'!$G$16))</f>
        <v>13.489279848946252</v>
      </c>
      <c r="M153" s="41">
        <f>IF('3f CPIH'!I$16="-","-",'3i PAAC PAP'!$G$16*('3f CPIH'!I$16/'3f CPIH'!$G$16))</f>
        <v>13.684776658351268</v>
      </c>
      <c r="N153" s="41">
        <f>IF('3f CPIH'!J$16="-","-",'3i PAAC PAP'!$G$16*('3f CPIH'!J$16/'3f CPIH'!$G$16))</f>
        <v>13.802074743994281</v>
      </c>
      <c r="O153" s="31"/>
      <c r="P153" s="41">
        <f>IF('3f CPIH'!L$16="-","-",'3i PAAC PAP'!$G$16*('3f CPIH'!L$16/'3f CPIH'!$G$16))</f>
        <v>13.802074743994281</v>
      </c>
      <c r="Q153" s="41" t="str">
        <f>IF('3f CPIH'!M$16="-","-",'3i PAAC PAP'!$G$16*('3f CPIH'!M$16/'3f CPIH'!$G$16))</f>
        <v>-</v>
      </c>
      <c r="R153" s="41" t="str">
        <f>IF('3f CPIH'!N$16="-","-",'3i PAAC PAP'!$G$16*('3f CPIH'!N$16/'3f CPIH'!$G$16))</f>
        <v>-</v>
      </c>
      <c r="S153" s="41" t="str">
        <f>IF('3f CPIH'!O$16="-","-",'3i PAAC PAP'!$G$16*('3f CPIH'!O$16/'3f CPIH'!$G$16))</f>
        <v>-</v>
      </c>
      <c r="T153" s="41" t="str">
        <f>IF('3f CPIH'!P$16="-","-",'3i PAAC PAP'!$G$16*('3f CPIH'!P$16/'3f CPIH'!$G$16))</f>
        <v>-</v>
      </c>
      <c r="U153" s="41" t="str">
        <f>IF('3f CPIH'!Q$16="-","-",'3i PAAC PAP'!$G$16*('3f CPIH'!Q$16/'3f CPIH'!$G$16))</f>
        <v>-</v>
      </c>
      <c r="V153" s="41" t="str">
        <f>IF('3f CPIH'!R$16="-","-",'3i PAAC PAP'!$G$16*('3f CPIH'!R$16/'3f CPIH'!$G$16))</f>
        <v>-</v>
      </c>
      <c r="W153" s="41" t="str">
        <f>IF('3f CPIH'!S$16="-","-",'3i PAAC PAP'!$G$16*('3f CPIH'!S$16/'3f CPIH'!$G$16))</f>
        <v>-</v>
      </c>
      <c r="X153" s="41" t="str">
        <f>IF('3f CPIH'!T$16="-","-",'3i PAAC PAP'!$G$16*('3f CPIH'!T$16/'3f CPIH'!$G$16))</f>
        <v>-</v>
      </c>
      <c r="Y153" s="41" t="str">
        <f>IF('3f CPIH'!U$16="-","-",'3i PAAC PAP'!$G$16*('3f CPIH'!U$16/'3f CPIH'!$G$16))</f>
        <v>-</v>
      </c>
      <c r="Z153" s="41" t="str">
        <f>IF('3f CPIH'!V$16="-","-",'3i PAAC PAP'!$G$16*('3f CPIH'!V$16/'3f CPIH'!$G$16))</f>
        <v>-</v>
      </c>
      <c r="AA153" s="29"/>
    </row>
    <row r="154" spans="1:27" s="30" customFormat="1" ht="11.5" x14ac:dyDescent="0.25">
      <c r="A154" s="273">
        <v>8</v>
      </c>
      <c r="B154" s="142" t="s">
        <v>352</v>
      </c>
      <c r="C154" s="142" t="s">
        <v>417</v>
      </c>
      <c r="D154" s="140" t="s">
        <v>331</v>
      </c>
      <c r="E154" s="134"/>
      <c r="F154" s="31"/>
      <c r="G154" s="41">
        <f>IF(G147="-","-",SUM(G147:G152)*'3i PAAC PAP'!$G$28)</f>
        <v>26.857951491616195</v>
      </c>
      <c r="H154" s="41">
        <f>IF(H147="-","-",SUM(H147:H152)*'3i PAAC PAP'!$G$28)</f>
        <v>24.495088192846563</v>
      </c>
      <c r="I154" s="41">
        <f>IF(I147="-","-",SUM(I147:I152)*'3i PAAC PAP'!$G$28)</f>
        <v>23.072653325089622</v>
      </c>
      <c r="J154" s="41">
        <f>IF(J147="-","-",SUM(J147:J152)*'3i PAAC PAP'!$G$28)</f>
        <v>22.256450759615866</v>
      </c>
      <c r="K154" s="41">
        <f>IF(K147="-","-",SUM(K147:K152)*'3i PAAC PAP'!$G$28)</f>
        <v>24.166628530049234</v>
      </c>
      <c r="L154" s="41">
        <f>IF(L147="-","-",SUM(L147:L152)*'3i PAAC PAP'!$G$28)</f>
        <v>24.127856407622676</v>
      </c>
      <c r="M154" s="41">
        <f>IF(M147="-","-",SUM(M147:M152)*'3i PAAC PAP'!$G$28)</f>
        <v>25.605802831256369</v>
      </c>
      <c r="N154" s="41">
        <f>IF(N147="-","-",SUM(N147:N152)*'3i PAAC PAP'!$G$28)</f>
        <v>27.550497739331504</v>
      </c>
      <c r="O154" s="31"/>
      <c r="P154" s="41" t="str">
        <f>IF(P147="-","-",SUM(P147:P152)*'3i PAAC PAP'!$G$28)</f>
        <v>-</v>
      </c>
      <c r="Q154" s="41" t="str">
        <f>IF(Q147="-","-",SUM(Q147:Q152)*'3i PAAC PAP'!$G$28)</f>
        <v>-</v>
      </c>
      <c r="R154" s="41" t="str">
        <f>IF(R147="-","-",SUM(R147:R152)*'3i PAAC PAP'!$G$28)</f>
        <v>-</v>
      </c>
      <c r="S154" s="41" t="str">
        <f>IF(S147="-","-",SUM(S147:S152)*'3i PAAC PAP'!$G$28)</f>
        <v>-</v>
      </c>
      <c r="T154" s="41" t="str">
        <f>IF(T147="-","-",SUM(T147:T152)*'3i PAAC PAP'!$G$28)</f>
        <v>-</v>
      </c>
      <c r="U154" s="41" t="str">
        <f>IF(U147="-","-",SUM(U147:U152)*'3i PAAC PAP'!$G$28)</f>
        <v>-</v>
      </c>
      <c r="V154" s="41" t="str">
        <f>IF(V147="-","-",SUM(V147:V152)*'3i PAAC PAP'!$G$28)</f>
        <v>-</v>
      </c>
      <c r="W154" s="41" t="str">
        <f>IF(W147="-","-",SUM(W147:W152)*'3i PAAC PAP'!$G$28)</f>
        <v>-</v>
      </c>
      <c r="X154" s="41" t="str">
        <f>IF(X147="-","-",SUM(X147:X152)*'3i PAAC PAP'!$G$28)</f>
        <v>-</v>
      </c>
      <c r="Y154" s="41" t="str">
        <f>IF(Y147="-","-",SUM(Y147:Y152)*'3i PAAC PAP'!$G$28)</f>
        <v>-</v>
      </c>
      <c r="Z154" s="41" t="str">
        <f>IF(Z147="-","-",SUM(Z147:Z152)*'3i PAAC PAP'!$G$28)</f>
        <v>-</v>
      </c>
      <c r="AA154" s="29"/>
    </row>
    <row r="155" spans="1:27" s="30" customFormat="1" ht="11.5" x14ac:dyDescent="0.25">
      <c r="A155" s="273">
        <v>9</v>
      </c>
      <c r="B155" s="142" t="s">
        <v>398</v>
      </c>
      <c r="C155" s="142" t="s">
        <v>548</v>
      </c>
      <c r="D155" s="133" t="s">
        <v>331</v>
      </c>
      <c r="E155" s="134"/>
      <c r="F155" s="31"/>
      <c r="G155" s="41">
        <f>IF(G149="-","-",SUM(G147:G154)*'3j EBIT'!$E$11)</f>
        <v>9.6991382564137183</v>
      </c>
      <c r="H155" s="41">
        <f>IF(H149="-","-",SUM(H147:H154)*'3j EBIT'!$E$11)</f>
        <v>8.8681029058463654</v>
      </c>
      <c r="I155" s="41">
        <f>IF(I149="-","-",SUM(I147:I154)*'3j EBIT'!$E$11)</f>
        <v>8.3682674772872527</v>
      </c>
      <c r="J155" s="41">
        <f>IF(J149="-","-",SUM(J147:J154)*'3j EBIT'!$E$11)</f>
        <v>8.0825180935555085</v>
      </c>
      <c r="K155" s="41">
        <f>IF(K149="-","-",SUM(K147:K154)*'3j EBIT'!$E$11)</f>
        <v>8.757712742290785</v>
      </c>
      <c r="L155" s="41">
        <f>IF(L149="-","-",SUM(L147:L154)*'3j EBIT'!$E$11)</f>
        <v>8.7472873730195442</v>
      </c>
      <c r="M155" s="41">
        <f>IF(M149="-","-",SUM(M147:M154)*'3j EBIT'!$E$11)</f>
        <v>9.2711155619227519</v>
      </c>
      <c r="N155" s="41">
        <f>IF(N149="-","-",SUM(N147:N154)*'3j EBIT'!$E$11)</f>
        <v>9.9577144734466376</v>
      </c>
      <c r="O155" s="31"/>
      <c r="P155" s="41" t="str">
        <f>IF(P149="-","-",SUM(P147:P154)*'3j EBIT'!$E$11)</f>
        <v>-</v>
      </c>
      <c r="Q155" s="41" t="str">
        <f>IF(Q149="-","-",SUM(Q147:Q154)*'3j EBIT'!$E$11)</f>
        <v>-</v>
      </c>
      <c r="R155" s="41" t="str">
        <f>IF(R149="-","-",SUM(R147:R154)*'3j EBIT'!$E$11)</f>
        <v>-</v>
      </c>
      <c r="S155" s="41" t="str">
        <f>IF(S149="-","-",SUM(S147:S154)*'3j EBIT'!$E$11)</f>
        <v>-</v>
      </c>
      <c r="T155" s="41" t="str">
        <f>IF(T149="-","-",SUM(T147:T154)*'3j EBIT'!$E$11)</f>
        <v>-</v>
      </c>
      <c r="U155" s="41" t="str">
        <f>IF(U149="-","-",SUM(U147:U154)*'3j EBIT'!$E$11)</f>
        <v>-</v>
      </c>
      <c r="V155" s="41" t="str">
        <f>IF(V149="-","-",SUM(V147:V154)*'3j EBIT'!$E$11)</f>
        <v>-</v>
      </c>
      <c r="W155" s="41" t="str">
        <f>IF(W149="-","-",SUM(W147:W154)*'3j EBIT'!$E$11)</f>
        <v>-</v>
      </c>
      <c r="X155" s="41" t="str">
        <f>IF(X149="-","-",SUM(X147:X154)*'3j EBIT'!$E$11)</f>
        <v>-</v>
      </c>
      <c r="Y155" s="41" t="str">
        <f>IF(Y149="-","-",SUM(Y147:Y154)*'3j EBIT'!$E$11)</f>
        <v>-</v>
      </c>
      <c r="Z155" s="41" t="str">
        <f>IF(Z149="-","-",SUM(Z147:Z154)*'3j EBIT'!$E$11)</f>
        <v>-</v>
      </c>
      <c r="AA155" s="29"/>
    </row>
    <row r="156" spans="1:27" s="30" customFormat="1" ht="11.5" x14ac:dyDescent="0.25">
      <c r="A156" s="273">
        <v>10</v>
      </c>
      <c r="B156" s="142" t="s">
        <v>294</v>
      </c>
      <c r="C156" s="145" t="s">
        <v>549</v>
      </c>
      <c r="D156" s="133" t="s">
        <v>331</v>
      </c>
      <c r="E156" s="134"/>
      <c r="F156" s="31"/>
      <c r="G156" s="41">
        <f>IF(G151="-","-",SUM(G147:G149,G151:G155)*'3k HAP'!$E$13)</f>
        <v>5.9603905809850248</v>
      </c>
      <c r="H156" s="41">
        <f>IF(H151="-","-",SUM(H147:H149,H151:H154)*'3k HAP'!$E$13)</f>
        <v>5.1867936017933607</v>
      </c>
      <c r="I156" s="41">
        <f>IF(I151="-","-",SUM(I147:I149,I151:I154)*'3k HAP'!$E$13)</f>
        <v>4.6246983890599758</v>
      </c>
      <c r="J156" s="41">
        <f>IF(J151="-","-",SUM(J147:J149,J151:J154)*'3k HAP'!$E$13)</f>
        <v>4.4120166196165798</v>
      </c>
      <c r="K156" s="41">
        <f>IF(K151="-","-",SUM(K147:K149,K151:K154)*'3k HAP'!$E$13)</f>
        <v>4.987926567105081</v>
      </c>
      <c r="L156" s="41">
        <f>IF(L151="-","-",SUM(L147:L149,L151:L154)*'3k HAP'!$E$13)</f>
        <v>4.9796357790906756</v>
      </c>
      <c r="M156" s="41">
        <f>IF(M151="-","-",SUM(M147:M149,M151:M154)*'3k HAP'!$E$13)</f>
        <v>5.3169628320716429</v>
      </c>
      <c r="N156" s="41">
        <f>IF(N151="-","-",SUM(N147:N149,N151:N154)*'3k HAP'!$E$13)</f>
        <v>5.8390574397257353</v>
      </c>
      <c r="O156" s="31"/>
      <c r="P156" s="41">
        <f>IF(P151="-","-",SUM(P147:P149,P151:P155)*'3k HAP'!$E$13)</f>
        <v>1.5388038975168032</v>
      </c>
      <c r="Q156" s="41" t="str">
        <f>IF(Q151="-","-",SUM(Q147:Q149,Q151:Q155)*'3k HAP'!$E$13)</f>
        <v>-</v>
      </c>
      <c r="R156" s="41" t="str">
        <f>IF(R151="-","-",SUM(R147:R149,R151:R155)*'3k HAP'!$E$13)</f>
        <v>-</v>
      </c>
      <c r="S156" s="41" t="str">
        <f>IF(S151="-","-",SUM(S147:S149,S151:S155)*'3k HAP'!$E$13)</f>
        <v>-</v>
      </c>
      <c r="T156" s="41" t="str">
        <f>IF(T151="-","-",SUM(T147:T149,T151:T155)*'3k HAP'!$E$13)</f>
        <v>-</v>
      </c>
      <c r="U156" s="41" t="str">
        <f>IF(U151="-","-",SUM(U147:U149,U151:U155)*'3k HAP'!$E$13)</f>
        <v>-</v>
      </c>
      <c r="V156" s="41" t="str">
        <f>IF(V151="-","-",SUM(V147:V149,V151:V155)*'3k HAP'!$E$13)</f>
        <v>-</v>
      </c>
      <c r="W156" s="41" t="str">
        <f>IF(W151="-","-",SUM(W147:W149,W151:W155)*'3k HAP'!$E$13)</f>
        <v>-</v>
      </c>
      <c r="X156" s="41" t="str">
        <f>IF(X151="-","-",SUM(X147:X149,X151:X155)*'3k HAP'!$E$13)</f>
        <v>-</v>
      </c>
      <c r="Y156" s="41" t="str">
        <f>IF(Y151="-","-",SUM(Y147:Y149,Y151:Y155)*'3k HAP'!$E$13)</f>
        <v>-</v>
      </c>
      <c r="Z156" s="41" t="str">
        <f>IF(Z151="-","-",SUM(Z147:Z149,Z151:Z155)*'3k HAP'!$E$13)</f>
        <v>-</v>
      </c>
      <c r="AA156" s="29"/>
    </row>
    <row r="157" spans="1:27" s="30" customFormat="1" ht="11.5" x14ac:dyDescent="0.25">
      <c r="A157" s="273">
        <v>11</v>
      </c>
      <c r="B157" s="142" t="s">
        <v>46</v>
      </c>
      <c r="C157" s="191" t="str">
        <f>B157&amp;"_"&amp;D157</f>
        <v>Total_Southern Scotland</v>
      </c>
      <c r="D157" s="133" t="s">
        <v>331</v>
      </c>
      <c r="E157" s="134"/>
      <c r="F157" s="31"/>
      <c r="G157" s="41">
        <f t="shared" ref="G157:N157" si="24">IF(G135="-","-",SUM(G147:G156))</f>
        <v>526.14048970127874</v>
      </c>
      <c r="H157" s="41">
        <f t="shared" si="24"/>
        <v>480.79715471008001</v>
      </c>
      <c r="I157" s="41">
        <f t="shared" si="24"/>
        <v>453.42809624988683</v>
      </c>
      <c r="J157" s="41">
        <f t="shared" si="24"/>
        <v>437.89022384767253</v>
      </c>
      <c r="K157" s="41">
        <f t="shared" si="24"/>
        <v>474.67788890364773</v>
      </c>
      <c r="L157" s="41">
        <f t="shared" si="24"/>
        <v>474.11046910050732</v>
      </c>
      <c r="M157" s="41">
        <f t="shared" si="24"/>
        <v>502.54152902150759</v>
      </c>
      <c r="N157" s="41">
        <f t="shared" si="24"/>
        <v>539.88700735773227</v>
      </c>
      <c r="O157" s="31"/>
      <c r="P157" s="41" t="str">
        <f t="shared" ref="P157:Z157" si="25">IF(P147="-","-",SUM(P147:P156))</f>
        <v>-</v>
      </c>
      <c r="Q157" s="41" t="str">
        <f t="shared" si="25"/>
        <v>-</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5" x14ac:dyDescent="0.25">
      <c r="A158" s="273">
        <v>1</v>
      </c>
      <c r="B158" s="138" t="s">
        <v>353</v>
      </c>
      <c r="C158" s="189" t="s">
        <v>344</v>
      </c>
      <c r="D158" s="136" t="s">
        <v>332</v>
      </c>
      <c r="E158" s="137"/>
      <c r="F158" s="31"/>
      <c r="G158" s="135">
        <f>IF('3a DF'!H$42="-","-",'3a DF'!H$42)</f>
        <v>252.96949846751136</v>
      </c>
      <c r="H158" s="135">
        <f>IF('3a DF'!I$42="-","-",'3a DF'!I$42)</f>
        <v>211.39291100152178</v>
      </c>
      <c r="I158" s="135">
        <f>IF('3a DF'!J$42="-","-",'3a DF'!J$42)</f>
        <v>172.96493375656357</v>
      </c>
      <c r="J158" s="135">
        <f>IF('3a DF'!K$42="-","-",'3a DF'!K$42)</f>
        <v>158.62999149566321</v>
      </c>
      <c r="K158" s="135">
        <f>IF('3a DF'!L$42="-","-",'3a DF'!L$42)</f>
        <v>198.69632812507541</v>
      </c>
      <c r="L158" s="135">
        <f>IF('3a DF'!M$42="-","-",'3a DF'!M$42)</f>
        <v>197.0243587635365</v>
      </c>
      <c r="M158" s="135">
        <f>IF('3a DF'!N$42="-","-",'3a DF'!N$42)</f>
        <v>213.56709457345295</v>
      </c>
      <c r="N158" s="135">
        <f>IF('3a DF'!O$42="-","-",'3a DF'!O$42)</f>
        <v>240.8727144110012</v>
      </c>
      <c r="O158" s="31"/>
      <c r="P158" s="135" t="str">
        <f>IF('3a DF'!Q$42="-","-",'3a DF'!Q$42)</f>
        <v>-</v>
      </c>
      <c r="Q158" s="135" t="str">
        <f>IF('3a DF'!R$42="-","-",'3a DF'!R$42)</f>
        <v>-</v>
      </c>
      <c r="R158" s="135" t="str">
        <f>IF('3a DF'!S$42="-","-",'3a DF'!S$42)</f>
        <v>-</v>
      </c>
      <c r="S158" s="135" t="str">
        <f>IF('3a DF'!T$42="-","-",'3a DF'!T$42)</f>
        <v>-</v>
      </c>
      <c r="T158" s="135" t="str">
        <f>IF('3a DF'!U$42="-","-",'3a DF'!U$42)</f>
        <v>-</v>
      </c>
      <c r="U158" s="135" t="str">
        <f>IF('3a DF'!V$42="-","-",'3a DF'!V$42)</f>
        <v>-</v>
      </c>
      <c r="V158" s="135" t="str">
        <f>IF('3a DF'!W$42="-","-",'3a DF'!W$42)</f>
        <v>-</v>
      </c>
      <c r="W158" s="135" t="str">
        <f>IF('3a DF'!X$42="-","-",'3a DF'!X$42)</f>
        <v>-</v>
      </c>
      <c r="X158" s="135" t="str">
        <f>IF('3a DF'!Y$42="-","-",'3a DF'!Y$42)</f>
        <v>-</v>
      </c>
      <c r="Y158" s="135" t="str">
        <f>IF('3a DF'!Z$42="-","-",'3a DF'!Z$42)</f>
        <v>-</v>
      </c>
      <c r="Z158" s="135" t="str">
        <f>IF('3a DF'!AA$42="-","-",'3a DF'!AA$42)</f>
        <v>-</v>
      </c>
      <c r="AA158" s="29"/>
    </row>
    <row r="159" spans="1:27" s="30" customFormat="1" ht="11.5" x14ac:dyDescent="0.25">
      <c r="A159" s="273">
        <v>2</v>
      </c>
      <c r="B159" s="138" t="s">
        <v>353</v>
      </c>
      <c r="C159" s="189" t="s">
        <v>303</v>
      </c>
      <c r="D159" s="136" t="s">
        <v>332</v>
      </c>
      <c r="E159" s="137"/>
      <c r="F159" s="31"/>
      <c r="G159" s="135" t="s">
        <v>336</v>
      </c>
      <c r="H159" s="135" t="s">
        <v>336</v>
      </c>
      <c r="I159" s="135" t="s">
        <v>336</v>
      </c>
      <c r="J159" s="135" t="s">
        <v>336</v>
      </c>
      <c r="K159" s="135" t="s">
        <v>336</v>
      </c>
      <c r="L159" s="135" t="s">
        <v>336</v>
      </c>
      <c r="M159" s="135" t="s">
        <v>336</v>
      </c>
      <c r="N159" s="135" t="s">
        <v>336</v>
      </c>
      <c r="O159" s="31"/>
      <c r="P159" s="135" t="s">
        <v>336</v>
      </c>
      <c r="Q159" s="135" t="s">
        <v>336</v>
      </c>
      <c r="R159" s="135" t="s">
        <v>336</v>
      </c>
      <c r="S159" s="135" t="s">
        <v>336</v>
      </c>
      <c r="T159" s="135" t="s">
        <v>336</v>
      </c>
      <c r="U159" s="135" t="s">
        <v>336</v>
      </c>
      <c r="V159" s="135" t="s">
        <v>336</v>
      </c>
      <c r="W159" s="135" t="s">
        <v>336</v>
      </c>
      <c r="X159" s="135" t="s">
        <v>336</v>
      </c>
      <c r="Y159" s="135" t="s">
        <v>336</v>
      </c>
      <c r="Z159" s="135" t="s">
        <v>336</v>
      </c>
      <c r="AA159" s="29"/>
    </row>
    <row r="160" spans="1:27" s="30" customFormat="1" ht="11.5" x14ac:dyDescent="0.25">
      <c r="A160" s="273">
        <v>3</v>
      </c>
      <c r="B160" s="138" t="s">
        <v>2</v>
      </c>
      <c r="C160" s="189" t="s">
        <v>345</v>
      </c>
      <c r="D160" s="141" t="s">
        <v>332</v>
      </c>
      <c r="E160" s="137"/>
      <c r="F160" s="31"/>
      <c r="G160" s="135">
        <f>IF('3c PC'!G$42="-","-",'3c PC'!G$42)</f>
        <v>21.926269106402124</v>
      </c>
      <c r="H160" s="135">
        <f>IF('3c PC'!H$42="-","-",'3c PC'!H$42)</f>
        <v>21.926269106402124</v>
      </c>
      <c r="I160" s="135">
        <f>IF('3c PC'!I$42="-","-",'3c PC'!I$42)</f>
        <v>22.64764819235609</v>
      </c>
      <c r="J160" s="135">
        <f>IF('3c PC'!J$42="-","-",'3c PC'!J$42)</f>
        <v>22.505107470829557</v>
      </c>
      <c r="K160" s="135">
        <f>IF('3c PC'!K$42="-","-",'3c PC'!K$42)</f>
        <v>19.106297226763825</v>
      </c>
      <c r="L160" s="135">
        <f>IF('3c PC'!L$42="-","-",'3c PC'!L$42)</f>
        <v>19.106297226763825</v>
      </c>
      <c r="M160" s="135">
        <f>IF('3c PC'!M$42="-","-",'3c PC'!M$42)</f>
        <v>20.852393125569616</v>
      </c>
      <c r="N160" s="135">
        <f>IF('3c PC'!N$42="-","-",'3c PC'!N$42)</f>
        <v>20.852393125569616</v>
      </c>
      <c r="O160" s="31"/>
      <c r="P160" s="135" t="str">
        <f>IF('3c PC'!P$42="-","-",'3c PC'!P$42)</f>
        <v>-</v>
      </c>
      <c r="Q160" s="135" t="str">
        <f>IF('3c PC'!Q$42="-","-",'3c PC'!Q$42)</f>
        <v>-</v>
      </c>
      <c r="R160" s="135" t="str">
        <f>IF('3c PC'!R$42="-","-",'3c PC'!R$42)</f>
        <v>-</v>
      </c>
      <c r="S160" s="135" t="str">
        <f>IF('3c PC'!S$42="-","-",'3c PC'!S$42)</f>
        <v>-</v>
      </c>
      <c r="T160" s="135" t="str">
        <f>IF('3c PC'!T$42="-","-",'3c PC'!T$42)</f>
        <v>-</v>
      </c>
      <c r="U160" s="135" t="str">
        <f>IF('3c PC'!U$42="-","-",'3c PC'!U$42)</f>
        <v>-</v>
      </c>
      <c r="V160" s="135" t="str">
        <f>IF('3c PC'!V$42="-","-",'3c PC'!V$42)</f>
        <v>-</v>
      </c>
      <c r="W160" s="135" t="str">
        <f>IF('3c PC'!W$42="-","-",'3c PC'!W$42)</f>
        <v>-</v>
      </c>
      <c r="X160" s="135" t="str">
        <f>IF('3c PC'!X$42="-","-",'3c PC'!X$42)</f>
        <v>-</v>
      </c>
      <c r="Y160" s="135" t="str">
        <f>IF('3c PC'!Y$42="-","-",'3c PC'!Y$42)</f>
        <v>-</v>
      </c>
      <c r="Z160" s="135" t="str">
        <f>IF('3c PC'!Z$42="-","-",'3c PC'!Z$42)</f>
        <v>-</v>
      </c>
      <c r="AA160" s="29"/>
    </row>
    <row r="161" spans="1:27" s="30" customFormat="1" ht="11.5" x14ac:dyDescent="0.25">
      <c r="A161" s="273">
        <v>4</v>
      </c>
      <c r="B161" s="138" t="s">
        <v>355</v>
      </c>
      <c r="C161" s="189" t="s">
        <v>346</v>
      </c>
      <c r="D161" s="141" t="s">
        <v>332</v>
      </c>
      <c r="E161" s="137"/>
      <c r="F161" s="31"/>
      <c r="G161" s="135">
        <f>IF('3e NC-Gas'!F57="-","-",'3e NC-Gas'!F57)</f>
        <v>108.41773651861108</v>
      </c>
      <c r="H161" s="135">
        <f>IF('3e NC-Gas'!G57="-","-",'3e NC-Gas'!G57)</f>
        <v>108.41773651861108</v>
      </c>
      <c r="I161" s="135">
        <f>IF('3e NC-Gas'!H57="-","-",'3e NC-Gas'!H57)</f>
        <v>120.97937311923182</v>
      </c>
      <c r="J161" s="135">
        <f>IF('3e NC-Gas'!I57="-","-",'3e NC-Gas'!I57)</f>
        <v>120.63137311923182</v>
      </c>
      <c r="K161" s="135">
        <f>IF('3e NC-Gas'!J57="-","-",'3e NC-Gas'!J57)</f>
        <v>116.38255397526829</v>
      </c>
      <c r="L161" s="135">
        <f>IF('3e NC-Gas'!K57="-","-",'3e NC-Gas'!K57)</f>
        <v>116.4065539752683</v>
      </c>
      <c r="M161" s="135">
        <f>IF('3e NC-Gas'!L57="-","-",'3e NC-Gas'!L57)</f>
        <v>120.68792920353981</v>
      </c>
      <c r="N161" s="135">
        <f>IF('3e NC-Gas'!M57="-","-",'3e NC-Gas'!M57)</f>
        <v>120.75992920353981</v>
      </c>
      <c r="O161" s="31"/>
      <c r="P161" s="135" t="str">
        <f>IF('3e NC-Gas'!O57="-","-",'3e NC-Gas'!O57)</f>
        <v>-</v>
      </c>
      <c r="Q161" s="135" t="str">
        <f>IF('3e NC-Gas'!P57="-","-",'3e NC-Gas'!P57)</f>
        <v>-</v>
      </c>
      <c r="R161" s="135" t="str">
        <f>IF('3e NC-Gas'!Q57="-","-",'3e NC-Gas'!Q57)</f>
        <v>-</v>
      </c>
      <c r="S161" s="135" t="str">
        <f>IF('3e NC-Gas'!R57="-","-",'3e NC-Gas'!R57)</f>
        <v>-</v>
      </c>
      <c r="T161" s="135" t="str">
        <f>IF('3e NC-Gas'!S57="-","-",'3e NC-Gas'!S57)</f>
        <v>-</v>
      </c>
      <c r="U161" s="135" t="str">
        <f>IF('3e NC-Gas'!T57="-","-",'3e NC-Gas'!T57)</f>
        <v>-</v>
      </c>
      <c r="V161" s="135" t="str">
        <f>IF('3e NC-Gas'!U57="-","-",'3e NC-Gas'!U57)</f>
        <v>-</v>
      </c>
      <c r="W161" s="135" t="str">
        <f>IF('3e NC-Gas'!V57="-","-",'3e NC-Gas'!V57)</f>
        <v>-</v>
      </c>
      <c r="X161" s="135" t="str">
        <f>IF('3e NC-Gas'!W57="-","-",'3e NC-Gas'!W57)</f>
        <v>-</v>
      </c>
      <c r="Y161" s="135" t="str">
        <f>IF('3e NC-Gas'!X57="-","-",'3e NC-Gas'!X57)</f>
        <v>-</v>
      </c>
      <c r="Z161" s="135" t="str">
        <f>IF('3e NC-Gas'!Y57="-","-",'3e NC-Gas'!Y57)</f>
        <v>-</v>
      </c>
      <c r="AA161" s="29"/>
    </row>
    <row r="162" spans="1:27" s="30" customFormat="1" ht="11.5" x14ac:dyDescent="0.25">
      <c r="A162" s="273">
        <v>5</v>
      </c>
      <c r="B162" s="138" t="s">
        <v>352</v>
      </c>
      <c r="C162" s="189" t="s">
        <v>347</v>
      </c>
      <c r="D162" s="141" t="s">
        <v>332</v>
      </c>
      <c r="E162" s="137"/>
      <c r="F162" s="31"/>
      <c r="G162" s="135">
        <f>IF('3f CPIH'!C$16="-","-",'3g OC '!$E$12*('3f CPIH'!C$16/'3f CPIH'!$G$16))</f>
        <v>87.253590101747221</v>
      </c>
      <c r="H162" s="135">
        <f>IF('3f CPIH'!D$16="-","-",'3g OC '!$E$12*('3f CPIH'!D$16/'3f CPIH'!$G$16))</f>
        <v>87.428271963812776</v>
      </c>
      <c r="I162" s="135">
        <f>IF('3f CPIH'!E$16="-","-",'3g OC '!$E$12*('3f CPIH'!E$16/'3f CPIH'!$G$16))</f>
        <v>87.690294756911129</v>
      </c>
      <c r="J162" s="135">
        <f>IF('3f CPIH'!F$16="-","-",'3g OC '!$E$12*('3f CPIH'!F$16/'3f CPIH'!$G$16))</f>
        <v>88.214340343107807</v>
      </c>
      <c r="K162" s="135">
        <f>IF('3f CPIH'!G$16="-","-",'3g OC '!$E$12*('3f CPIH'!G$16/'3f CPIH'!$G$16))</f>
        <v>89.262431515501163</v>
      </c>
      <c r="L162" s="135">
        <f>IF('3f CPIH'!H$16="-","-",'3g OC '!$E$12*('3f CPIH'!H$16/'3f CPIH'!$G$16))</f>
        <v>90.397863618927303</v>
      </c>
      <c r="M162" s="135">
        <f>IF('3f CPIH'!I$16="-","-",'3g OC '!$E$12*('3f CPIH'!I$16/'3f CPIH'!$G$16))</f>
        <v>91.707977584418998</v>
      </c>
      <c r="N162" s="135">
        <f>IF('3f CPIH'!J$16="-","-",'3g OC '!$E$12*('3f CPIH'!J$16/'3f CPIH'!$G$16))</f>
        <v>92.494045963714029</v>
      </c>
      <c r="O162" s="31"/>
      <c r="P162" s="135">
        <f>IF('3f CPIH'!L$16="-","-",'3g OC '!$E$12*('3f CPIH'!L$16/'3f CPIH'!$G$16))</f>
        <v>92.494045963714029</v>
      </c>
      <c r="Q162" s="135" t="str">
        <f>IF('3f CPIH'!M$16="-","-",'3g OC '!$E$12*('3f CPIH'!M$16/'3f CPIH'!$G$16))</f>
        <v>-</v>
      </c>
      <c r="R162" s="135" t="str">
        <f>IF('3f CPIH'!N$16="-","-",'3g OC '!$E$12*('3f CPIH'!N$16/'3f CPIH'!$G$16))</f>
        <v>-</v>
      </c>
      <c r="S162" s="135" t="str">
        <f>IF('3f CPIH'!O$16="-","-",'3g OC '!$E$12*('3f CPIH'!O$16/'3f CPIH'!$G$16))</f>
        <v>-</v>
      </c>
      <c r="T162" s="135" t="str">
        <f>IF('3f CPIH'!P$16="-","-",'3g OC '!$E$12*('3f CPIH'!P$16/'3f CPIH'!$G$16))</f>
        <v>-</v>
      </c>
      <c r="U162" s="135" t="str">
        <f>IF('3f CPIH'!Q$16="-","-",'3g OC '!$E$12*('3f CPIH'!Q$16/'3f CPIH'!$G$16))</f>
        <v>-</v>
      </c>
      <c r="V162" s="135" t="str">
        <f>IF('3f CPIH'!R$16="-","-",'3g OC '!$E$12*('3f CPIH'!R$16/'3f CPIH'!$G$16))</f>
        <v>-</v>
      </c>
      <c r="W162" s="135" t="str">
        <f>IF('3f CPIH'!S$16="-","-",'3g OC '!$E$12*('3f CPIH'!S$16/'3f CPIH'!$G$16))</f>
        <v>-</v>
      </c>
      <c r="X162" s="135" t="str">
        <f>IF('3f CPIH'!T$16="-","-",'3g OC '!$E$12*('3f CPIH'!T$16/'3f CPIH'!$G$16))</f>
        <v>-</v>
      </c>
      <c r="Y162" s="135" t="str">
        <f>IF('3f CPIH'!U$16="-","-",'3g OC '!$E$12*('3f CPIH'!U$16/'3f CPIH'!$G$16))</f>
        <v>-</v>
      </c>
      <c r="Z162" s="135" t="str">
        <f>IF('3f CPIH'!V$16="-","-",'3g OC '!$E$12*('3f CPIH'!V$16/'3f CPIH'!$G$16))</f>
        <v>-</v>
      </c>
      <c r="AA162" s="29"/>
    </row>
    <row r="163" spans="1:27" s="30" customFormat="1" ht="11.5" x14ac:dyDescent="0.25">
      <c r="A163" s="273">
        <v>6</v>
      </c>
      <c r="B163" s="138" t="s">
        <v>352</v>
      </c>
      <c r="C163" s="189" t="s">
        <v>45</v>
      </c>
      <c r="D163" s="141" t="s">
        <v>332</v>
      </c>
      <c r="E163" s="137"/>
      <c r="F163" s="31"/>
      <c r="G163" s="135" t="s">
        <v>336</v>
      </c>
      <c r="H163" s="135" t="s">
        <v>336</v>
      </c>
      <c r="I163" s="135" t="s">
        <v>336</v>
      </c>
      <c r="J163" s="135" t="s">
        <v>336</v>
      </c>
      <c r="K163" s="135">
        <f>IF('3h SMNCC'!F$37="-","-",'3h SMNCC'!F$37)</f>
        <v>0</v>
      </c>
      <c r="L163" s="135">
        <f>IF('3h SMNCC'!G$37="-","-",'3h SMNCC'!G$37)</f>
        <v>-0.16682483423186589</v>
      </c>
      <c r="M163" s="135">
        <f>IF('3h SMNCC'!H$37="-","-",'3h SMNCC'!H$37)</f>
        <v>1.8623630218072362</v>
      </c>
      <c r="N163" s="135">
        <f>IF('3h SMNCC'!I$37="-","-",'3h SMNCC'!I$37)</f>
        <v>7.7734666259964174</v>
      </c>
      <c r="O163" s="31"/>
      <c r="P163" s="135" t="str">
        <f>IF('3h SMNCC'!K$37="-","-",'3h SMNCC'!K$37)</f>
        <v>-</v>
      </c>
      <c r="Q163" s="135" t="str">
        <f>IF('3h SMNCC'!L$37="-","-",'3h SMNCC'!L$37)</f>
        <v>-</v>
      </c>
      <c r="R163" s="135" t="str">
        <f>IF('3h SMNCC'!M$37="-","-",'3h SMNCC'!M$37)</f>
        <v>-</v>
      </c>
      <c r="S163" s="135" t="str">
        <f>IF('3h SMNCC'!N$37="-","-",'3h SMNCC'!N$37)</f>
        <v>-</v>
      </c>
      <c r="T163" s="135" t="str">
        <f>IF('3h SMNCC'!O$37="-","-",'3h SMNCC'!O$37)</f>
        <v>-</v>
      </c>
      <c r="U163" s="135" t="str">
        <f>IF('3h SMNCC'!P$37="-","-",'3h SMNCC'!P$37)</f>
        <v>-</v>
      </c>
      <c r="V163" s="135" t="str">
        <f>IF('3h SMNCC'!Q$37="-","-",'3h SMNCC'!Q$37)</f>
        <v>-</v>
      </c>
      <c r="W163" s="135" t="str">
        <f>IF('3h SMNCC'!R$37="-","-",'3h SMNCC'!R$37)</f>
        <v>-</v>
      </c>
      <c r="X163" s="135" t="str">
        <f>IF('3h SMNCC'!S$37="-","-",'3h SMNCC'!S$37)</f>
        <v>-</v>
      </c>
      <c r="Y163" s="135" t="str">
        <f>IF('3h SMNCC'!T$37="-","-",'3h SMNCC'!T$37)</f>
        <v>-</v>
      </c>
      <c r="Z163" s="135" t="str">
        <f>IF('3h SMNCC'!U$37="-","-",'3h SMNCC'!U$37)</f>
        <v>-</v>
      </c>
      <c r="AA163" s="29"/>
    </row>
    <row r="164" spans="1:27" s="30" customFormat="1" ht="11.5" x14ac:dyDescent="0.25">
      <c r="A164" s="273">
        <v>7</v>
      </c>
      <c r="B164" s="138" t="s">
        <v>352</v>
      </c>
      <c r="C164" s="189" t="s">
        <v>399</v>
      </c>
      <c r="D164" s="141" t="s">
        <v>332</v>
      </c>
      <c r="E164" s="137"/>
      <c r="F164" s="31"/>
      <c r="G164" s="135">
        <f>IF('3f CPIH'!C$16="-","-",'3i PAAC PAP'!$G$16*('3f CPIH'!C$16/'3f CPIH'!$G$16))</f>
        <v>13.020087506374207</v>
      </c>
      <c r="H164" s="135">
        <f>IF('3f CPIH'!D$16="-","-",'3i PAAC PAP'!$G$16*('3f CPIH'!D$16/'3f CPIH'!$G$16))</f>
        <v>13.046153747628209</v>
      </c>
      <c r="I164" s="135">
        <f>IF('3f CPIH'!E$16="-","-",'3i PAAC PAP'!$G$16*('3f CPIH'!E$16/'3f CPIH'!$G$16))</f>
        <v>13.085253109509214</v>
      </c>
      <c r="J164" s="135">
        <f>IF('3f CPIH'!F$16="-","-",'3i PAAC PAP'!$G$16*('3f CPIH'!F$16/'3f CPIH'!$G$16))</f>
        <v>13.163451833271221</v>
      </c>
      <c r="K164" s="135">
        <f>IF('3f CPIH'!G$16="-","-",'3i PAAC PAP'!$G$16*('3f CPIH'!G$16/'3f CPIH'!$G$16))</f>
        <v>13.319849280795236</v>
      </c>
      <c r="L164" s="135">
        <f>IF('3f CPIH'!H$16="-","-",'3i PAAC PAP'!$G$16*('3f CPIH'!H$16/'3f CPIH'!$G$16))</f>
        <v>13.489279848946252</v>
      </c>
      <c r="M164" s="135">
        <f>IF('3f CPIH'!I$16="-","-",'3i PAAC PAP'!$G$16*('3f CPIH'!I$16/'3f CPIH'!$G$16))</f>
        <v>13.684776658351268</v>
      </c>
      <c r="N164" s="135">
        <f>IF('3f CPIH'!J$16="-","-",'3i PAAC PAP'!$G$16*('3f CPIH'!J$16/'3f CPIH'!$G$16))</f>
        <v>13.802074743994281</v>
      </c>
      <c r="O164" s="31"/>
      <c r="P164" s="135">
        <f>IF('3f CPIH'!L$16="-","-",'3i PAAC PAP'!$G$16*('3f CPIH'!L$16/'3f CPIH'!$G$16))</f>
        <v>13.802074743994281</v>
      </c>
      <c r="Q164" s="135" t="str">
        <f>IF('3f CPIH'!M$16="-","-",'3i PAAC PAP'!$G$16*('3f CPIH'!M$16/'3f CPIH'!$G$16))</f>
        <v>-</v>
      </c>
      <c r="R164" s="135" t="str">
        <f>IF('3f CPIH'!N$16="-","-",'3i PAAC PAP'!$G$16*('3f CPIH'!N$16/'3f CPIH'!$G$16))</f>
        <v>-</v>
      </c>
      <c r="S164" s="135" t="str">
        <f>IF('3f CPIH'!O$16="-","-",'3i PAAC PAP'!$G$16*('3f CPIH'!O$16/'3f CPIH'!$G$16))</f>
        <v>-</v>
      </c>
      <c r="T164" s="135" t="str">
        <f>IF('3f CPIH'!P$16="-","-",'3i PAAC PAP'!$G$16*('3f CPIH'!P$16/'3f CPIH'!$G$16))</f>
        <v>-</v>
      </c>
      <c r="U164" s="135" t="str">
        <f>IF('3f CPIH'!Q$16="-","-",'3i PAAC PAP'!$G$16*('3f CPIH'!Q$16/'3f CPIH'!$G$16))</f>
        <v>-</v>
      </c>
      <c r="V164" s="135" t="str">
        <f>IF('3f CPIH'!R$16="-","-",'3i PAAC PAP'!$G$16*('3f CPIH'!R$16/'3f CPIH'!$G$16))</f>
        <v>-</v>
      </c>
      <c r="W164" s="135" t="str">
        <f>IF('3f CPIH'!S$16="-","-",'3i PAAC PAP'!$G$16*('3f CPIH'!S$16/'3f CPIH'!$G$16))</f>
        <v>-</v>
      </c>
      <c r="X164" s="135" t="str">
        <f>IF('3f CPIH'!T$16="-","-",'3i PAAC PAP'!$G$16*('3f CPIH'!T$16/'3f CPIH'!$G$16))</f>
        <v>-</v>
      </c>
      <c r="Y164" s="135" t="str">
        <f>IF('3f CPIH'!U$16="-","-",'3i PAAC PAP'!$G$16*('3f CPIH'!U$16/'3f CPIH'!$G$16))</f>
        <v>-</v>
      </c>
      <c r="Z164" s="135" t="str">
        <f>IF('3f CPIH'!V$16="-","-",'3i PAAC PAP'!$G$16*('3f CPIH'!V$16/'3f CPIH'!$G$16))</f>
        <v>-</v>
      </c>
      <c r="AA164" s="29"/>
    </row>
    <row r="165" spans="1:27" s="30" customFormat="1" ht="11.5" x14ac:dyDescent="0.25">
      <c r="A165" s="273">
        <v>8</v>
      </c>
      <c r="B165" s="138" t="s">
        <v>352</v>
      </c>
      <c r="C165" s="138" t="s">
        <v>417</v>
      </c>
      <c r="D165" s="141" t="s">
        <v>332</v>
      </c>
      <c r="E165" s="137"/>
      <c r="F165" s="31"/>
      <c r="G165" s="135">
        <f>IF(G158="-","-",SUM(G158:G163)*'3i PAAC PAP'!$G$28)</f>
        <v>26.855906757464201</v>
      </c>
      <c r="H165" s="135">
        <f>IF(H158="-","-",SUM(H158:H163)*'3i PAAC PAP'!$G$28)</f>
        <v>24.493043458694565</v>
      </c>
      <c r="I165" s="135">
        <f>IF(I158="-","-",SUM(I158:I163)*'3i PAAC PAP'!$G$28)</f>
        <v>23.072940158704142</v>
      </c>
      <c r="J165" s="135">
        <f>IF(J158="-","-",SUM(J158:J163)*'3i PAAC PAP'!$G$28)</f>
        <v>22.256737593863715</v>
      </c>
      <c r="K165" s="135">
        <f>IF(K158="-","-",SUM(K158:K163)*'3i PAAC PAP'!$G$28)</f>
        <v>24.166733487669603</v>
      </c>
      <c r="L165" s="135">
        <f>IF(L158="-","-",SUM(L158:L163)*'3i PAAC PAP'!$G$28)</f>
        <v>24.127961365199365</v>
      </c>
      <c r="M165" s="135">
        <f>IF(M158="-","-",SUM(M158:M163)*'3i PAAC PAP'!$G$28)</f>
        <v>25.606652416774192</v>
      </c>
      <c r="N165" s="135">
        <f>IF(N158="-","-",SUM(N158:N163)*'3i PAAC PAP'!$G$28)</f>
        <v>27.551347324718293</v>
      </c>
      <c r="O165" s="31"/>
      <c r="P165" s="135" t="str">
        <f>IF(P158="-","-",SUM(P158:P163)*'3i PAAC PAP'!$G$28)</f>
        <v>-</v>
      </c>
      <c r="Q165" s="135" t="str">
        <f>IF(Q158="-","-",SUM(Q158:Q163)*'3i PAAC PAP'!$G$28)</f>
        <v>-</v>
      </c>
      <c r="R165" s="135" t="str">
        <f>IF(R158="-","-",SUM(R158:R163)*'3i PAAC PAP'!$G$28)</f>
        <v>-</v>
      </c>
      <c r="S165" s="135" t="str">
        <f>IF(S158="-","-",SUM(S158:S163)*'3i PAAC PAP'!$G$28)</f>
        <v>-</v>
      </c>
      <c r="T165" s="135" t="str">
        <f>IF(T158="-","-",SUM(T158:T163)*'3i PAAC PAP'!$G$28)</f>
        <v>-</v>
      </c>
      <c r="U165" s="135" t="str">
        <f>IF(U158="-","-",SUM(U158:U163)*'3i PAAC PAP'!$G$28)</f>
        <v>-</v>
      </c>
      <c r="V165" s="135" t="str">
        <f>IF(V158="-","-",SUM(V158:V163)*'3i PAAC PAP'!$G$28)</f>
        <v>-</v>
      </c>
      <c r="W165" s="135" t="str">
        <f>IF(W158="-","-",SUM(W158:W163)*'3i PAAC PAP'!$G$28)</f>
        <v>-</v>
      </c>
      <c r="X165" s="135" t="str">
        <f>IF(X158="-","-",SUM(X158:X163)*'3i PAAC PAP'!$G$28)</f>
        <v>-</v>
      </c>
      <c r="Y165" s="135" t="str">
        <f>IF(Y158="-","-",SUM(Y158:Y163)*'3i PAAC PAP'!$G$28)</f>
        <v>-</v>
      </c>
      <c r="Z165" s="135" t="str">
        <f>IF(Z158="-","-",SUM(Z158:Z163)*'3i PAAC PAP'!$G$28)</f>
        <v>-</v>
      </c>
      <c r="AA165" s="29"/>
    </row>
    <row r="166" spans="1:27" s="30" customFormat="1" ht="11.5" x14ac:dyDescent="0.25">
      <c r="A166" s="273">
        <v>9</v>
      </c>
      <c r="B166" s="138" t="s">
        <v>398</v>
      </c>
      <c r="C166" s="189" t="s">
        <v>548</v>
      </c>
      <c r="D166" s="141" t="s">
        <v>332</v>
      </c>
      <c r="E166" s="137"/>
      <c r="F166" s="31"/>
      <c r="G166" s="135">
        <f>IF(G160="-","-",SUM(G158:G165)*'3j EBIT'!$E$11)</f>
        <v>9.6984186807040942</v>
      </c>
      <c r="H166" s="135">
        <f>IF(H160="-","-",SUM(H158:H165)*'3j EBIT'!$E$11)</f>
        <v>8.8673833301367395</v>
      </c>
      <c r="I166" s="135">
        <f>IF(I160="-","-",SUM(I158:I165)*'3j EBIT'!$E$11)</f>
        <v>8.3683684187722438</v>
      </c>
      <c r="J166" s="135">
        <f>IF(J160="-","-",SUM(J158:J165)*'3j EBIT'!$E$11)</f>
        <v>8.0826190352633773</v>
      </c>
      <c r="K166" s="135">
        <f>IF(K160="-","-",SUM(K158:K165)*'3j EBIT'!$E$11)</f>
        <v>8.7577496786103968</v>
      </c>
      <c r="L166" s="135">
        <f>IF(L160="-","-",SUM(L158:L165)*'3j EBIT'!$E$11)</f>
        <v>8.7473243093237834</v>
      </c>
      <c r="M166" s="135">
        <f>IF(M160="-","-",SUM(M158:M165)*'3j EBIT'!$E$11)</f>
        <v>9.2714145450943661</v>
      </c>
      <c r="N166" s="135">
        <f>IF(N160="-","-",SUM(N158:N165)*'3j EBIT'!$E$11)</f>
        <v>9.9580134565721394</v>
      </c>
      <c r="O166" s="31"/>
      <c r="P166" s="135" t="str">
        <f>IF(P160="-","-",SUM(P158:P165)*'3j EBIT'!$E$11)</f>
        <v>-</v>
      </c>
      <c r="Q166" s="135" t="str">
        <f>IF(Q160="-","-",SUM(Q158:Q165)*'3j EBIT'!$E$11)</f>
        <v>-</v>
      </c>
      <c r="R166" s="135" t="str">
        <f>IF(R160="-","-",SUM(R158:R165)*'3j EBIT'!$E$11)</f>
        <v>-</v>
      </c>
      <c r="S166" s="135" t="str">
        <f>IF(S160="-","-",SUM(S158:S165)*'3j EBIT'!$E$11)</f>
        <v>-</v>
      </c>
      <c r="T166" s="135" t="str">
        <f>IF(T160="-","-",SUM(T158:T165)*'3j EBIT'!$E$11)</f>
        <v>-</v>
      </c>
      <c r="U166" s="135" t="str">
        <f>IF(U160="-","-",SUM(U158:U165)*'3j EBIT'!$E$11)</f>
        <v>-</v>
      </c>
      <c r="V166" s="135" t="str">
        <f>IF(V160="-","-",SUM(V158:V165)*'3j EBIT'!$E$11)</f>
        <v>-</v>
      </c>
      <c r="W166" s="135" t="str">
        <f>IF(W160="-","-",SUM(W158:W165)*'3j EBIT'!$E$11)</f>
        <v>-</v>
      </c>
      <c r="X166" s="135" t="str">
        <f>IF(X160="-","-",SUM(X158:X165)*'3j EBIT'!$E$11)</f>
        <v>-</v>
      </c>
      <c r="Y166" s="135" t="str">
        <f>IF(Y160="-","-",SUM(Y158:Y165)*'3j EBIT'!$E$11)</f>
        <v>-</v>
      </c>
      <c r="Z166" s="135" t="str">
        <f>IF(Z160="-","-",SUM(Z158:Z165)*'3j EBIT'!$E$11)</f>
        <v>-</v>
      </c>
      <c r="AA166" s="29"/>
    </row>
    <row r="167" spans="1:27" s="30" customFormat="1" ht="11.5" x14ac:dyDescent="0.25">
      <c r="A167" s="273">
        <v>10</v>
      </c>
      <c r="B167" s="138" t="s">
        <v>294</v>
      </c>
      <c r="C167" s="187" t="s">
        <v>549</v>
      </c>
      <c r="D167" s="141" t="s">
        <v>332</v>
      </c>
      <c r="E167" s="137"/>
      <c r="F167" s="31"/>
      <c r="G167" s="135">
        <f>IF(G162="-","-",SUM(G158:G160,G162:G166)*'3k HAP'!$E$13)</f>
        <v>5.9603505632425078</v>
      </c>
      <c r="H167" s="135">
        <f>IF(H162="-","-",SUM(H158:H160,H162:H165)*'3k HAP'!$E$13)</f>
        <v>5.1867640010434792</v>
      </c>
      <c r="I167" s="135">
        <f>IF(I162="-","-",SUM(I158:I160,I162:I165)*'3k HAP'!$E$13)</f>
        <v>4.62470254142867</v>
      </c>
      <c r="J167" s="135">
        <f>IF(J162="-","-",SUM(J158:J160,J162:J165)*'3k HAP'!$E$13)</f>
        <v>4.4120207719944426</v>
      </c>
      <c r="K167" s="135">
        <f>IF(K162="-","-",SUM(K158:K160,K162:K165)*'3k HAP'!$E$13)</f>
        <v>4.9879280865320759</v>
      </c>
      <c r="L167" s="135">
        <f>IF(L162="-","-",SUM(L158:L160,L162:L165)*'3k HAP'!$E$13)</f>
        <v>4.979637298517039</v>
      </c>
      <c r="M167" s="135">
        <f>IF(M162="-","-",SUM(M158:M160,M162:M165)*'3k HAP'!$E$13)</f>
        <v>5.3169751311611799</v>
      </c>
      <c r="N167" s="135">
        <f>IF(N162="-","-",SUM(N158:N160,N162:N165)*'3k HAP'!$E$13)</f>
        <v>5.8390697388133761</v>
      </c>
      <c r="O167" s="31"/>
      <c r="P167" s="135">
        <f>IF(P162="-","-",SUM(P158:P160,P162:P166)*'3k HAP'!$E$13)</f>
        <v>1.5388038975168032</v>
      </c>
      <c r="Q167" s="135" t="str">
        <f>IF(Q162="-","-",SUM(Q158:Q160,Q162:Q166)*'3k HAP'!$E$13)</f>
        <v>-</v>
      </c>
      <c r="R167" s="135" t="str">
        <f>IF(R162="-","-",SUM(R158:R160,R162:R166)*'3k HAP'!$E$13)</f>
        <v>-</v>
      </c>
      <c r="S167" s="135" t="str">
        <f>IF(S162="-","-",SUM(S158:S160,S162:S166)*'3k HAP'!$E$13)</f>
        <v>-</v>
      </c>
      <c r="T167" s="135" t="str">
        <f>IF(T162="-","-",SUM(T158:T160,T162:T166)*'3k HAP'!$E$13)</f>
        <v>-</v>
      </c>
      <c r="U167" s="135" t="str">
        <f>IF(U162="-","-",SUM(U158:U160,U162:U166)*'3k HAP'!$E$13)</f>
        <v>-</v>
      </c>
      <c r="V167" s="135" t="str">
        <f>IF(V162="-","-",SUM(V158:V160,V162:V166)*'3k HAP'!$E$13)</f>
        <v>-</v>
      </c>
      <c r="W167" s="135" t="str">
        <f>IF(W162="-","-",SUM(W158:W160,W162:W166)*'3k HAP'!$E$13)</f>
        <v>-</v>
      </c>
      <c r="X167" s="135" t="str">
        <f>IF(X162="-","-",SUM(X158:X160,X162:X166)*'3k HAP'!$E$13)</f>
        <v>-</v>
      </c>
      <c r="Y167" s="135" t="str">
        <f>IF(Y162="-","-",SUM(Y158:Y160,Y162:Y166)*'3k HAP'!$E$13)</f>
        <v>-</v>
      </c>
      <c r="Z167" s="135" t="str">
        <f>IF(Z162="-","-",SUM(Z158:Z160,Z162:Z166)*'3k HAP'!$E$13)</f>
        <v>-</v>
      </c>
      <c r="AA167" s="29"/>
    </row>
    <row r="168" spans="1:27" s="30" customFormat="1" ht="11.5" x14ac:dyDescent="0.25">
      <c r="A168" s="273">
        <v>11</v>
      </c>
      <c r="B168" s="138" t="s">
        <v>46</v>
      </c>
      <c r="C168" s="189" t="str">
        <f>B168&amp;"_"&amp;D168</f>
        <v>Total_Northern Scotland</v>
      </c>
      <c r="D168" s="136" t="s">
        <v>332</v>
      </c>
      <c r="E168" s="137"/>
      <c r="F168" s="31"/>
      <c r="G168" s="135">
        <f t="shared" ref="G168:N168" si="26">IF(G146="-","-",SUM(G158:G167))</f>
        <v>526.1018577020568</v>
      </c>
      <c r="H168" s="135">
        <f t="shared" si="26"/>
        <v>480.75853312785074</v>
      </c>
      <c r="I168" s="135">
        <f t="shared" si="26"/>
        <v>453.43351405347698</v>
      </c>
      <c r="J168" s="135">
        <f t="shared" si="26"/>
        <v>437.89564166322509</v>
      </c>
      <c r="K168" s="135">
        <f t="shared" si="26"/>
        <v>474.679871376216</v>
      </c>
      <c r="L168" s="135">
        <f t="shared" si="26"/>
        <v>474.11245157225051</v>
      </c>
      <c r="M168" s="135">
        <f t="shared" si="26"/>
        <v>502.55757626016964</v>
      </c>
      <c r="N168" s="135">
        <f t="shared" si="26"/>
        <v>539.90305459391925</v>
      </c>
      <c r="O168" s="31"/>
      <c r="P168" s="135" t="str">
        <f t="shared" ref="P168:Z168" si="27">IF(P158="-","-",SUM(P158:P167))</f>
        <v>-</v>
      </c>
      <c r="Q168" s="135" t="str">
        <f t="shared" si="27"/>
        <v>-</v>
      </c>
      <c r="R168" s="135" t="str">
        <f t="shared" si="27"/>
        <v>-</v>
      </c>
      <c r="S168" s="135" t="str">
        <f t="shared" si="27"/>
        <v>-</v>
      </c>
      <c r="T168" s="135" t="str">
        <f t="shared" si="27"/>
        <v>-</v>
      </c>
      <c r="U168" s="135" t="str">
        <f t="shared" si="27"/>
        <v>-</v>
      </c>
      <c r="V168" s="135" t="str">
        <f t="shared" si="27"/>
        <v>-</v>
      </c>
      <c r="W168" s="135" t="str">
        <f t="shared" si="27"/>
        <v>-</v>
      </c>
      <c r="X168" s="135" t="str">
        <f t="shared" si="27"/>
        <v>-</v>
      </c>
      <c r="Y168" s="135" t="str">
        <f t="shared" si="27"/>
        <v>-</v>
      </c>
      <c r="Z168" s="135" t="str">
        <f t="shared" si="27"/>
        <v>-</v>
      </c>
      <c r="AA168" s="29"/>
    </row>
    <row r="169" spans="1:27" s="30" customFormat="1" ht="11.5" x14ac:dyDescent="0.25">
      <c r="A169" s="273"/>
      <c r="B169" s="142" t="s">
        <v>353</v>
      </c>
      <c r="C169" s="142" t="s">
        <v>344</v>
      </c>
      <c r="D169" s="140" t="s">
        <v>293</v>
      </c>
      <c r="E169" s="134"/>
      <c r="F169" s="31"/>
      <c r="G169" s="41">
        <f t="shared" ref="G169:N179" si="28">IF(G15="-","-",AVERAGE(G15,G26,G37,G48,G59,G70,G81,G92,G103,G114,G125,G136,G147,G158))</f>
        <v>252.96949846751144</v>
      </c>
      <c r="H169" s="41">
        <f t="shared" si="28"/>
        <v>211.39291100152181</v>
      </c>
      <c r="I169" s="41">
        <f t="shared" si="28"/>
        <v>172.96493375656354</v>
      </c>
      <c r="J169" s="41">
        <f t="shared" si="28"/>
        <v>158.62999149566323</v>
      </c>
      <c r="K169" s="41">
        <f t="shared" si="28"/>
        <v>198.69632812507547</v>
      </c>
      <c r="L169" s="41">
        <f t="shared" si="28"/>
        <v>197.02435876353644</v>
      </c>
      <c r="M169" s="41">
        <f t="shared" si="28"/>
        <v>213.56709457345292</v>
      </c>
      <c r="N169" s="41">
        <f t="shared" si="28"/>
        <v>240.8727144110012</v>
      </c>
      <c r="O169" s="31"/>
      <c r="P169" s="41" t="str">
        <f t="shared" ref="P169:Z169" si="29">IF(P15="-","-",AVERAGE(P15,P26,P37,P48,P59,P70,P81,P92,P103,P114,P125,P136,P147,P158))</f>
        <v>-</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5" x14ac:dyDescent="0.25">
      <c r="A170" s="273"/>
      <c r="B170" s="142" t="s">
        <v>353</v>
      </c>
      <c r="C170" s="142" t="s">
        <v>303</v>
      </c>
      <c r="D170" s="140" t="s">
        <v>293</v>
      </c>
      <c r="E170" s="134"/>
      <c r="F170" s="31"/>
      <c r="G170" s="41" t="str">
        <f t="shared" si="28"/>
        <v>-</v>
      </c>
      <c r="H170" s="41" t="str">
        <f t="shared" si="28"/>
        <v>-</v>
      </c>
      <c r="I170" s="41" t="str">
        <f t="shared" si="28"/>
        <v>-</v>
      </c>
      <c r="J170" s="41" t="str">
        <f t="shared" si="28"/>
        <v>-</v>
      </c>
      <c r="K170" s="41" t="str">
        <f t="shared" si="28"/>
        <v>-</v>
      </c>
      <c r="L170" s="41" t="str">
        <f t="shared" si="28"/>
        <v>-</v>
      </c>
      <c r="M170" s="41" t="str">
        <f t="shared" si="28"/>
        <v>-</v>
      </c>
      <c r="N170" s="41" t="str">
        <f t="shared" si="28"/>
        <v>-</v>
      </c>
      <c r="O170" s="31"/>
      <c r="P170" s="41" t="str">
        <f t="shared" ref="P170:Z170" si="30">IF(P16="-","-",AVERAGE(P16,P27,P38,P49,P60,P71,P82,P93,P104,P115,P126,P137,P148,P159))</f>
        <v>-</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5" x14ac:dyDescent="0.25">
      <c r="A171" s="273"/>
      <c r="B171" s="142" t="s">
        <v>2</v>
      </c>
      <c r="C171" s="142" t="s">
        <v>345</v>
      </c>
      <c r="D171" s="140" t="s">
        <v>293</v>
      </c>
      <c r="E171" s="134"/>
      <c r="F171" s="31"/>
      <c r="G171" s="41">
        <f t="shared" si="28"/>
        <v>21.92626910640212</v>
      </c>
      <c r="H171" s="41">
        <f t="shared" si="28"/>
        <v>21.92626910640212</v>
      </c>
      <c r="I171" s="41">
        <f t="shared" si="28"/>
        <v>22.64764819235609</v>
      </c>
      <c r="J171" s="41">
        <f t="shared" si="28"/>
        <v>22.505107470829557</v>
      </c>
      <c r="K171" s="41">
        <f t="shared" si="28"/>
        <v>19.106297226763822</v>
      </c>
      <c r="L171" s="41">
        <f t="shared" si="28"/>
        <v>19.106297226763822</v>
      </c>
      <c r="M171" s="41">
        <f t="shared" si="28"/>
        <v>20.852393125569616</v>
      </c>
      <c r="N171" s="41">
        <f t="shared" si="28"/>
        <v>20.852393125569616</v>
      </c>
      <c r="O171" s="31"/>
      <c r="P171" s="41" t="str">
        <f t="shared" ref="P171:Z171" si="31">IF(P17="-","-",AVERAGE(P17,P28,P39,P50,P61,P72,P83,P94,P105,P116,P127,P138,P149,P160))</f>
        <v>-</v>
      </c>
      <c r="Q171" s="41" t="str">
        <f t="shared" si="31"/>
        <v>-</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5" x14ac:dyDescent="0.25">
      <c r="A172" s="273"/>
      <c r="B172" s="142" t="s">
        <v>355</v>
      </c>
      <c r="C172" s="142" t="s">
        <v>346</v>
      </c>
      <c r="D172" s="140" t="s">
        <v>293</v>
      </c>
      <c r="E172" s="134"/>
      <c r="F172" s="31"/>
      <c r="G172" s="41">
        <f t="shared" si="28"/>
        <v>121.99571420662426</v>
      </c>
      <c r="H172" s="41">
        <f t="shared" si="28"/>
        <v>121.99571420662426</v>
      </c>
      <c r="I172" s="41">
        <f t="shared" si="28"/>
        <v>124.5194448789774</v>
      </c>
      <c r="J172" s="41">
        <f t="shared" si="28"/>
        <v>124.17144488255728</v>
      </c>
      <c r="K172" s="41">
        <f t="shared" si="28"/>
        <v>122.43954491549439</v>
      </c>
      <c r="L172" s="41">
        <f t="shared" si="28"/>
        <v>122.46354491524748</v>
      </c>
      <c r="M172" s="41">
        <f t="shared" si="28"/>
        <v>126.26991866834115</v>
      </c>
      <c r="N172" s="41">
        <f t="shared" si="28"/>
        <v>126.34191866760045</v>
      </c>
      <c r="O172" s="31"/>
      <c r="P172" s="41" t="str">
        <f t="shared" ref="P172:Z172" si="32">IF(P18="-","-",AVERAGE(P18,P29,P40,P51,P62,P73,P84,P95,P106,P117,P128,P139,P150,P161))</f>
        <v>-</v>
      </c>
      <c r="Q172" s="41" t="str">
        <f t="shared" si="32"/>
        <v>-</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5" x14ac:dyDescent="0.25">
      <c r="A173" s="273"/>
      <c r="B173" s="142" t="s">
        <v>352</v>
      </c>
      <c r="C173" s="142" t="s">
        <v>347</v>
      </c>
      <c r="D173" s="140" t="s">
        <v>293</v>
      </c>
      <c r="E173" s="134"/>
      <c r="F173" s="31"/>
      <c r="G173" s="41">
        <f t="shared" si="28"/>
        <v>87.253590101747236</v>
      </c>
      <c r="H173" s="41">
        <f t="shared" si="28"/>
        <v>87.428271963812762</v>
      </c>
      <c r="I173" s="41">
        <f t="shared" si="28"/>
        <v>87.690294756911129</v>
      </c>
      <c r="J173" s="41">
        <f t="shared" si="28"/>
        <v>88.214340343107793</v>
      </c>
      <c r="K173" s="41">
        <f t="shared" si="28"/>
        <v>89.262431515501163</v>
      </c>
      <c r="L173" s="41">
        <f t="shared" si="28"/>
        <v>90.397863618927289</v>
      </c>
      <c r="M173" s="41">
        <f t="shared" si="28"/>
        <v>91.707977584419027</v>
      </c>
      <c r="N173" s="41">
        <f t="shared" si="28"/>
        <v>92.494045963714044</v>
      </c>
      <c r="O173" s="31"/>
      <c r="P173" s="41">
        <f t="shared" ref="P173:Z173" si="33">IF(P19="-","-",AVERAGE(P19,P30,P41,P52,P63,P74,P85,P96,P107,P118,P129,P140,P151,P162))</f>
        <v>92.494045963714044</v>
      </c>
      <c r="Q173" s="41" t="str">
        <f t="shared" si="33"/>
        <v>-</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5" x14ac:dyDescent="0.25">
      <c r="A174" s="273"/>
      <c r="B174" s="142" t="s">
        <v>352</v>
      </c>
      <c r="C174" s="142" t="s">
        <v>45</v>
      </c>
      <c r="D174" s="140" t="s">
        <v>293</v>
      </c>
      <c r="E174" s="134"/>
      <c r="F174" s="31"/>
      <c r="G174" s="41" t="str">
        <f t="shared" si="28"/>
        <v>-</v>
      </c>
      <c r="H174" s="41" t="str">
        <f t="shared" si="28"/>
        <v>-</v>
      </c>
      <c r="I174" s="41" t="str">
        <f t="shared" si="28"/>
        <v>-</v>
      </c>
      <c r="J174" s="41" t="str">
        <f t="shared" si="28"/>
        <v>-</v>
      </c>
      <c r="K174" s="41">
        <f t="shared" si="28"/>
        <v>0</v>
      </c>
      <c r="L174" s="41">
        <f t="shared" si="28"/>
        <v>-0.16682483423186589</v>
      </c>
      <c r="M174" s="41">
        <f t="shared" si="28"/>
        <v>1.8623630218072369</v>
      </c>
      <c r="N174" s="41">
        <f t="shared" si="28"/>
        <v>7.7734666259964191</v>
      </c>
      <c r="O174" s="31"/>
      <c r="P174" s="41" t="str">
        <f t="shared" ref="P174:Z174" si="34">IF(P20="-","-",AVERAGE(P20,P31,P42,P53,P64,P75,P86,P97,P108,P119,P130,P141,P152,P163))</f>
        <v>-</v>
      </c>
      <c r="Q174" s="41" t="str">
        <f t="shared" si="34"/>
        <v>-</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5" x14ac:dyDescent="0.25">
      <c r="A175" s="273"/>
      <c r="B175" s="142" t="s">
        <v>352</v>
      </c>
      <c r="C175" s="142" t="s">
        <v>399</v>
      </c>
      <c r="D175" s="140" t="s">
        <v>293</v>
      </c>
      <c r="E175" s="134"/>
      <c r="F175" s="31"/>
      <c r="G175" s="41">
        <f t="shared" si="28"/>
        <v>13.020087506374209</v>
      </c>
      <c r="H175" s="41">
        <f t="shared" si="28"/>
        <v>13.046153747628209</v>
      </c>
      <c r="I175" s="41">
        <f t="shared" si="28"/>
        <v>13.085253109509212</v>
      </c>
      <c r="J175" s="41">
        <f t="shared" si="28"/>
        <v>13.163451833271219</v>
      </c>
      <c r="K175" s="41">
        <f t="shared" si="28"/>
        <v>13.319849280795237</v>
      </c>
      <c r="L175" s="41">
        <f t="shared" si="28"/>
        <v>13.489279848946248</v>
      </c>
      <c r="M175" s="41">
        <f t="shared" si="28"/>
        <v>13.684776658351268</v>
      </c>
      <c r="N175" s="41">
        <f t="shared" si="28"/>
        <v>13.802074743994277</v>
      </c>
      <c r="O175" s="31"/>
      <c r="P175" s="41">
        <f t="shared" ref="P175:Z175" si="35">IF(P21="-","-",AVERAGE(P21,P32,P43,P54,P65,P76,P87,P98,P109,P120,P131,P142,P153,P164))</f>
        <v>13.802074743994277</v>
      </c>
      <c r="Q175" s="41" t="str">
        <f t="shared" si="35"/>
        <v>-</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5" x14ac:dyDescent="0.25">
      <c r="A176" s="273"/>
      <c r="B176" s="142" t="s">
        <v>352</v>
      </c>
      <c r="C176" s="142" t="s">
        <v>417</v>
      </c>
      <c r="D176" s="140" t="s">
        <v>293</v>
      </c>
      <c r="E176" s="134"/>
      <c r="F176" s="31"/>
      <c r="G176" s="41">
        <f>IF(G22="-","-",AVERAGE(G22,G33,G44,G55,G66,G77,G88,G99,G110,G121,G132,G143,G154,G165))</f>
        <v>27.630820488668842</v>
      </c>
      <c r="H176" s="41">
        <f t="shared" si="28"/>
        <v>25.26795718989921</v>
      </c>
      <c r="I176" s="41">
        <f t="shared" si="28"/>
        <v>23.274976888997077</v>
      </c>
      <c r="J176" s="41">
        <f t="shared" si="28"/>
        <v>22.458774324360963</v>
      </c>
      <c r="K176" s="41">
        <f t="shared" si="28"/>
        <v>24.512414233154036</v>
      </c>
      <c r="L176" s="41">
        <f t="shared" si="28"/>
        <v>24.473642110669712</v>
      </c>
      <c r="M176" s="41">
        <f t="shared" si="28"/>
        <v>25.925224179307936</v>
      </c>
      <c r="N176" s="41">
        <f t="shared" si="28"/>
        <v>27.86991908720977</v>
      </c>
      <c r="O176" s="31"/>
      <c r="P176" s="41" t="str">
        <f t="shared" ref="P176:Z176" si="36">IF(P22="-","-",AVERAGE(P22,P33,P44,P55,P66,P77,P88,P99,P110,P121,P132,P143,P154,P165))</f>
        <v>-</v>
      </c>
      <c r="Q176" s="41" t="str">
        <f t="shared" si="36"/>
        <v>-</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5" x14ac:dyDescent="0.25">
      <c r="A177" s="273"/>
      <c r="B177" s="142" t="s">
        <v>398</v>
      </c>
      <c r="C177" s="142" t="s">
        <v>548</v>
      </c>
      <c r="D177" s="140" t="s">
        <v>293</v>
      </c>
      <c r="E177" s="134"/>
      <c r="F177" s="31"/>
      <c r="G177" s="41">
        <f t="shared" si="28"/>
        <v>9.9711236176692317</v>
      </c>
      <c r="H177" s="41">
        <f t="shared" si="28"/>
        <v>9.1400882671018788</v>
      </c>
      <c r="I177" s="41">
        <f t="shared" si="28"/>
        <v>8.4394684800829758</v>
      </c>
      <c r="J177" s="41">
        <f t="shared" si="28"/>
        <v>8.1537190966460091</v>
      </c>
      <c r="K177" s="41">
        <f t="shared" si="28"/>
        <v>8.8794004406388947</v>
      </c>
      <c r="L177" s="41">
        <f t="shared" si="28"/>
        <v>8.8689750713473252</v>
      </c>
      <c r="M177" s="41">
        <f t="shared" si="28"/>
        <v>9.3835252084137331</v>
      </c>
      <c r="N177" s="41">
        <f t="shared" si="28"/>
        <v>10.070124119876629</v>
      </c>
      <c r="O177" s="31"/>
      <c r="P177" s="41" t="str">
        <f t="shared" ref="P177:Z177" si="37">IF(P23="-","-",AVERAGE(P23,P34,P45,P56,P67,P78,P89,P100,P111,P122,P133,P144,P155,P166))</f>
        <v>-</v>
      </c>
      <c r="Q177" s="41" t="str">
        <f t="shared" si="37"/>
        <v>-</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5" x14ac:dyDescent="0.25">
      <c r="A178" s="273"/>
      <c r="B178" s="142" t="s">
        <v>294</v>
      </c>
      <c r="C178" s="142" t="s">
        <v>549</v>
      </c>
      <c r="D178" s="140" t="s">
        <v>293</v>
      </c>
      <c r="E178" s="134"/>
      <c r="F178" s="31"/>
      <c r="G178" s="41">
        <f t="shared" si="28"/>
        <v>5.9755164947831698</v>
      </c>
      <c r="H178" s="41">
        <f t="shared" si="28"/>
        <v>5.1979820987678167</v>
      </c>
      <c r="I178" s="41">
        <f t="shared" si="28"/>
        <v>4.6276273415619817</v>
      </c>
      <c r="J178" s="41">
        <f t="shared" si="28"/>
        <v>4.4149455721307111</v>
      </c>
      <c r="K178" s="41">
        <f t="shared" si="28"/>
        <v>4.9929323602055309</v>
      </c>
      <c r="L178" s="41">
        <f t="shared" si="28"/>
        <v>4.9846415721902888</v>
      </c>
      <c r="M178" s="41">
        <f t="shared" si="28"/>
        <v>5.3215869595756322</v>
      </c>
      <c r="N178" s="41">
        <f t="shared" si="28"/>
        <v>5.8436815672272155</v>
      </c>
      <c r="O178" s="31"/>
      <c r="P178" s="41">
        <f t="shared" ref="P178:Z178" si="38">IF(P24="-","-",AVERAGE(P24,P35,P46,P57,P68,P79,P90,P101,P112,P123,P134,P145,P156,P167))</f>
        <v>1.5388038975168035</v>
      </c>
      <c r="Q178" s="41" t="str">
        <f t="shared" si="38"/>
        <v>-</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5" x14ac:dyDescent="0.25">
      <c r="A179" s="273"/>
      <c r="B179" s="142" t="s">
        <v>46</v>
      </c>
      <c r="C179" s="142" t="str">
        <f>B179&amp;"_"&amp;D179</f>
        <v>Total_GB average</v>
      </c>
      <c r="D179" s="133" t="s">
        <v>293</v>
      </c>
      <c r="E179" s="134"/>
      <c r="F179" s="31"/>
      <c r="G179" s="41">
        <f t="shared" si="28"/>
        <v>540.74261998978034</v>
      </c>
      <c r="H179" s="41">
        <f t="shared" si="28"/>
        <v>495.39534758175802</v>
      </c>
      <c r="I179" s="41">
        <f t="shared" si="28"/>
        <v>457.24964740495938</v>
      </c>
      <c r="J179" s="41">
        <f t="shared" si="28"/>
        <v>441.7117750185667</v>
      </c>
      <c r="K179" s="41">
        <f t="shared" si="28"/>
        <v>481.20919809762847</v>
      </c>
      <c r="L179" s="41">
        <f t="shared" si="28"/>
        <v>480.64177829339678</v>
      </c>
      <c r="M179" s="41">
        <f t="shared" si="28"/>
        <v>508.57485997923851</v>
      </c>
      <c r="N179" s="41">
        <f t="shared" si="28"/>
        <v>545.92033831218976</v>
      </c>
      <c r="O179" s="31"/>
      <c r="P179" s="41" t="str">
        <f t="shared" ref="P179:Z179" si="39">IF(P25="-","-",AVERAGE(P25,P36,P47,P58,P69,P80,P91,P102,P113,P124,P135,P146,P157,P168))</f>
        <v>-</v>
      </c>
      <c r="Q179" s="41" t="str">
        <f t="shared" si="39"/>
        <v>-</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25"/>
    <row r="181" spans="1:27" x14ac:dyDescent="0.25"/>
    <row r="182" spans="1:27" x14ac:dyDescent="0.25"/>
    <row r="183" spans="1:27" x14ac:dyDescent="0.25"/>
    <row r="184" spans="1:27" x14ac:dyDescent="0.25"/>
    <row r="185" spans="1:27" x14ac:dyDescent="0.25"/>
    <row r="186" spans="1:27" x14ac:dyDescent="0.25"/>
    <row r="187" spans="1:27" x14ac:dyDescent="0.25"/>
    <row r="188" spans="1:27" x14ac:dyDescent="0.25"/>
    <row r="189" spans="1:27" x14ac:dyDescent="0.25"/>
    <row r="190" spans="1:27" x14ac:dyDescent="0.25"/>
    <row r="191" spans="1:27" x14ac:dyDescent="0.25"/>
    <row r="192" spans="1:27"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4"/>
  <sheetViews>
    <sheetView workbookViewId="0"/>
  </sheetViews>
  <sheetFormatPr defaultColWidth="0" defaultRowHeight="13.5" zeroHeight="1" x14ac:dyDescent="0.25"/>
  <cols>
    <col min="1" max="1" width="9" style="272" customWidth="1"/>
    <col min="2" max="2" width="33.3828125" style="44" customWidth="1"/>
    <col min="3" max="3" width="21.3828125" style="44" customWidth="1"/>
    <col min="4" max="4" width="19.765625" style="44" customWidth="1"/>
    <col min="5" max="5" width="25.07421875" style="44" customWidth="1"/>
    <col min="6" max="6" width="2.4609375" style="44" customWidth="1"/>
    <col min="7" max="14" width="15.61328125" style="44" customWidth="1"/>
    <col min="15" max="15" width="2.4609375" style="44" customWidth="1"/>
    <col min="16" max="26" width="15.61328125" style="44" customWidth="1"/>
    <col min="27" max="27" width="9" style="44" customWidth="1"/>
    <col min="28" max="16384" width="0" style="44" hidden="1"/>
  </cols>
  <sheetData>
    <row r="1" spans="1:27" s="73" customFormat="1" ht="12.4" customHeight="1" x14ac:dyDescent="0.25">
      <c r="A1" s="271"/>
    </row>
    <row r="2" spans="1:27" s="73" customFormat="1" ht="18.399999999999999" customHeight="1" x14ac:dyDescent="0.35">
      <c r="A2" s="271"/>
      <c r="B2" s="27" t="s">
        <v>466</v>
      </c>
      <c r="C2" s="27"/>
      <c r="D2" s="27"/>
    </row>
    <row r="3" spans="1:27" s="73" customFormat="1" ht="24.4" customHeight="1" x14ac:dyDescent="0.25">
      <c r="A3" s="271"/>
      <c r="B3" s="407" t="s">
        <v>538</v>
      </c>
      <c r="C3" s="407"/>
      <c r="D3" s="407"/>
      <c r="E3" s="407"/>
      <c r="F3" s="407"/>
      <c r="G3" s="407"/>
      <c r="H3" s="407"/>
      <c r="I3" s="75"/>
      <c r="J3" s="75"/>
      <c r="K3" s="75"/>
      <c r="L3" s="75"/>
      <c r="M3" s="75"/>
      <c r="N3" s="75"/>
      <c r="O3" s="75"/>
      <c r="P3" s="75"/>
      <c r="Q3" s="75"/>
    </row>
    <row r="4" spans="1:27" s="73" customFormat="1" ht="16.149999999999999" customHeight="1" x14ac:dyDescent="0.25">
      <c r="A4" s="271"/>
      <c r="B4" s="109"/>
      <c r="C4" s="109"/>
      <c r="D4" s="109"/>
      <c r="E4" s="109"/>
      <c r="F4" s="74"/>
      <c r="G4" s="74"/>
      <c r="I4" s="75"/>
      <c r="J4" s="75"/>
      <c r="K4" s="75"/>
      <c r="L4" s="75"/>
      <c r="M4" s="75"/>
      <c r="N4" s="75"/>
      <c r="O4" s="75"/>
      <c r="P4" s="75"/>
      <c r="Q4" s="75"/>
    </row>
    <row r="5" spans="1:27" ht="16.149999999999999" customHeight="1" x14ac:dyDescent="0.25">
      <c r="B5" s="78"/>
      <c r="C5" s="78"/>
      <c r="D5" s="78"/>
      <c r="E5" s="78"/>
      <c r="F5" s="78"/>
      <c r="G5" s="78"/>
      <c r="I5" s="79"/>
      <c r="J5" s="79"/>
      <c r="K5" s="79"/>
      <c r="L5" s="79"/>
      <c r="M5" s="79"/>
      <c r="N5" s="79"/>
      <c r="O5" s="79"/>
      <c r="P5" s="79"/>
      <c r="Q5" s="79"/>
    </row>
    <row r="6" spans="1:27" ht="23" x14ac:dyDescent="0.25">
      <c r="B6" s="82" t="s">
        <v>377</v>
      </c>
      <c r="C6" s="84" t="s">
        <v>508</v>
      </c>
      <c r="D6" s="78"/>
      <c r="E6" s="78"/>
      <c r="F6" s="78"/>
      <c r="G6" s="78"/>
      <c r="I6" s="79"/>
      <c r="J6" s="79"/>
      <c r="K6" s="79"/>
      <c r="L6" s="79"/>
      <c r="M6" s="79"/>
      <c r="N6" s="79"/>
      <c r="O6" s="79"/>
      <c r="P6" s="79"/>
      <c r="Q6" s="79"/>
    </row>
    <row r="7" spans="1:27" ht="16.149999999999999" customHeight="1" x14ac:dyDescent="0.25">
      <c r="B7" s="82" t="s">
        <v>494</v>
      </c>
      <c r="C7" s="84" t="s">
        <v>547</v>
      </c>
      <c r="D7" s="78"/>
      <c r="E7" s="78"/>
      <c r="F7" s="78"/>
      <c r="G7" s="78"/>
      <c r="I7" s="79"/>
      <c r="J7" s="79"/>
      <c r="K7" s="79"/>
      <c r="L7" s="79"/>
      <c r="M7" s="79"/>
      <c r="N7" s="79"/>
      <c r="O7" s="79"/>
      <c r="P7" s="79"/>
      <c r="Q7" s="79"/>
    </row>
    <row r="8" spans="1:27" ht="12.4" customHeight="1" x14ac:dyDescent="0.25">
      <c r="B8" s="83" t="s">
        <v>348</v>
      </c>
      <c r="C8" s="85" t="s">
        <v>356</v>
      </c>
    </row>
    <row r="9" spans="1:27" s="29" customFormat="1" ht="11.5" x14ac:dyDescent="0.25">
      <c r="A9" s="273"/>
    </row>
    <row r="10" spans="1:27" s="30" customFormat="1" ht="11.25" customHeight="1" x14ac:dyDescent="0.25">
      <c r="A10" s="273"/>
      <c r="B10" s="450" t="s">
        <v>349</v>
      </c>
      <c r="C10" s="450" t="s">
        <v>354</v>
      </c>
      <c r="D10" s="459" t="s">
        <v>305</v>
      </c>
      <c r="E10" s="460"/>
      <c r="F10" s="31"/>
      <c r="G10" s="451" t="s">
        <v>510</v>
      </c>
      <c r="H10" s="452"/>
      <c r="I10" s="452"/>
      <c r="J10" s="452"/>
      <c r="K10" s="452"/>
      <c r="L10" s="452"/>
      <c r="M10" s="452"/>
      <c r="N10" s="453"/>
      <c r="O10" s="31"/>
      <c r="P10" s="451" t="s">
        <v>502</v>
      </c>
      <c r="Q10" s="454"/>
      <c r="R10" s="454"/>
      <c r="S10" s="454"/>
      <c r="T10" s="454"/>
      <c r="U10" s="454"/>
      <c r="V10" s="454"/>
      <c r="W10" s="454"/>
      <c r="X10" s="454"/>
      <c r="Y10" s="454"/>
      <c r="Z10" s="455"/>
      <c r="AA10" s="29"/>
    </row>
    <row r="11" spans="1:27" s="30" customFormat="1" ht="11.25" customHeight="1" x14ac:dyDescent="0.25">
      <c r="A11" s="273"/>
      <c r="B11" s="450"/>
      <c r="C11" s="450"/>
      <c r="D11" s="459"/>
      <c r="E11" s="461"/>
      <c r="F11" s="31"/>
      <c r="G11" s="456" t="s">
        <v>486</v>
      </c>
      <c r="H11" s="457"/>
      <c r="I11" s="457"/>
      <c r="J11" s="457"/>
      <c r="K11" s="457"/>
      <c r="L11" s="457"/>
      <c r="M11" s="457"/>
      <c r="N11" s="458"/>
      <c r="O11" s="31"/>
      <c r="P11" s="456" t="s">
        <v>503</v>
      </c>
      <c r="Q11" s="457"/>
      <c r="R11" s="457"/>
      <c r="S11" s="457"/>
      <c r="T11" s="457"/>
      <c r="U11" s="457"/>
      <c r="V11" s="457"/>
      <c r="W11" s="457"/>
      <c r="X11" s="457"/>
      <c r="Y11" s="457"/>
      <c r="Z11" s="458"/>
      <c r="AA11" s="29"/>
    </row>
    <row r="12" spans="1:27" s="30" customFormat="1" ht="25.5" customHeight="1" x14ac:dyDescent="0.25">
      <c r="A12" s="273"/>
      <c r="B12" s="450"/>
      <c r="C12" s="450"/>
      <c r="D12" s="459"/>
      <c r="E12" s="32" t="s">
        <v>5</v>
      </c>
      <c r="F12" s="31"/>
      <c r="G12" s="111" t="s">
        <v>306</v>
      </c>
      <c r="H12" s="111" t="s">
        <v>300</v>
      </c>
      <c r="I12" s="111" t="s">
        <v>301</v>
      </c>
      <c r="J12" s="111" t="s">
        <v>302</v>
      </c>
      <c r="K12" s="111" t="s">
        <v>6</v>
      </c>
      <c r="L12" s="33" t="s">
        <v>7</v>
      </c>
      <c r="M12" s="111" t="s">
        <v>8</v>
      </c>
      <c r="N12" s="111" t="s">
        <v>307</v>
      </c>
      <c r="O12" s="31"/>
      <c r="P12" s="110" t="s">
        <v>473</v>
      </c>
      <c r="Q12" s="110" t="s">
        <v>10</v>
      </c>
      <c r="R12" s="110" t="s">
        <v>11</v>
      </c>
      <c r="S12" s="35" t="s">
        <v>12</v>
      </c>
      <c r="T12" s="110" t="s">
        <v>13</v>
      </c>
      <c r="U12" s="110" t="s">
        <v>14</v>
      </c>
      <c r="V12" s="110" t="s">
        <v>15</v>
      </c>
      <c r="W12" s="110" t="s">
        <v>16</v>
      </c>
      <c r="X12" s="110" t="s">
        <v>17</v>
      </c>
      <c r="Y12" s="110" t="s">
        <v>18</v>
      </c>
      <c r="Z12" s="110" t="s">
        <v>19</v>
      </c>
      <c r="AA12" s="29"/>
    </row>
    <row r="13" spans="1:27" s="30" customFormat="1" ht="15" customHeight="1" x14ac:dyDescent="0.25">
      <c r="A13" s="273"/>
      <c r="B13" s="450"/>
      <c r="C13" s="450"/>
      <c r="D13" s="459"/>
      <c r="E13" s="32" t="s">
        <v>383</v>
      </c>
      <c r="F13" s="31"/>
      <c r="G13" s="36" t="s">
        <v>308</v>
      </c>
      <c r="H13" s="36" t="s">
        <v>309</v>
      </c>
      <c r="I13" s="36" t="s">
        <v>310</v>
      </c>
      <c r="J13" s="36" t="s">
        <v>311</v>
      </c>
      <c r="K13" s="36" t="s">
        <v>20</v>
      </c>
      <c r="L13" s="37" t="s">
        <v>21</v>
      </c>
      <c r="M13" s="36" t="s">
        <v>22</v>
      </c>
      <c r="N13" s="36" t="s">
        <v>312</v>
      </c>
      <c r="O13" s="31"/>
      <c r="P13" s="36" t="s">
        <v>313</v>
      </c>
      <c r="Q13" s="36" t="s">
        <v>23</v>
      </c>
      <c r="R13" s="36" t="s">
        <v>24</v>
      </c>
      <c r="S13" s="38" t="s">
        <v>25</v>
      </c>
      <c r="T13" s="36" t="s">
        <v>26</v>
      </c>
      <c r="U13" s="36" t="s">
        <v>27</v>
      </c>
      <c r="V13" s="36" t="s">
        <v>28</v>
      </c>
      <c r="W13" s="36" t="s">
        <v>29</v>
      </c>
      <c r="X13" s="36" t="s">
        <v>30</v>
      </c>
      <c r="Y13" s="36" t="s">
        <v>31</v>
      </c>
      <c r="Z13" s="36" t="s">
        <v>32</v>
      </c>
      <c r="AA13" s="29"/>
    </row>
    <row r="14" spans="1:27" s="30" customFormat="1" ht="15" customHeight="1" x14ac:dyDescent="0.25">
      <c r="A14" s="273"/>
      <c r="B14" s="450"/>
      <c r="C14" s="450"/>
      <c r="D14" s="459"/>
      <c r="E14" s="40" t="s">
        <v>338</v>
      </c>
      <c r="F14" s="31"/>
      <c r="G14" s="110" t="s">
        <v>315</v>
      </c>
      <c r="H14" s="110" t="s">
        <v>315</v>
      </c>
      <c r="I14" s="110" t="s">
        <v>316</v>
      </c>
      <c r="J14" s="110" t="s">
        <v>316</v>
      </c>
      <c r="K14" s="110" t="s">
        <v>36</v>
      </c>
      <c r="L14" s="76" t="s">
        <v>36</v>
      </c>
      <c r="M14" s="110" t="s">
        <v>37</v>
      </c>
      <c r="N14" s="110" t="s">
        <v>37</v>
      </c>
      <c r="O14" s="31"/>
      <c r="P14" s="110" t="s">
        <v>317</v>
      </c>
      <c r="Q14" s="110" t="s">
        <v>38</v>
      </c>
      <c r="R14" s="110" t="s">
        <v>38</v>
      </c>
      <c r="S14" s="35" t="s">
        <v>39</v>
      </c>
      <c r="T14" s="110" t="s">
        <v>39</v>
      </c>
      <c r="U14" s="110" t="s">
        <v>40</v>
      </c>
      <c r="V14" s="110" t="s">
        <v>40</v>
      </c>
      <c r="W14" s="110" t="s">
        <v>41</v>
      </c>
      <c r="X14" s="110" t="s">
        <v>41</v>
      </c>
      <c r="Y14" s="110" t="s">
        <v>42</v>
      </c>
      <c r="Z14" s="110" t="s">
        <v>42</v>
      </c>
      <c r="AA14" s="29"/>
    </row>
    <row r="15" spans="1:27" s="30" customFormat="1" ht="12.4" customHeight="1" x14ac:dyDescent="0.25">
      <c r="A15" s="273">
        <v>1</v>
      </c>
      <c r="B15" s="142" t="s">
        <v>353</v>
      </c>
      <c r="C15" s="142" t="s">
        <v>344</v>
      </c>
      <c r="D15" s="133" t="s">
        <v>318</v>
      </c>
      <c r="E15" s="134"/>
      <c r="F15" s="31"/>
      <c r="G15" s="41">
        <f>IF('3a DF'!H28="-","-",'3a DF'!H28)</f>
        <v>260.50781368294105</v>
      </c>
      <c r="H15" s="41">
        <f>IF('3a DF'!I28="-","-",'3a DF'!I28)</f>
        <v>233.20119701257346</v>
      </c>
      <c r="I15" s="41">
        <f>IF('3a DF'!J28="-","-",'3a DF'!J28)</f>
        <v>210.28882236150022</v>
      </c>
      <c r="J15" s="41">
        <f>IF('3a DF'!K28="-","-",'3a DF'!K28)</f>
        <v>200.30498897235123</v>
      </c>
      <c r="K15" s="41">
        <f>IF('3a DF'!L28="-","-",'3a DF'!L28)</f>
        <v>233.75568364327967</v>
      </c>
      <c r="L15" s="41">
        <f>IF('3a DF'!M28="-","-",'3a DF'!M28)</f>
        <v>225.10857589469063</v>
      </c>
      <c r="M15" s="41">
        <f>IF('3a DF'!N28="-","-",'3a DF'!N28)</f>
        <v>236.70649103295329</v>
      </c>
      <c r="N15" s="41">
        <f>IF('3a DF'!O28="-","-",'3a DF'!O28)</f>
        <v>264.18548173610907</v>
      </c>
      <c r="O15" s="31"/>
      <c r="P15" s="41" t="str">
        <f>IF('3a DF'!Q28="-","-",'3a DF'!Q28)</f>
        <v>-</v>
      </c>
      <c r="Q15" s="41" t="str">
        <f>IF('3a DF'!R28="-","-",'3a DF'!R28)</f>
        <v>-</v>
      </c>
      <c r="R15" s="41" t="str">
        <f>IF('3a DF'!S28="-","-",'3a DF'!S28)</f>
        <v>-</v>
      </c>
      <c r="S15" s="41" t="str">
        <f>IF('3a DF'!T28="-","-",'3a DF'!T28)</f>
        <v>-</v>
      </c>
      <c r="T15" s="41" t="str">
        <f>IF('3a DF'!U28="-","-",'3a DF'!U28)</f>
        <v>-</v>
      </c>
      <c r="U15" s="41" t="str">
        <f>IF('3a DF'!V28="-","-",'3a DF'!V28)</f>
        <v>-</v>
      </c>
      <c r="V15" s="41" t="str">
        <f>IF('3a DF'!W28="-","-",'3a DF'!W28)</f>
        <v>-</v>
      </c>
      <c r="W15" s="41" t="str">
        <f>IF('3a DF'!X28="-","-",'3a DF'!X28)</f>
        <v>-</v>
      </c>
      <c r="X15" s="41" t="str">
        <f>IF('3a DF'!Y28="-","-",'3a DF'!Y28)</f>
        <v>-</v>
      </c>
      <c r="Y15" s="41" t="str">
        <f>IF('3a DF'!Z28="-","-",'3a DF'!Z28)</f>
        <v>-</v>
      </c>
      <c r="Z15" s="41" t="str">
        <f>IF('3a DF'!AA28="-","-",'3a DF'!AA28)</f>
        <v>-</v>
      </c>
      <c r="AA15" s="29"/>
    </row>
    <row r="16" spans="1:27" s="30" customFormat="1" ht="11.5" x14ac:dyDescent="0.25">
      <c r="A16" s="273">
        <v>2</v>
      </c>
      <c r="B16" s="142" t="s">
        <v>353</v>
      </c>
      <c r="C16" s="142" t="s">
        <v>303</v>
      </c>
      <c r="D16" s="133" t="s">
        <v>318</v>
      </c>
      <c r="E16" s="134"/>
      <c r="F16" s="31"/>
      <c r="G16" s="41">
        <f>IF('3b CM'!F27="-","-",'3b CM'!F27)</f>
        <v>6.1011775675744784E-2</v>
      </c>
      <c r="H16" s="41">
        <f>IF('3b CM'!G27="-","-",'3b CM'!G27)</f>
        <v>9.1517663513617176E-2</v>
      </c>
      <c r="I16" s="41">
        <f>IF('3b CM'!H27="-","-",'3b CM'!H27)</f>
        <v>0.28817917361843015</v>
      </c>
      <c r="J16" s="41">
        <f>IF('3b CM'!I27="-","-",'3b CM'!I27)</f>
        <v>0.29306386680507518</v>
      </c>
      <c r="K16" s="41">
        <f>IF('3b CM'!J27="-","-",'3b CM'!J27)</f>
        <v>3.764051807175814</v>
      </c>
      <c r="L16" s="41">
        <f>IF('3b CM'!K27="-","-",'3b CM'!K27)</f>
        <v>3.6515106030784503</v>
      </c>
      <c r="M16" s="41">
        <f>IF('3b CM'!L27="-","-",'3b CM'!L27)</f>
        <v>12.607940425782811</v>
      </c>
      <c r="N16" s="41">
        <f>IF('3b CM'!M27="-","-",'3b CM'!M27)</f>
        <v>11.985466800237363</v>
      </c>
      <c r="O16" s="31"/>
      <c r="P16" s="41" t="str">
        <f>IF('3b CM'!O27="-","-",'3b CM'!O27)</f>
        <v>-</v>
      </c>
      <c r="Q16" s="41" t="str">
        <f>IF('3b CM'!P27="-","-",'3b CM'!P27)</f>
        <v>-</v>
      </c>
      <c r="R16" s="41" t="str">
        <f>IF('3b CM'!Q27="-","-",'3b CM'!Q27)</f>
        <v>-</v>
      </c>
      <c r="S16" s="41" t="str">
        <f>IF('3b CM'!R27="-","-",'3b CM'!R27)</f>
        <v>-</v>
      </c>
      <c r="T16" s="41" t="str">
        <f>IF('3b CM'!S27="-","-",'3b CM'!S27)</f>
        <v>-</v>
      </c>
      <c r="U16" s="41" t="str">
        <f>IF('3b CM'!T27="-","-",'3b CM'!T27)</f>
        <v>-</v>
      </c>
      <c r="V16" s="41" t="str">
        <f>IF('3b CM'!U27="-","-",'3b CM'!U27)</f>
        <v>-</v>
      </c>
      <c r="W16" s="41" t="str">
        <f>IF('3b CM'!V27="-","-",'3b CM'!V27)</f>
        <v>-</v>
      </c>
      <c r="X16" s="41" t="str">
        <f>IF('3b CM'!W27="-","-",'3b CM'!W27)</f>
        <v>-</v>
      </c>
      <c r="Y16" s="41" t="str">
        <f>IF('3b CM'!X27="-","-",'3b CM'!X27)</f>
        <v>-</v>
      </c>
      <c r="Z16" s="41" t="str">
        <f>IF('3b CM'!Y27="-","-",'3b CM'!Y27)</f>
        <v>-</v>
      </c>
      <c r="AA16" s="29"/>
    </row>
    <row r="17" spans="1:27" s="30" customFormat="1" ht="11.5" x14ac:dyDescent="0.25">
      <c r="A17" s="273">
        <v>3</v>
      </c>
      <c r="B17" s="142" t="s">
        <v>2</v>
      </c>
      <c r="C17" s="142" t="s">
        <v>345</v>
      </c>
      <c r="D17" s="133" t="s">
        <v>318</v>
      </c>
      <c r="E17" s="134"/>
      <c r="F17" s="31"/>
      <c r="G17" s="41">
        <f>IF('3c PC'!G28="-","-",'3c PC'!G28)</f>
        <v>90.751581677013888</v>
      </c>
      <c r="H17" s="41">
        <f>IF('3c PC'!H28="-","-",'3c PC'!H28)</f>
        <v>90.724179330427219</v>
      </c>
      <c r="I17" s="41">
        <f>IF('3c PC'!I28="-","-",'3c PC'!I28)</f>
        <v>115.10761401173286</v>
      </c>
      <c r="J17" s="41">
        <f>IF('3c PC'!J28="-","-",'3c PC'!J28)</f>
        <v>113.85347761575416</v>
      </c>
      <c r="K17" s="41">
        <f>IF('3c PC'!K28="-","-",'3c PC'!K28)</f>
        <v>130.72086516861378</v>
      </c>
      <c r="L17" s="41">
        <f>IF('3c PC'!L28="-","-",'3c PC'!L28)</f>
        <v>129.50020713456647</v>
      </c>
      <c r="M17" s="41">
        <f>IF('3c PC'!M28="-","-",'3c PC'!M28)</f>
        <v>157.96553067682373</v>
      </c>
      <c r="N17" s="41">
        <f>IF('3c PC'!N28="-","-",'3c PC'!N28)</f>
        <v>155.01525592807798</v>
      </c>
      <c r="O17" s="31"/>
      <c r="P17" s="41" t="str">
        <f>IF('3c PC'!P28="-","-",'3c PC'!P28)</f>
        <v>-</v>
      </c>
      <c r="Q17" s="41" t="str">
        <f>IF('3c PC'!Q28="-","-",'3c PC'!Q28)</f>
        <v>-</v>
      </c>
      <c r="R17" s="41" t="str">
        <f>IF('3c PC'!R28="-","-",'3c PC'!R28)</f>
        <v>-</v>
      </c>
      <c r="S17" s="41" t="str">
        <f>IF('3c PC'!S28="-","-",'3c PC'!S28)</f>
        <v>-</v>
      </c>
      <c r="T17" s="41" t="str">
        <f>IF('3c PC'!T28="-","-",'3c PC'!T28)</f>
        <v>-</v>
      </c>
      <c r="U17" s="41" t="str">
        <f>IF('3c PC'!U28="-","-",'3c PC'!U28)</f>
        <v>-</v>
      </c>
      <c r="V17" s="41" t="str">
        <f>IF('3c PC'!V28="-","-",'3c PC'!V28)</f>
        <v>-</v>
      </c>
      <c r="W17" s="41" t="str">
        <f>IF('3c PC'!W28="-","-",'3c PC'!W28)</f>
        <v>-</v>
      </c>
      <c r="X17" s="41" t="str">
        <f>IF('3c PC'!X28="-","-",'3c PC'!X28)</f>
        <v>-</v>
      </c>
      <c r="Y17" s="41" t="str">
        <f>IF('3c PC'!Y28="-","-",'3c PC'!Y28)</f>
        <v>-</v>
      </c>
      <c r="Z17" s="41" t="str">
        <f>IF('3c PC'!Z28="-","-",'3c PC'!Z28)</f>
        <v>-</v>
      </c>
      <c r="AA17" s="29"/>
    </row>
    <row r="18" spans="1:27" s="30" customFormat="1" ht="11.5" x14ac:dyDescent="0.25">
      <c r="A18" s="273">
        <v>4</v>
      </c>
      <c r="B18" s="142" t="s">
        <v>355</v>
      </c>
      <c r="C18" s="142" t="s">
        <v>346</v>
      </c>
      <c r="D18" s="133" t="s">
        <v>318</v>
      </c>
      <c r="E18" s="134"/>
      <c r="F18" s="31"/>
      <c r="G18" s="41">
        <f>IF('3d NC-Elec'!H56="-","-",'3d NC-Elec'!H56)</f>
        <v>117.76146035839815</v>
      </c>
      <c r="H18" s="41">
        <f>IF('3d NC-Elec'!I56="-","-",'3d NC-Elec'!I56)</f>
        <v>118.77940541119861</v>
      </c>
      <c r="I18" s="41">
        <f>IF('3d NC-Elec'!J56="-","-",'3d NC-Elec'!J56)</f>
        <v>126.3326086625446</v>
      </c>
      <c r="J18" s="41">
        <f>IF('3d NC-Elec'!K56="-","-",'3d NC-Elec'!K56)</f>
        <v>125.56697672878055</v>
      </c>
      <c r="K18" s="41">
        <f>IF('3d NC-Elec'!L56="-","-",'3d NC-Elec'!L56)</f>
        <v>132.73306661449806</v>
      </c>
      <c r="L18" s="41">
        <f>IF('3d NC-Elec'!M56="-","-",'3d NC-Elec'!M56)</f>
        <v>133.95339348999687</v>
      </c>
      <c r="M18" s="41">
        <f>IF('3d NC-Elec'!N56="-","-",'3d NC-Elec'!N56)</f>
        <v>134.90410404654338</v>
      </c>
      <c r="N18" s="41">
        <f>IF('3d NC-Elec'!O56="-","-",'3d NC-Elec'!O56)</f>
        <v>134.36748921946702</v>
      </c>
      <c r="O18" s="31"/>
      <c r="P18" s="41" t="str">
        <f>IF('3d NC-Elec'!Q56="-","-",'3d NC-Elec'!Q56)</f>
        <v>-</v>
      </c>
      <c r="Q18" s="41" t="str">
        <f>IF('3d NC-Elec'!R56="-","-",'3d NC-Elec'!R56)</f>
        <v>-</v>
      </c>
      <c r="R18" s="41" t="str">
        <f>IF('3d NC-Elec'!S56="-","-",'3d NC-Elec'!S56)</f>
        <v>-</v>
      </c>
      <c r="S18" s="41" t="str">
        <f>IF('3d NC-Elec'!T56="-","-",'3d NC-Elec'!T56)</f>
        <v>-</v>
      </c>
      <c r="T18" s="41" t="str">
        <f>IF('3d NC-Elec'!U56="-","-",'3d NC-Elec'!U56)</f>
        <v>-</v>
      </c>
      <c r="U18" s="41" t="str">
        <f>IF('3d NC-Elec'!V56="-","-",'3d NC-Elec'!V56)</f>
        <v>-</v>
      </c>
      <c r="V18" s="41" t="str">
        <f>IF('3d NC-Elec'!W56="-","-",'3d NC-Elec'!W56)</f>
        <v>-</v>
      </c>
      <c r="W18" s="41" t="str">
        <f>IF('3d NC-Elec'!X56="-","-",'3d NC-Elec'!X56)</f>
        <v>-</v>
      </c>
      <c r="X18" s="41" t="str">
        <f>IF('3d NC-Elec'!Y56="-","-",'3d NC-Elec'!Y56)</f>
        <v>-</v>
      </c>
      <c r="Y18" s="41" t="str">
        <f>IF('3d NC-Elec'!Z56="-","-",'3d NC-Elec'!Z56)</f>
        <v>-</v>
      </c>
      <c r="Z18" s="41" t="str">
        <f>IF('3d NC-Elec'!AA56="-","-",'3d NC-Elec'!AA56)</f>
        <v>-</v>
      </c>
      <c r="AA18" s="29"/>
    </row>
    <row r="19" spans="1:27" s="30" customFormat="1" ht="11.5" x14ac:dyDescent="0.25">
      <c r="A19" s="273">
        <v>5</v>
      </c>
      <c r="B19" s="142" t="s">
        <v>352</v>
      </c>
      <c r="C19" s="142" t="s">
        <v>347</v>
      </c>
      <c r="D19" s="133" t="s">
        <v>318</v>
      </c>
      <c r="E19" s="134"/>
      <c r="F19" s="31"/>
      <c r="G19" s="41">
        <f>IF('3f CPIH'!C$16="-","-",'3g OC '!$E$10*('3f CPIH'!C$16/'3f CPIH'!$G$16))</f>
        <v>76.533089989502642</v>
      </c>
      <c r="H19" s="41">
        <f>IF('3f CPIH'!D$16="-","-",'3g OC '!$E$10*('3f CPIH'!D$16/'3f CPIH'!$G$16))</f>
        <v>76.686309388881014</v>
      </c>
      <c r="I19" s="41">
        <f>IF('3f CPIH'!E$16="-","-",'3g OC '!$E$10*('3f CPIH'!E$16/'3f CPIH'!$G$16))</f>
        <v>76.916138487948601</v>
      </c>
      <c r="J19" s="41">
        <f>IF('3f CPIH'!F$16="-","-",'3g OC '!$E$10*('3f CPIH'!F$16/'3f CPIH'!$G$16))</f>
        <v>77.375796686083746</v>
      </c>
      <c r="K19" s="41">
        <f>IF('3f CPIH'!G$16="-","-",'3g OC '!$E$10*('3f CPIH'!G$16/'3f CPIH'!$G$16))</f>
        <v>78.29511308235405</v>
      </c>
      <c r="L19" s="41">
        <f>IF('3f CPIH'!H$16="-","-",'3g OC '!$E$10*('3f CPIH'!H$16/'3f CPIH'!$G$16))</f>
        <v>79.291039178313554</v>
      </c>
      <c r="M19" s="41">
        <f>IF('3f CPIH'!I$16="-","-",'3g OC '!$E$10*('3f CPIH'!I$16/'3f CPIH'!$G$16))</f>
        <v>80.440184673651416</v>
      </c>
      <c r="N19" s="41">
        <f>IF('3f CPIH'!J$16="-","-",'3g OC '!$E$10*('3f CPIH'!J$16/'3f CPIH'!$G$16))</f>
        <v>81.129671970854147</v>
      </c>
      <c r="O19" s="31"/>
      <c r="P19" s="41">
        <f>IF('3f CPIH'!L$16="-","-",'3g OC '!$E$10*('3f CPIH'!L$16/'3f CPIH'!$G$16))</f>
        <v>81.129671970854147</v>
      </c>
      <c r="Q19" s="41" t="str">
        <f>IF('3f CPIH'!M$16="-","-",'3g OC '!$E$10*('3f CPIH'!M$16/'3f CPIH'!$G$16))</f>
        <v>-</v>
      </c>
      <c r="R19" s="41" t="str">
        <f>IF('3f CPIH'!N$16="-","-",'3g OC '!$E$10*('3f CPIH'!N$16/'3f CPIH'!$G$16))</f>
        <v>-</v>
      </c>
      <c r="S19" s="41" t="str">
        <f>IF('3f CPIH'!O$16="-","-",'3g OC '!$E$10*('3f CPIH'!O$16/'3f CPIH'!$G$16))</f>
        <v>-</v>
      </c>
      <c r="T19" s="41" t="str">
        <f>IF('3f CPIH'!P$16="-","-",'3g OC '!$E$10*('3f CPIH'!P$16/'3f CPIH'!$G$16))</f>
        <v>-</v>
      </c>
      <c r="U19" s="41" t="str">
        <f>IF('3f CPIH'!Q$16="-","-",'3g OC '!$E$10*('3f CPIH'!Q$16/'3f CPIH'!$G$16))</f>
        <v>-</v>
      </c>
      <c r="V19" s="41" t="str">
        <f>IF('3f CPIH'!R$16="-","-",'3g OC '!$E$10*('3f CPIH'!R$16/'3f CPIH'!$G$16))</f>
        <v>-</v>
      </c>
      <c r="W19" s="41" t="str">
        <f>IF('3f CPIH'!S$16="-","-",'3g OC '!$E$10*('3f CPIH'!S$16/'3f CPIH'!$G$16))</f>
        <v>-</v>
      </c>
      <c r="X19" s="41" t="str">
        <f>IF('3f CPIH'!T$16="-","-",'3g OC '!$E$10*('3f CPIH'!T$16/'3f CPIH'!$G$16))</f>
        <v>-</v>
      </c>
      <c r="Y19" s="41" t="str">
        <f>IF('3f CPIH'!U$16="-","-",'3g OC '!$E$10*('3f CPIH'!U$16/'3f CPIH'!$G$16))</f>
        <v>-</v>
      </c>
      <c r="Z19" s="41" t="str">
        <f>IF('3f CPIH'!V$16="-","-",'3g OC '!$E$10*('3f CPIH'!V$16/'3f CPIH'!$G$16))</f>
        <v>-</v>
      </c>
      <c r="AA19" s="29"/>
    </row>
    <row r="20" spans="1:27" s="30" customFormat="1" ht="11.5" x14ac:dyDescent="0.25">
      <c r="A20" s="273">
        <v>6</v>
      </c>
      <c r="B20" s="142" t="s">
        <v>352</v>
      </c>
      <c r="C20" s="142" t="s">
        <v>45</v>
      </c>
      <c r="D20" s="133" t="s">
        <v>318</v>
      </c>
      <c r="E20" s="134"/>
      <c r="F20" s="31"/>
      <c r="G20" s="41" t="s">
        <v>336</v>
      </c>
      <c r="H20" s="41" t="s">
        <v>336</v>
      </c>
      <c r="I20" s="41" t="s">
        <v>336</v>
      </c>
      <c r="J20" s="41" t="s">
        <v>336</v>
      </c>
      <c r="K20" s="41">
        <f>IF('3h SMNCC'!F$36="-","-",'3h SMNCC'!F$36)</f>
        <v>0</v>
      </c>
      <c r="L20" s="41">
        <f>IF('3h SMNCC'!G$36="-","-",'3h SMNCC'!G$36)</f>
        <v>-0.20799732489328449</v>
      </c>
      <c r="M20" s="41">
        <f>IF('3h SMNCC'!H$36="-","-",'3h SMNCC'!H$36)</f>
        <v>2.3528451635617831</v>
      </c>
      <c r="N20" s="41">
        <f>IF('3h SMNCC'!I$36="-","-",'3h SMNCC'!I$36)</f>
        <v>7.276170729762069</v>
      </c>
      <c r="O20" s="31"/>
      <c r="P20" s="41" t="str">
        <f>IF('3h SMNCC'!K$36="-","-",'3h SMNCC'!K$36)</f>
        <v>-</v>
      </c>
      <c r="Q20" s="41" t="str">
        <f>IF('3h SMNCC'!L$36="-","-",'3h SMNCC'!L$36)</f>
        <v>-</v>
      </c>
      <c r="R20" s="41" t="str">
        <f>IF('3h SMNCC'!M$36="-","-",'3h SMNCC'!M$36)</f>
        <v>-</v>
      </c>
      <c r="S20" s="41" t="str">
        <f>IF('3h SMNCC'!N$36="-","-",'3h SMNCC'!N$36)</f>
        <v>-</v>
      </c>
      <c r="T20" s="41" t="str">
        <f>IF('3h SMNCC'!O$36="-","-",'3h SMNCC'!O$36)</f>
        <v>-</v>
      </c>
      <c r="U20" s="41" t="str">
        <f>IF('3h SMNCC'!P$36="-","-",'3h SMNCC'!P$36)</f>
        <v>-</v>
      </c>
      <c r="V20" s="41" t="str">
        <f>IF('3h SMNCC'!Q$36="-","-",'3h SMNCC'!Q$36)</f>
        <v>-</v>
      </c>
      <c r="W20" s="41" t="str">
        <f>IF('3h SMNCC'!R$36="-","-",'3h SMNCC'!R$36)</f>
        <v>-</v>
      </c>
      <c r="X20" s="41" t="str">
        <f>IF('3h SMNCC'!S$36="-","-",'3h SMNCC'!S$36)</f>
        <v>-</v>
      </c>
      <c r="Y20" s="41" t="str">
        <f>IF('3h SMNCC'!T$36="-","-",'3h SMNCC'!T$36)</f>
        <v>-</v>
      </c>
      <c r="Z20" s="41" t="str">
        <f>IF('3h SMNCC'!U$36="-","-",'3h SMNCC'!U$36)</f>
        <v>-</v>
      </c>
      <c r="AA20" s="29"/>
    </row>
    <row r="21" spans="1:27" s="30" customFormat="1" ht="11.5" x14ac:dyDescent="0.25">
      <c r="A21" s="273">
        <v>7</v>
      </c>
      <c r="B21" s="142" t="s">
        <v>352</v>
      </c>
      <c r="C21" s="142" t="s">
        <v>399</v>
      </c>
      <c r="D21" s="133" t="s">
        <v>318</v>
      </c>
      <c r="E21" s="134"/>
      <c r="F21" s="31"/>
      <c r="G21" s="41">
        <f>IF('3f CPIH'!C$16="-","-",'3i PAAC PAP'!$G$14*('3f CPIH'!C$16/'3f CPIH'!$G$16))</f>
        <v>4.3957347110466403</v>
      </c>
      <c r="H21" s="41">
        <f>IF('3f CPIH'!D$16="-","-",'3i PAAC PAP'!$G$14*('3f CPIH'!D$16/'3f CPIH'!$G$16))</f>
        <v>4.4045349807384246</v>
      </c>
      <c r="I21" s="41">
        <f>IF('3f CPIH'!E$16="-","-",'3i PAAC PAP'!$G$14*('3f CPIH'!E$16/'3f CPIH'!$G$16))</f>
        <v>4.417735385276103</v>
      </c>
      <c r="J21" s="41">
        <f>IF('3f CPIH'!F$16="-","-",'3i PAAC PAP'!$G$14*('3f CPIH'!F$16/'3f CPIH'!$G$16))</f>
        <v>4.4441361943514579</v>
      </c>
      <c r="K21" s="41">
        <f>IF('3f CPIH'!G$16="-","-",'3i PAAC PAP'!$G$14*('3f CPIH'!G$16/'3f CPIH'!$G$16))</f>
        <v>4.4969378125021686</v>
      </c>
      <c r="L21" s="41">
        <f>IF('3f CPIH'!H$16="-","-",'3i PAAC PAP'!$G$14*('3f CPIH'!H$16/'3f CPIH'!$G$16))</f>
        <v>4.5541395654987715</v>
      </c>
      <c r="M21" s="41">
        <f>IF('3f CPIH'!I$16="-","-",'3i PAAC PAP'!$G$14*('3f CPIH'!I$16/'3f CPIH'!$G$16))</f>
        <v>4.6201415881871588</v>
      </c>
      <c r="N21" s="41">
        <f>IF('3f CPIH'!J$16="-","-",'3i PAAC PAP'!$G$14*('3f CPIH'!J$16/'3f CPIH'!$G$16))</f>
        <v>4.659742801800193</v>
      </c>
      <c r="O21" s="31"/>
      <c r="P21" s="41">
        <f>IF('3f CPIH'!L$16="-","-",'3i PAAC PAP'!$G$14*('3f CPIH'!L$16/'3f CPIH'!$G$16))</f>
        <v>4.659742801800193</v>
      </c>
      <c r="Q21" s="41" t="str">
        <f>IF('3f CPIH'!M$16="-","-",'3i PAAC PAP'!$G$14*('3f CPIH'!M$16/'3f CPIH'!$G$16))</f>
        <v>-</v>
      </c>
      <c r="R21" s="41" t="str">
        <f>IF('3f CPIH'!N$16="-","-",'3i PAAC PAP'!$G$14*('3f CPIH'!N$16/'3f CPIH'!$G$16))</f>
        <v>-</v>
      </c>
      <c r="S21" s="41" t="str">
        <f>IF('3f CPIH'!O$16="-","-",'3i PAAC PAP'!$G$14*('3f CPIH'!O$16/'3f CPIH'!$G$16))</f>
        <v>-</v>
      </c>
      <c r="T21" s="41" t="str">
        <f>IF('3f CPIH'!P$16="-","-",'3i PAAC PAP'!$G$14*('3f CPIH'!P$16/'3f CPIH'!$G$16))</f>
        <v>-</v>
      </c>
      <c r="U21" s="41" t="str">
        <f>IF('3f CPIH'!Q$16="-","-",'3i PAAC PAP'!$G$14*('3f CPIH'!Q$16/'3f CPIH'!$G$16))</f>
        <v>-</v>
      </c>
      <c r="V21" s="41" t="str">
        <f>IF('3f CPIH'!R$16="-","-",'3i PAAC PAP'!$G$14*('3f CPIH'!R$16/'3f CPIH'!$G$16))</f>
        <v>-</v>
      </c>
      <c r="W21" s="41" t="str">
        <f>IF('3f CPIH'!S$16="-","-",'3i PAAC PAP'!$G$14*('3f CPIH'!S$16/'3f CPIH'!$G$16))</f>
        <v>-</v>
      </c>
      <c r="X21" s="41" t="str">
        <f>IF('3f CPIH'!T$16="-","-",'3i PAAC PAP'!$G$14*('3f CPIH'!T$16/'3f CPIH'!$G$16))</f>
        <v>-</v>
      </c>
      <c r="Y21" s="41" t="str">
        <f>IF('3f CPIH'!U$16="-","-",'3i PAAC PAP'!$G$14*('3f CPIH'!U$16/'3f CPIH'!$G$16))</f>
        <v>-</v>
      </c>
      <c r="Z21" s="41" t="str">
        <f>IF('3f CPIH'!V$16="-","-",'3i PAAC PAP'!$G$14*('3f CPIH'!V$16/'3f CPIH'!$G$16))</f>
        <v>-</v>
      </c>
      <c r="AA21" s="29"/>
    </row>
    <row r="22" spans="1:27" s="30" customFormat="1" ht="11.5" x14ac:dyDescent="0.25">
      <c r="A22" s="273">
        <v>8</v>
      </c>
      <c r="B22" s="142" t="s">
        <v>352</v>
      </c>
      <c r="C22" s="142" t="s">
        <v>417</v>
      </c>
      <c r="D22" s="133" t="s">
        <v>318</v>
      </c>
      <c r="E22" s="134"/>
      <c r="F22" s="31"/>
      <c r="G22" s="41">
        <f>IF(G15="-","-",SUM(G15:G20)*'3i PAAC PAP'!$G$26)</f>
        <v>7.8261125791924231</v>
      </c>
      <c r="H22" s="41">
        <f>IF(H15="-","-",SUM(H15:H20)*'3i PAAC PAP'!$G$26)</f>
        <v>7.4512791918386752</v>
      </c>
      <c r="I22" s="41">
        <f>IF(I15="-","-",SUM(I15:I20)*'3i PAAC PAP'!$G$26)</f>
        <v>7.5868375428200787</v>
      </c>
      <c r="J22" s="41">
        <f>IF(J15="-","-",SUM(J15:J20)*'3i PAAC PAP'!$G$26)</f>
        <v>7.4213252668022216</v>
      </c>
      <c r="K22" s="41">
        <f>IF(K15="-","-",SUM(K15:K20)*'3i PAAC PAP'!$G$26)</f>
        <v>8.3088313950790447</v>
      </c>
      <c r="L22" s="41">
        <f>IF(L15="-","-",SUM(L15:L20)*'3i PAAC PAP'!$G$26)</f>
        <v>8.1944830429682156</v>
      </c>
      <c r="M22" s="41">
        <f>IF(M15="-","-",SUM(M15:M20)*'3i PAAC PAP'!$G$26)</f>
        <v>8.9644556949514236</v>
      </c>
      <c r="N22" s="41">
        <f>IF(N15="-","-",SUM(N15:N20)*'3i PAAC PAP'!$G$26)</f>
        <v>9.3801698135009755</v>
      </c>
      <c r="O22" s="31"/>
      <c r="P22" s="41" t="str">
        <f>IF(P15="-","-",SUM(P15:P20)*'3i PAAC PAP'!$G$26)</f>
        <v>-</v>
      </c>
      <c r="Q22" s="41" t="str">
        <f>IF(Q15="-","-",SUM(Q15:Q20)*'3i PAAC PAP'!$G$26)</f>
        <v>-</v>
      </c>
      <c r="R22" s="41" t="str">
        <f>IF(R15="-","-",SUM(R15:R20)*'3i PAAC PAP'!$G$26)</f>
        <v>-</v>
      </c>
      <c r="S22" s="41" t="str">
        <f>IF(S15="-","-",SUM(S15:S20)*'3i PAAC PAP'!$G$26)</f>
        <v>-</v>
      </c>
      <c r="T22" s="41" t="str">
        <f>IF(T15="-","-",SUM(T15:T20)*'3i PAAC PAP'!$G$26)</f>
        <v>-</v>
      </c>
      <c r="U22" s="41" t="str">
        <f>IF(U15="-","-",SUM(U15:U20)*'3i PAAC PAP'!$G$26)</f>
        <v>-</v>
      </c>
      <c r="V22" s="41" t="str">
        <f>IF(V15="-","-",SUM(V15:V20)*'3i PAAC PAP'!$G$26)</f>
        <v>-</v>
      </c>
      <c r="W22" s="41" t="str">
        <f>IF(W15="-","-",SUM(W15:W20)*'3i PAAC PAP'!$G$26)</f>
        <v>-</v>
      </c>
      <c r="X22" s="41" t="str">
        <f>IF(X15="-","-",SUM(X15:X20)*'3i PAAC PAP'!$G$26)</f>
        <v>-</v>
      </c>
      <c r="Y22" s="41" t="str">
        <f>IF(Y15="-","-",SUM(Y15:Y20)*'3i PAAC PAP'!$G$26)</f>
        <v>-</v>
      </c>
      <c r="Z22" s="41" t="str">
        <f>IF(Z15="-","-",SUM(Z15:Z20)*'3i PAAC PAP'!$G$26)</f>
        <v>-</v>
      </c>
      <c r="AA22" s="29"/>
    </row>
    <row r="23" spans="1:27" s="30" customFormat="1" ht="11.5" x14ac:dyDescent="0.25">
      <c r="A23" s="273">
        <v>9</v>
      </c>
      <c r="B23" s="142" t="s">
        <v>398</v>
      </c>
      <c r="C23" s="142" t="s">
        <v>548</v>
      </c>
      <c r="D23" s="133" t="s">
        <v>318</v>
      </c>
      <c r="E23" s="134"/>
      <c r="F23" s="31"/>
      <c r="G23" s="41">
        <f>IF(G15="-","-",SUM(G15:G22)*'3j EBIT'!$E$10)</f>
        <v>10.598899290701642</v>
      </c>
      <c r="H23" s="41">
        <f>IF(H15="-","-",SUM(H15:H22)*'3j EBIT'!$E$10)</f>
        <v>10.095430036604249</v>
      </c>
      <c r="I23" s="41">
        <f>IF(I15="-","-",SUM(I15:I22)*'3j EBIT'!$E$10)</f>
        <v>10.277820776883377</v>
      </c>
      <c r="J23" s="41">
        <f>IF(J15="-","-",SUM(J15:J22)*'3j EBIT'!$E$10)</f>
        <v>10.055935541287642</v>
      </c>
      <c r="K23" s="41">
        <f>IF(K15="-","-",SUM(K15:K22)*'3j EBIT'!$E$10)</f>
        <v>11.24941644094655</v>
      </c>
      <c r="L23" s="41">
        <f>IF(L15="-","-",SUM(L15:L22)*'3j EBIT'!$E$10)</f>
        <v>11.096861680100172</v>
      </c>
      <c r="M23" s="41">
        <f>IF(M15="-","-",SUM(M15:M22)*'3j EBIT'!$E$10)</f>
        <v>12.132672172746643</v>
      </c>
      <c r="N23" s="41">
        <f>IF(N15="-","-",SUM(N15:N22)*'3j EBIT'!$E$10)</f>
        <v>12.691989530996366</v>
      </c>
      <c r="O23" s="31"/>
      <c r="P23" s="41" t="str">
        <f>IF(P15="-","-",SUM(P15:P22)*'3j EBIT'!$E$10)</f>
        <v>-</v>
      </c>
      <c r="Q23" s="41" t="str">
        <f>IF(Q15="-","-",SUM(Q15:Q22)*'3j EBIT'!$E$10)</f>
        <v>-</v>
      </c>
      <c r="R23" s="41" t="str">
        <f>IF(R15="-","-",SUM(R15:R22)*'3j EBIT'!$E$10)</f>
        <v>-</v>
      </c>
      <c r="S23" s="41" t="str">
        <f>IF(S15="-","-",SUM(S15:S22)*'3j EBIT'!$E$10)</f>
        <v>-</v>
      </c>
      <c r="T23" s="41" t="str">
        <f>IF(T15="-","-",SUM(T15:T22)*'3j EBIT'!$E$10)</f>
        <v>-</v>
      </c>
      <c r="U23" s="41" t="str">
        <f>IF(U15="-","-",SUM(U15:U22)*'3j EBIT'!$E$10)</f>
        <v>-</v>
      </c>
      <c r="V23" s="41" t="str">
        <f>IF(V15="-","-",SUM(V15:V22)*'3j EBIT'!$E$10)</f>
        <v>-</v>
      </c>
      <c r="W23" s="41" t="str">
        <f>IF(W15="-","-",SUM(W15:W22)*'3j EBIT'!$E$10)</f>
        <v>-</v>
      </c>
      <c r="X23" s="41" t="str">
        <f>IF(X15="-","-",SUM(X15:X22)*'3j EBIT'!$E$10)</f>
        <v>-</v>
      </c>
      <c r="Y23" s="41" t="str">
        <f>IF(Y15="-","-",SUM(Y15:Y22)*'3j EBIT'!$E$10)</f>
        <v>-</v>
      </c>
      <c r="Z23" s="41" t="str">
        <f>IF(Z15="-","-",SUM(Z15:Z22)*'3j EBIT'!$E$10)</f>
        <v>-</v>
      </c>
      <c r="AA23" s="29"/>
    </row>
    <row r="24" spans="1:27" s="30" customFormat="1" ht="11.5" x14ac:dyDescent="0.25">
      <c r="A24" s="273">
        <v>10</v>
      </c>
      <c r="B24" s="142" t="s">
        <v>294</v>
      </c>
      <c r="C24" s="190" t="s">
        <v>549</v>
      </c>
      <c r="D24" s="133" t="s">
        <v>318</v>
      </c>
      <c r="E24" s="133"/>
      <c r="F24" s="31"/>
      <c r="G24" s="41">
        <f>IF(G15="-","-",SUM(G15:G17,G19:G23)*'3k HAP'!$E$11)</f>
        <v>6.5242200572146904</v>
      </c>
      <c r="H24" s="41">
        <f>IF(H15="-","-",SUM(H15:H17,H19:H23)*'3k HAP'!$E$11)</f>
        <v>6.1185893421750253</v>
      </c>
      <c r="I24" s="41">
        <f>IF(I15="-","-",SUM(I15:I17,I19:I23)*'3k HAP'!$E$11)</f>
        <v>6.1508532896419057</v>
      </c>
      <c r="J24" s="41">
        <f>IF(J15="-","-",SUM(J15:J17,J19:J23)*'3k HAP'!$E$11)</f>
        <v>5.9896649573435754</v>
      </c>
      <c r="K24" s="41">
        <f>IF(K15="-","-",SUM(K15:K17,K19:K23)*'3k HAP'!$E$11)</f>
        <v>6.8125450414779731</v>
      </c>
      <c r="L24" s="41">
        <f>IF(L15="-","-",SUM(L15:L17,L19:L23)*'3k HAP'!$E$11)</f>
        <v>6.676435119503271</v>
      </c>
      <c r="M24" s="41">
        <f>IF(M15="-","-",SUM(M15:M17,M19:M23)*'3k HAP'!$E$11)</f>
        <v>7.4668770534922535</v>
      </c>
      <c r="N24" s="41">
        <f>IF(N15="-","-",SUM(N15:N17,N19:N23)*'3k HAP'!$E$11)</f>
        <v>7.9089003146104035</v>
      </c>
      <c r="O24" s="31"/>
      <c r="P24" s="41" t="str">
        <f>IF(P15="-","-",SUM(P15:P17,P19:P23)*'3k HAP'!$E$11)</f>
        <v>-</v>
      </c>
      <c r="Q24" s="41" t="str">
        <f>IF(Q15="-","-",SUM(Q15:Q17,Q19:Q23)*'3k HAP'!$E$11)</f>
        <v>-</v>
      </c>
      <c r="R24" s="41" t="str">
        <f>IF(R15="-","-",SUM(R15:R17,R19:R23)*'3k HAP'!$E$11)</f>
        <v>-</v>
      </c>
      <c r="S24" s="41" t="str">
        <f>IF(S15="-","-",SUM(S15:S17,S19:S23)*'3k HAP'!$E$11)</f>
        <v>-</v>
      </c>
      <c r="T24" s="41" t="str">
        <f>IF(T15="-","-",SUM(T15:T17,T19:T23)*'3k HAP'!$E$11)</f>
        <v>-</v>
      </c>
      <c r="U24" s="41" t="str">
        <f>IF(U15="-","-",SUM(U15:U17,U19:U23)*'3k HAP'!$E$11)</f>
        <v>-</v>
      </c>
      <c r="V24" s="41" t="str">
        <f>IF(V15="-","-",SUM(V15:V17,V19:V23)*'3k HAP'!$E$11)</f>
        <v>-</v>
      </c>
      <c r="W24" s="41" t="str">
        <f>IF(W15="-","-",SUM(W15:W17,W19:W23)*'3k HAP'!$E$11)</f>
        <v>-</v>
      </c>
      <c r="X24" s="41" t="str">
        <f>IF(X15="-","-",SUM(X15:X17,X19:X23)*'3k HAP'!$E$11)</f>
        <v>-</v>
      </c>
      <c r="Y24" s="41" t="str">
        <f>IF(Y15="-","-",SUM(Y15:Y17,Y19:Y23)*'3k HAP'!$E$11)</f>
        <v>-</v>
      </c>
      <c r="Z24" s="41" t="str">
        <f>IF(Z15="-","-",SUM(Z15:Z17,Z19:Z23)*'3k HAP'!$E$11)</f>
        <v>-</v>
      </c>
      <c r="AA24" s="29"/>
    </row>
    <row r="25" spans="1:27" s="30" customFormat="1" ht="11.5" x14ac:dyDescent="0.25">
      <c r="A25" s="273">
        <v>11</v>
      </c>
      <c r="B25" s="142" t="s">
        <v>46</v>
      </c>
      <c r="C25" s="142" t="str">
        <f>B25&amp;"_"&amp;D25</f>
        <v>Total_Eastern</v>
      </c>
      <c r="D25" s="133" t="s">
        <v>318</v>
      </c>
      <c r="E25" s="134"/>
      <c r="F25" s="31"/>
      <c r="G25" s="41">
        <f t="shared" ref="G25:N25" si="0">IF(G15="-","-",SUM(G15:G24))</f>
        <v>574.95992412168698</v>
      </c>
      <c r="H25" s="41">
        <f t="shared" si="0"/>
        <v>547.55244235795033</v>
      </c>
      <c r="I25" s="41">
        <f t="shared" si="0"/>
        <v>557.36660969196612</v>
      </c>
      <c r="J25" s="41">
        <f t="shared" si="0"/>
        <v>545.30536582955983</v>
      </c>
      <c r="K25" s="41">
        <f t="shared" si="0"/>
        <v>610.13651100592722</v>
      </c>
      <c r="L25" s="41">
        <f t="shared" si="0"/>
        <v>601.81864838382296</v>
      </c>
      <c r="M25" s="41">
        <f t="shared" si="0"/>
        <v>658.16124252869383</v>
      </c>
      <c r="N25" s="41">
        <f t="shared" si="0"/>
        <v>688.60033884541554</v>
      </c>
      <c r="O25" s="31"/>
      <c r="P25" s="41" t="str">
        <f t="shared" ref="P25:Z25" si="1">IF(P15="-","-",SUM(P15:P24))</f>
        <v>-</v>
      </c>
      <c r="Q25" s="41" t="str">
        <f t="shared" si="1"/>
        <v>-</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5" x14ac:dyDescent="0.25">
      <c r="A26" s="273">
        <v>1</v>
      </c>
      <c r="B26" s="138" t="s">
        <v>353</v>
      </c>
      <c r="C26" s="138" t="s">
        <v>344</v>
      </c>
      <c r="D26" s="136" t="s">
        <v>320</v>
      </c>
      <c r="E26" s="137"/>
      <c r="F26" s="31"/>
      <c r="G26" s="135">
        <f>IF('3a DF'!H29="-","-",'3a DF'!H29)</f>
        <v>255.08419155174175</v>
      </c>
      <c r="H26" s="135">
        <f>IF('3a DF'!I29="-","-",'3a DF'!I29)</f>
        <v>228.34608285972536</v>
      </c>
      <c r="I26" s="135">
        <f>IF('3a DF'!J29="-","-",'3a DF'!J29)</f>
        <v>205.91073060763142</v>
      </c>
      <c r="J26" s="135">
        <f>IF('3a DF'!K29="-","-",'3a DF'!K29)</f>
        <v>196.13475485990236</v>
      </c>
      <c r="K26" s="135">
        <f>IF('3a DF'!L29="-","-",'3a DF'!L29)</f>
        <v>228.88902539922276</v>
      </c>
      <c r="L26" s="135">
        <f>IF('3a DF'!M29="-","-",'3a DF'!M29)</f>
        <v>220.42194543672235</v>
      </c>
      <c r="M26" s="135">
        <f>IF('3a DF'!N29="-","-",'3a DF'!N29)</f>
        <v>234.01400906195343</v>
      </c>
      <c r="N26" s="135">
        <f>IF('3a DF'!O29="-","-",'3a DF'!O29)</f>
        <v>261.18043255697455</v>
      </c>
      <c r="O26" s="31"/>
      <c r="P26" s="135" t="str">
        <f>IF('3a DF'!Q29="-","-",'3a DF'!Q29)</f>
        <v>-</v>
      </c>
      <c r="Q26" s="135" t="str">
        <f>IF('3a DF'!R29="-","-",'3a DF'!R29)</f>
        <v>-</v>
      </c>
      <c r="R26" s="135" t="str">
        <f>IF('3a DF'!S29="-","-",'3a DF'!S29)</f>
        <v>-</v>
      </c>
      <c r="S26" s="135" t="str">
        <f>IF('3a DF'!T29="-","-",'3a DF'!T29)</f>
        <v>-</v>
      </c>
      <c r="T26" s="135" t="str">
        <f>IF('3a DF'!U29="-","-",'3a DF'!U29)</f>
        <v>-</v>
      </c>
      <c r="U26" s="135" t="str">
        <f>IF('3a DF'!V29="-","-",'3a DF'!V29)</f>
        <v>-</v>
      </c>
      <c r="V26" s="135" t="str">
        <f>IF('3a DF'!W29="-","-",'3a DF'!W29)</f>
        <v>-</v>
      </c>
      <c r="W26" s="135" t="str">
        <f>IF('3a DF'!X29="-","-",'3a DF'!X29)</f>
        <v>-</v>
      </c>
      <c r="X26" s="135" t="str">
        <f>IF('3a DF'!Y29="-","-",'3a DF'!Y29)</f>
        <v>-</v>
      </c>
      <c r="Y26" s="135" t="str">
        <f>IF('3a DF'!Z29="-","-",'3a DF'!Z29)</f>
        <v>-</v>
      </c>
      <c r="Z26" s="135" t="str">
        <f>IF('3a DF'!AA29="-","-",'3a DF'!AA29)</f>
        <v>-</v>
      </c>
      <c r="AA26" s="29"/>
    </row>
    <row r="27" spans="1:27" s="30" customFormat="1" ht="11.5" x14ac:dyDescent="0.25">
      <c r="A27" s="273">
        <v>2</v>
      </c>
      <c r="B27" s="138" t="s">
        <v>353</v>
      </c>
      <c r="C27" s="138" t="s">
        <v>303</v>
      </c>
      <c r="D27" s="136" t="s">
        <v>320</v>
      </c>
      <c r="E27" s="137"/>
      <c r="F27" s="31"/>
      <c r="G27" s="135">
        <f>IF('3b CM'!F28="-","-",'3b CM'!F28)</f>
        <v>5.8990794744677166E-2</v>
      </c>
      <c r="H27" s="135">
        <f>IF('3b CM'!G28="-","-",'3b CM'!G28)</f>
        <v>8.8486192117015749E-2</v>
      </c>
      <c r="I27" s="135">
        <f>IF('3b CM'!H28="-","-",'3b CM'!H28)</f>
        <v>0.27863339973850021</v>
      </c>
      <c r="J27" s="135">
        <f>IF('3b CM'!I28="-","-",'3b CM'!I28)</f>
        <v>0.28335629019649178</v>
      </c>
      <c r="K27" s="135">
        <f>IF('3b CM'!J28="-","-",'3b CM'!J28)</f>
        <v>3.6393696971798395</v>
      </c>
      <c r="L27" s="135">
        <f>IF('3b CM'!K28="-","-",'3b CM'!K28)</f>
        <v>3.5305563574975185</v>
      </c>
      <c r="M27" s="135">
        <f>IF('3b CM'!L28="-","-",'3b CM'!L28)</f>
        <v>12.281250309832373</v>
      </c>
      <c r="N27" s="135">
        <f>IF('3b CM'!M28="-","-",'3b CM'!M28)</f>
        <v>11.674905883350215</v>
      </c>
      <c r="O27" s="31"/>
      <c r="P27" s="135" t="str">
        <f>IF('3b CM'!O28="-","-",'3b CM'!O28)</f>
        <v>-</v>
      </c>
      <c r="Q27" s="135" t="str">
        <f>IF('3b CM'!P28="-","-",'3b CM'!P28)</f>
        <v>-</v>
      </c>
      <c r="R27" s="135" t="str">
        <f>IF('3b CM'!Q28="-","-",'3b CM'!Q28)</f>
        <v>-</v>
      </c>
      <c r="S27" s="135" t="str">
        <f>IF('3b CM'!R28="-","-",'3b CM'!R28)</f>
        <v>-</v>
      </c>
      <c r="T27" s="135" t="str">
        <f>IF('3b CM'!S28="-","-",'3b CM'!S28)</f>
        <v>-</v>
      </c>
      <c r="U27" s="135" t="str">
        <f>IF('3b CM'!T28="-","-",'3b CM'!T28)</f>
        <v>-</v>
      </c>
      <c r="V27" s="135" t="str">
        <f>IF('3b CM'!U28="-","-",'3b CM'!U28)</f>
        <v>-</v>
      </c>
      <c r="W27" s="135" t="str">
        <f>IF('3b CM'!V28="-","-",'3b CM'!V28)</f>
        <v>-</v>
      </c>
      <c r="X27" s="135" t="str">
        <f>IF('3b CM'!W28="-","-",'3b CM'!W28)</f>
        <v>-</v>
      </c>
      <c r="Y27" s="135" t="str">
        <f>IF('3b CM'!X28="-","-",'3b CM'!X28)</f>
        <v>-</v>
      </c>
      <c r="Z27" s="135" t="str">
        <f>IF('3b CM'!Y28="-","-",'3b CM'!Y28)</f>
        <v>-</v>
      </c>
      <c r="AA27" s="29"/>
    </row>
    <row r="28" spans="1:27" s="30" customFormat="1" ht="12.4" customHeight="1" x14ac:dyDescent="0.25">
      <c r="A28" s="273">
        <v>3</v>
      </c>
      <c r="B28" s="138" t="s">
        <v>2</v>
      </c>
      <c r="C28" s="138" t="s">
        <v>345</v>
      </c>
      <c r="D28" s="136" t="s">
        <v>320</v>
      </c>
      <c r="E28" s="137"/>
      <c r="F28" s="31"/>
      <c r="G28" s="135">
        <f>IF('3c PC'!G29="-","-",'3c PC'!G29)</f>
        <v>90.726713861208424</v>
      </c>
      <c r="H28" s="135">
        <f>IF('3c PC'!H29="-","-",'3c PC'!H29)</f>
        <v>90.699648717954958</v>
      </c>
      <c r="I28" s="135">
        <f>IF('3c PC'!I29="-","-",'3c PC'!I29)</f>
        <v>114.99952994364455</v>
      </c>
      <c r="J28" s="135">
        <f>IF('3c PC'!J29="-","-",'3c PC'!J29)</f>
        <v>113.7684169653958</v>
      </c>
      <c r="K28" s="135">
        <f>IF('3c PC'!K29="-","-",'3c PC'!K29)</f>
        <v>130.43540208664726</v>
      </c>
      <c r="L28" s="135">
        <f>IF('3c PC'!L29="-","-",'3c PC'!L29)</f>
        <v>129.24944666151694</v>
      </c>
      <c r="M28" s="135">
        <f>IF('3c PC'!M29="-","-",'3c PC'!M29)</f>
        <v>157.71890509862112</v>
      </c>
      <c r="N28" s="135">
        <f>IF('3c PC'!N29="-","-",'3c PC'!N29)</f>
        <v>154.80203460643523</v>
      </c>
      <c r="O28" s="31"/>
      <c r="P28" s="135" t="str">
        <f>IF('3c PC'!P29="-","-",'3c PC'!P29)</f>
        <v>-</v>
      </c>
      <c r="Q28" s="135" t="str">
        <f>IF('3c PC'!Q29="-","-",'3c PC'!Q29)</f>
        <v>-</v>
      </c>
      <c r="R28" s="135" t="str">
        <f>IF('3c PC'!R29="-","-",'3c PC'!R29)</f>
        <v>-</v>
      </c>
      <c r="S28" s="135" t="str">
        <f>IF('3c PC'!S29="-","-",'3c PC'!S29)</f>
        <v>-</v>
      </c>
      <c r="T28" s="135" t="str">
        <f>IF('3c PC'!T29="-","-",'3c PC'!T29)</f>
        <v>-</v>
      </c>
      <c r="U28" s="135" t="str">
        <f>IF('3c PC'!U29="-","-",'3c PC'!U29)</f>
        <v>-</v>
      </c>
      <c r="V28" s="135" t="str">
        <f>IF('3c PC'!V29="-","-",'3c PC'!V29)</f>
        <v>-</v>
      </c>
      <c r="W28" s="135" t="str">
        <f>IF('3c PC'!W29="-","-",'3c PC'!W29)</f>
        <v>-</v>
      </c>
      <c r="X28" s="135" t="str">
        <f>IF('3c PC'!X29="-","-",'3c PC'!X29)</f>
        <v>-</v>
      </c>
      <c r="Y28" s="135" t="str">
        <f>IF('3c PC'!Y29="-","-",'3c PC'!Y29)</f>
        <v>-</v>
      </c>
      <c r="Z28" s="135" t="str">
        <f>IF('3c PC'!Z29="-","-",'3c PC'!Z29)</f>
        <v>-</v>
      </c>
      <c r="AA28" s="29"/>
    </row>
    <row r="29" spans="1:27" s="30" customFormat="1" ht="11.5" x14ac:dyDescent="0.25">
      <c r="A29" s="273">
        <v>4</v>
      </c>
      <c r="B29" s="138" t="s">
        <v>355</v>
      </c>
      <c r="C29" s="138" t="s">
        <v>346</v>
      </c>
      <c r="D29" s="136" t="s">
        <v>320</v>
      </c>
      <c r="E29" s="137"/>
      <c r="F29" s="31"/>
      <c r="G29" s="135">
        <f>IF('3d NC-Elec'!H57="-","-",'3d NC-Elec'!H57)</f>
        <v>111.29688620225096</v>
      </c>
      <c r="H29" s="135">
        <f>IF('3d NC-Elec'!I57="-","-",'3d NC-Elec'!I57)</f>
        <v>112.2936382273312</v>
      </c>
      <c r="I29" s="135">
        <f>IF('3d NC-Elec'!J57="-","-",'3d NC-Elec'!J57)</f>
        <v>128.15384175965798</v>
      </c>
      <c r="J29" s="135">
        <f>IF('3d NC-Elec'!K57="-","-",'3d NC-Elec'!K57)</f>
        <v>127.40414984028969</v>
      </c>
      <c r="K29" s="135">
        <f>IF('3d NC-Elec'!L57="-","-",'3d NC-Elec'!L57)</f>
        <v>123.62398104502108</v>
      </c>
      <c r="L29" s="135">
        <f>IF('3d NC-Elec'!M57="-","-",'3d NC-Elec'!M57)</f>
        <v>124.81890142020927</v>
      </c>
      <c r="M29" s="135">
        <f>IF('3d NC-Elec'!N57="-","-",'3d NC-Elec'!N57)</f>
        <v>130.60103161021058</v>
      </c>
      <c r="N29" s="135">
        <f>IF('3d NC-Elec'!O57="-","-",'3d NC-Elec'!O57)</f>
        <v>130.07052065354765</v>
      </c>
      <c r="O29" s="31"/>
      <c r="P29" s="135" t="str">
        <f>IF('3d NC-Elec'!Q57="-","-",'3d NC-Elec'!Q57)</f>
        <v>-</v>
      </c>
      <c r="Q29" s="135" t="str">
        <f>IF('3d NC-Elec'!R57="-","-",'3d NC-Elec'!R57)</f>
        <v>-</v>
      </c>
      <c r="R29" s="135" t="str">
        <f>IF('3d NC-Elec'!S57="-","-",'3d NC-Elec'!S57)</f>
        <v>-</v>
      </c>
      <c r="S29" s="135" t="str">
        <f>IF('3d NC-Elec'!T57="-","-",'3d NC-Elec'!T57)</f>
        <v>-</v>
      </c>
      <c r="T29" s="135" t="str">
        <f>IF('3d NC-Elec'!U57="-","-",'3d NC-Elec'!U57)</f>
        <v>-</v>
      </c>
      <c r="U29" s="135" t="str">
        <f>IF('3d NC-Elec'!V57="-","-",'3d NC-Elec'!V57)</f>
        <v>-</v>
      </c>
      <c r="V29" s="135" t="str">
        <f>IF('3d NC-Elec'!W57="-","-",'3d NC-Elec'!W57)</f>
        <v>-</v>
      </c>
      <c r="W29" s="135" t="str">
        <f>IF('3d NC-Elec'!X57="-","-",'3d NC-Elec'!X57)</f>
        <v>-</v>
      </c>
      <c r="X29" s="135" t="str">
        <f>IF('3d NC-Elec'!Y57="-","-",'3d NC-Elec'!Y57)</f>
        <v>-</v>
      </c>
      <c r="Y29" s="135" t="str">
        <f>IF('3d NC-Elec'!Z57="-","-",'3d NC-Elec'!Z57)</f>
        <v>-</v>
      </c>
      <c r="Z29" s="135" t="str">
        <f>IF('3d NC-Elec'!AA57="-","-",'3d NC-Elec'!AA57)</f>
        <v>-</v>
      </c>
      <c r="AA29" s="29"/>
    </row>
    <row r="30" spans="1:27" s="30" customFormat="1" ht="11.5" x14ac:dyDescent="0.25">
      <c r="A30" s="273">
        <v>5</v>
      </c>
      <c r="B30" s="138" t="s">
        <v>352</v>
      </c>
      <c r="C30" s="138" t="s">
        <v>347</v>
      </c>
      <c r="D30" s="136" t="s">
        <v>320</v>
      </c>
      <c r="E30" s="137"/>
      <c r="F30" s="31"/>
      <c r="G30" s="135">
        <f>IF('3f CPIH'!C$16="-","-",'3g OC '!$E$10*('3f CPIH'!C$16/'3f CPIH'!$G$16))</f>
        <v>76.533089989502642</v>
      </c>
      <c r="H30" s="135">
        <f>IF('3f CPIH'!D$16="-","-",'3g OC '!$E$10*('3f CPIH'!D$16/'3f CPIH'!$G$16))</f>
        <v>76.686309388881014</v>
      </c>
      <c r="I30" s="135">
        <f>IF('3f CPIH'!E$16="-","-",'3g OC '!$E$10*('3f CPIH'!E$16/'3f CPIH'!$G$16))</f>
        <v>76.916138487948601</v>
      </c>
      <c r="J30" s="135">
        <f>IF('3f CPIH'!F$16="-","-",'3g OC '!$E$10*('3f CPIH'!F$16/'3f CPIH'!$G$16))</f>
        <v>77.375796686083746</v>
      </c>
      <c r="K30" s="135">
        <f>IF('3f CPIH'!G$16="-","-",'3g OC '!$E$10*('3f CPIH'!G$16/'3f CPIH'!$G$16))</f>
        <v>78.29511308235405</v>
      </c>
      <c r="L30" s="135">
        <f>IF('3f CPIH'!H$16="-","-",'3g OC '!$E$10*('3f CPIH'!H$16/'3f CPIH'!$G$16))</f>
        <v>79.291039178313554</v>
      </c>
      <c r="M30" s="135">
        <f>IF('3f CPIH'!I$16="-","-",'3g OC '!$E$10*('3f CPIH'!I$16/'3f CPIH'!$G$16))</f>
        <v>80.440184673651416</v>
      </c>
      <c r="N30" s="135">
        <f>IF('3f CPIH'!J$16="-","-",'3g OC '!$E$10*('3f CPIH'!J$16/'3f CPIH'!$G$16))</f>
        <v>81.129671970854147</v>
      </c>
      <c r="O30" s="31"/>
      <c r="P30" s="135">
        <f>IF('3f CPIH'!L$16="-","-",'3g OC '!$E$10*('3f CPIH'!L$16/'3f CPIH'!$G$16))</f>
        <v>81.129671970854147</v>
      </c>
      <c r="Q30" s="135" t="str">
        <f>IF('3f CPIH'!M$16="-","-",'3g OC '!$E$10*('3f CPIH'!M$16/'3f CPIH'!$G$16))</f>
        <v>-</v>
      </c>
      <c r="R30" s="135" t="str">
        <f>IF('3f CPIH'!N$16="-","-",'3g OC '!$E$10*('3f CPIH'!N$16/'3f CPIH'!$G$16))</f>
        <v>-</v>
      </c>
      <c r="S30" s="135" t="str">
        <f>IF('3f CPIH'!O$16="-","-",'3g OC '!$E$10*('3f CPIH'!O$16/'3f CPIH'!$G$16))</f>
        <v>-</v>
      </c>
      <c r="T30" s="135" t="str">
        <f>IF('3f CPIH'!P$16="-","-",'3g OC '!$E$10*('3f CPIH'!P$16/'3f CPIH'!$G$16))</f>
        <v>-</v>
      </c>
      <c r="U30" s="135" t="str">
        <f>IF('3f CPIH'!Q$16="-","-",'3g OC '!$E$10*('3f CPIH'!Q$16/'3f CPIH'!$G$16))</f>
        <v>-</v>
      </c>
      <c r="V30" s="135" t="str">
        <f>IF('3f CPIH'!R$16="-","-",'3g OC '!$E$10*('3f CPIH'!R$16/'3f CPIH'!$G$16))</f>
        <v>-</v>
      </c>
      <c r="W30" s="135" t="str">
        <f>IF('3f CPIH'!S$16="-","-",'3g OC '!$E$10*('3f CPIH'!S$16/'3f CPIH'!$G$16))</f>
        <v>-</v>
      </c>
      <c r="X30" s="135" t="str">
        <f>IF('3f CPIH'!T$16="-","-",'3g OC '!$E$10*('3f CPIH'!T$16/'3f CPIH'!$G$16))</f>
        <v>-</v>
      </c>
      <c r="Y30" s="135" t="str">
        <f>IF('3f CPIH'!U$16="-","-",'3g OC '!$E$10*('3f CPIH'!U$16/'3f CPIH'!$G$16))</f>
        <v>-</v>
      </c>
      <c r="Z30" s="135" t="str">
        <f>IF('3f CPIH'!V$16="-","-",'3g OC '!$E$10*('3f CPIH'!V$16/'3f CPIH'!$G$16))</f>
        <v>-</v>
      </c>
      <c r="AA30" s="29"/>
    </row>
    <row r="31" spans="1:27" s="30" customFormat="1" ht="11.5" x14ac:dyDescent="0.25">
      <c r="A31" s="273">
        <v>6</v>
      </c>
      <c r="B31" s="138" t="s">
        <v>352</v>
      </c>
      <c r="C31" s="138" t="s">
        <v>45</v>
      </c>
      <c r="D31" s="136" t="s">
        <v>320</v>
      </c>
      <c r="E31" s="137"/>
      <c r="F31" s="31"/>
      <c r="G31" s="135" t="s">
        <v>336</v>
      </c>
      <c r="H31" s="135" t="s">
        <v>336</v>
      </c>
      <c r="I31" s="135" t="s">
        <v>336</v>
      </c>
      <c r="J31" s="135" t="s">
        <v>336</v>
      </c>
      <c r="K31" s="135">
        <f>IF('3h SMNCC'!F$36="-","-",'3h SMNCC'!F$36)</f>
        <v>0</v>
      </c>
      <c r="L31" s="135">
        <f>IF('3h SMNCC'!G$36="-","-",'3h SMNCC'!G$36)</f>
        <v>-0.20799732489328449</v>
      </c>
      <c r="M31" s="135">
        <f>IF('3h SMNCC'!H$36="-","-",'3h SMNCC'!H$36)</f>
        <v>2.3528451635617831</v>
      </c>
      <c r="N31" s="135">
        <f>IF('3h SMNCC'!I$36="-","-",'3h SMNCC'!I$36)</f>
        <v>7.276170729762069</v>
      </c>
      <c r="O31" s="31"/>
      <c r="P31" s="135" t="str">
        <f>IF('3h SMNCC'!K$36="-","-",'3h SMNCC'!K$36)</f>
        <v>-</v>
      </c>
      <c r="Q31" s="135" t="str">
        <f>IF('3h SMNCC'!L$36="-","-",'3h SMNCC'!L$36)</f>
        <v>-</v>
      </c>
      <c r="R31" s="135" t="str">
        <f>IF('3h SMNCC'!M$36="-","-",'3h SMNCC'!M$36)</f>
        <v>-</v>
      </c>
      <c r="S31" s="135" t="str">
        <f>IF('3h SMNCC'!N$36="-","-",'3h SMNCC'!N$36)</f>
        <v>-</v>
      </c>
      <c r="T31" s="135" t="str">
        <f>IF('3h SMNCC'!O$36="-","-",'3h SMNCC'!O$36)</f>
        <v>-</v>
      </c>
      <c r="U31" s="135" t="str">
        <f>IF('3h SMNCC'!P$36="-","-",'3h SMNCC'!P$36)</f>
        <v>-</v>
      </c>
      <c r="V31" s="135" t="str">
        <f>IF('3h SMNCC'!Q$36="-","-",'3h SMNCC'!Q$36)</f>
        <v>-</v>
      </c>
      <c r="W31" s="135" t="str">
        <f>IF('3h SMNCC'!R$36="-","-",'3h SMNCC'!R$36)</f>
        <v>-</v>
      </c>
      <c r="X31" s="135" t="str">
        <f>IF('3h SMNCC'!S$36="-","-",'3h SMNCC'!S$36)</f>
        <v>-</v>
      </c>
      <c r="Y31" s="135" t="str">
        <f>IF('3h SMNCC'!T$36="-","-",'3h SMNCC'!T$36)</f>
        <v>-</v>
      </c>
      <c r="Z31" s="135" t="str">
        <f>IF('3h SMNCC'!U$36="-","-",'3h SMNCC'!U$36)</f>
        <v>-</v>
      </c>
      <c r="AA31" s="29"/>
    </row>
    <row r="32" spans="1:27" s="30" customFormat="1" ht="11.5" x14ac:dyDescent="0.25">
      <c r="A32" s="273">
        <v>7</v>
      </c>
      <c r="B32" s="138" t="s">
        <v>352</v>
      </c>
      <c r="C32" s="138" t="s">
        <v>399</v>
      </c>
      <c r="D32" s="136" t="s">
        <v>320</v>
      </c>
      <c r="E32" s="137"/>
      <c r="F32" s="31"/>
      <c r="G32" s="135">
        <f>IF('3f CPIH'!C$16="-","-",'3i PAAC PAP'!$G$14*('3f CPIH'!C$16/'3f CPIH'!$G$16))</f>
        <v>4.3957347110466403</v>
      </c>
      <c r="H32" s="135">
        <f>IF('3f CPIH'!D$16="-","-",'3i PAAC PAP'!$G$14*('3f CPIH'!D$16/'3f CPIH'!$G$16))</f>
        <v>4.4045349807384246</v>
      </c>
      <c r="I32" s="135">
        <f>IF('3f CPIH'!E$16="-","-",'3i PAAC PAP'!$G$14*('3f CPIH'!E$16/'3f CPIH'!$G$16))</f>
        <v>4.417735385276103</v>
      </c>
      <c r="J32" s="135">
        <f>IF('3f CPIH'!F$16="-","-",'3i PAAC PAP'!$G$14*('3f CPIH'!F$16/'3f CPIH'!$G$16))</f>
        <v>4.4441361943514579</v>
      </c>
      <c r="K32" s="135">
        <f>IF('3f CPIH'!G$16="-","-",'3i PAAC PAP'!$G$14*('3f CPIH'!G$16/'3f CPIH'!$G$16))</f>
        <v>4.4969378125021686</v>
      </c>
      <c r="L32" s="135">
        <f>IF('3f CPIH'!H$16="-","-",'3i PAAC PAP'!$G$14*('3f CPIH'!H$16/'3f CPIH'!$G$16))</f>
        <v>4.5541395654987715</v>
      </c>
      <c r="M32" s="135">
        <f>IF('3f CPIH'!I$16="-","-",'3i PAAC PAP'!$G$14*('3f CPIH'!I$16/'3f CPIH'!$G$16))</f>
        <v>4.6201415881871588</v>
      </c>
      <c r="N32" s="135">
        <f>IF('3f CPIH'!J$16="-","-",'3i PAAC PAP'!$G$14*('3f CPIH'!J$16/'3f CPIH'!$G$16))</f>
        <v>4.659742801800193</v>
      </c>
      <c r="O32" s="31"/>
      <c r="P32" s="135">
        <f>IF('3f CPIH'!L$16="-","-",'3i PAAC PAP'!$G$14*('3f CPIH'!L$16/'3f CPIH'!$G$16))</f>
        <v>4.659742801800193</v>
      </c>
      <c r="Q32" s="135" t="str">
        <f>IF('3f CPIH'!M$16="-","-",'3i PAAC PAP'!$G$14*('3f CPIH'!M$16/'3f CPIH'!$G$16))</f>
        <v>-</v>
      </c>
      <c r="R32" s="135" t="str">
        <f>IF('3f CPIH'!N$16="-","-",'3i PAAC PAP'!$G$14*('3f CPIH'!N$16/'3f CPIH'!$G$16))</f>
        <v>-</v>
      </c>
      <c r="S32" s="135" t="str">
        <f>IF('3f CPIH'!O$16="-","-",'3i PAAC PAP'!$G$14*('3f CPIH'!O$16/'3f CPIH'!$G$16))</f>
        <v>-</v>
      </c>
      <c r="T32" s="135" t="str">
        <f>IF('3f CPIH'!P$16="-","-",'3i PAAC PAP'!$G$14*('3f CPIH'!P$16/'3f CPIH'!$G$16))</f>
        <v>-</v>
      </c>
      <c r="U32" s="135" t="str">
        <f>IF('3f CPIH'!Q$16="-","-",'3i PAAC PAP'!$G$14*('3f CPIH'!Q$16/'3f CPIH'!$G$16))</f>
        <v>-</v>
      </c>
      <c r="V32" s="135" t="str">
        <f>IF('3f CPIH'!R$16="-","-",'3i PAAC PAP'!$G$14*('3f CPIH'!R$16/'3f CPIH'!$G$16))</f>
        <v>-</v>
      </c>
      <c r="W32" s="135" t="str">
        <f>IF('3f CPIH'!S$16="-","-",'3i PAAC PAP'!$G$14*('3f CPIH'!S$16/'3f CPIH'!$G$16))</f>
        <v>-</v>
      </c>
      <c r="X32" s="135" t="str">
        <f>IF('3f CPIH'!T$16="-","-",'3i PAAC PAP'!$G$14*('3f CPIH'!T$16/'3f CPIH'!$G$16))</f>
        <v>-</v>
      </c>
      <c r="Y32" s="135" t="str">
        <f>IF('3f CPIH'!U$16="-","-",'3i PAAC PAP'!$G$14*('3f CPIH'!U$16/'3f CPIH'!$G$16))</f>
        <v>-</v>
      </c>
      <c r="Z32" s="135" t="str">
        <f>IF('3f CPIH'!V$16="-","-",'3i PAAC PAP'!$G$14*('3f CPIH'!V$16/'3f CPIH'!$G$16))</f>
        <v>-</v>
      </c>
      <c r="AA32" s="29"/>
    </row>
    <row r="33" spans="1:27" s="30" customFormat="1" ht="11.5" x14ac:dyDescent="0.25">
      <c r="A33" s="273">
        <v>8</v>
      </c>
      <c r="B33" s="138" t="s">
        <v>352</v>
      </c>
      <c r="C33" s="138" t="s">
        <v>417</v>
      </c>
      <c r="D33" s="136" t="s">
        <v>320</v>
      </c>
      <c r="E33" s="137"/>
      <c r="F33" s="31"/>
      <c r="G33" s="135">
        <f>IF(G26="-","-",SUM(G26:G31)*'3i PAAC PAP'!$G$26)</f>
        <v>7.6552067123724061</v>
      </c>
      <c r="H33" s="135">
        <f>IF(H26="-","-",SUM(H26:H31)*'3i PAAC PAP'!$G$26)</f>
        <v>7.2882141643144642</v>
      </c>
      <c r="I33" s="135">
        <f>IF(I26="-","-",SUM(I26:I31)*'3i PAAC PAP'!$G$26)</f>
        <v>7.5484756031487352</v>
      </c>
      <c r="J33" s="135">
        <f>IF(J26="-","-",SUM(J26:J31)*'3i PAAC PAP'!$G$26)</f>
        <v>7.3865013225535421</v>
      </c>
      <c r="K33" s="135">
        <f>IF(K26="-","-",SUM(K26:K31)*'3i PAAC PAP'!$G$26)</f>
        <v>8.1024851698434954</v>
      </c>
      <c r="L33" s="135">
        <f>IF(L26="-","-",SUM(L26:L31)*'3i PAAC PAP'!$G$26)</f>
        <v>7.9909058855151454</v>
      </c>
      <c r="M33" s="135">
        <f>IF(M26="-","-",SUM(M26:M31)*'3i PAAC PAP'!$G$26)</f>
        <v>8.8558904353318724</v>
      </c>
      <c r="N33" s="135">
        <f>IF(N26="-","-",SUM(N26:N31)*'3i PAAC PAP'!$G$26)</f>
        <v>9.2679192403564183</v>
      </c>
      <c r="O33" s="31"/>
      <c r="P33" s="135" t="str">
        <f>IF(P26="-","-",SUM(P26:P31)*'3i PAAC PAP'!$G$26)</f>
        <v>-</v>
      </c>
      <c r="Q33" s="135" t="str">
        <f>IF(Q26="-","-",SUM(Q26:Q31)*'3i PAAC PAP'!$G$26)</f>
        <v>-</v>
      </c>
      <c r="R33" s="135" t="str">
        <f>IF(R26="-","-",SUM(R26:R31)*'3i PAAC PAP'!$G$26)</f>
        <v>-</v>
      </c>
      <c r="S33" s="135" t="str">
        <f>IF(S26="-","-",SUM(S26:S31)*'3i PAAC PAP'!$G$26)</f>
        <v>-</v>
      </c>
      <c r="T33" s="135" t="str">
        <f>IF(T26="-","-",SUM(T26:T31)*'3i PAAC PAP'!$G$26)</f>
        <v>-</v>
      </c>
      <c r="U33" s="135" t="str">
        <f>IF(U26="-","-",SUM(U26:U31)*'3i PAAC PAP'!$G$26)</f>
        <v>-</v>
      </c>
      <c r="V33" s="135" t="str">
        <f>IF(V26="-","-",SUM(V26:V31)*'3i PAAC PAP'!$G$26)</f>
        <v>-</v>
      </c>
      <c r="W33" s="135" t="str">
        <f>IF(W26="-","-",SUM(W26:W31)*'3i PAAC PAP'!$G$26)</f>
        <v>-</v>
      </c>
      <c r="X33" s="135" t="str">
        <f>IF(X26="-","-",SUM(X26:X31)*'3i PAAC PAP'!$G$26)</f>
        <v>-</v>
      </c>
      <c r="Y33" s="135" t="str">
        <f>IF(Y26="-","-",SUM(Y26:Y31)*'3i PAAC PAP'!$G$26)</f>
        <v>-</v>
      </c>
      <c r="Z33" s="135" t="str">
        <f>IF(Z26="-","-",SUM(Z26:Z31)*'3i PAAC PAP'!$G$26)</f>
        <v>-</v>
      </c>
      <c r="AA33" s="29"/>
    </row>
    <row r="34" spans="1:27" s="30" customFormat="1" ht="11.5" x14ac:dyDescent="0.25">
      <c r="A34" s="273">
        <v>9</v>
      </c>
      <c r="B34" s="138" t="s">
        <v>398</v>
      </c>
      <c r="C34" s="138" t="s">
        <v>548</v>
      </c>
      <c r="D34" s="136" t="s">
        <v>320</v>
      </c>
      <c r="E34" s="137"/>
      <c r="F34" s="31"/>
      <c r="G34" s="135">
        <f>IF(G26="-","-",SUM(G26:G33)*'3j EBIT'!$E$10)</f>
        <v>10.369265462634484</v>
      </c>
      <c r="H34" s="135">
        <f>IF(H26="-","-",SUM(H26:H33)*'3j EBIT'!$E$10)</f>
        <v>9.8763313760901852</v>
      </c>
      <c r="I34" s="135">
        <f>IF(I26="-","-",SUM(I26:I33)*'3j EBIT'!$E$10)</f>
        <v>10.226276618553875</v>
      </c>
      <c r="J34" s="135">
        <f>IF(J26="-","-",SUM(J26:J33)*'3j EBIT'!$E$10)</f>
        <v>10.009145131016687</v>
      </c>
      <c r="K34" s="135">
        <f>IF(K26="-","-",SUM(K26:K33)*'3j EBIT'!$E$10)</f>
        <v>10.972163971562642</v>
      </c>
      <c r="L34" s="135">
        <f>IF(L26="-","-",SUM(L26:L33)*'3j EBIT'!$E$10)</f>
        <v>10.823329806427225</v>
      </c>
      <c r="M34" s="135">
        <f>IF(M26="-","-",SUM(M26:M33)*'3j EBIT'!$E$10)</f>
        <v>11.986800900885644</v>
      </c>
      <c r="N34" s="135">
        <f>IF(N26="-","-",SUM(N26:N33)*'3j EBIT'!$E$10)</f>
        <v>12.541166570418527</v>
      </c>
      <c r="O34" s="31"/>
      <c r="P34" s="135" t="str">
        <f>IF(P26="-","-",SUM(P26:P33)*'3j EBIT'!$E$10)</f>
        <v>-</v>
      </c>
      <c r="Q34" s="135" t="str">
        <f>IF(Q26="-","-",SUM(Q26:Q33)*'3j EBIT'!$E$10)</f>
        <v>-</v>
      </c>
      <c r="R34" s="135" t="str">
        <f>IF(R26="-","-",SUM(R26:R33)*'3j EBIT'!$E$10)</f>
        <v>-</v>
      </c>
      <c r="S34" s="135" t="str">
        <f>IF(S26="-","-",SUM(S26:S33)*'3j EBIT'!$E$10)</f>
        <v>-</v>
      </c>
      <c r="T34" s="135" t="str">
        <f>IF(T26="-","-",SUM(T26:T33)*'3j EBIT'!$E$10)</f>
        <v>-</v>
      </c>
      <c r="U34" s="135" t="str">
        <f>IF(U26="-","-",SUM(U26:U33)*'3j EBIT'!$E$10)</f>
        <v>-</v>
      </c>
      <c r="V34" s="135" t="str">
        <f>IF(V26="-","-",SUM(V26:V33)*'3j EBIT'!$E$10)</f>
        <v>-</v>
      </c>
      <c r="W34" s="135" t="str">
        <f>IF(W26="-","-",SUM(W26:W33)*'3j EBIT'!$E$10)</f>
        <v>-</v>
      </c>
      <c r="X34" s="135" t="str">
        <f>IF(X26="-","-",SUM(X26:X33)*'3j EBIT'!$E$10)</f>
        <v>-</v>
      </c>
      <c r="Y34" s="135" t="str">
        <f>IF(Y26="-","-",SUM(Y26:Y33)*'3j EBIT'!$E$10)</f>
        <v>-</v>
      </c>
      <c r="Z34" s="135" t="str">
        <f>IF(Z26="-","-",SUM(Z26:Z33)*'3j EBIT'!$E$10)</f>
        <v>-</v>
      </c>
      <c r="AA34" s="29"/>
    </row>
    <row r="35" spans="1:27" s="30" customFormat="1" ht="11.5" x14ac:dyDescent="0.25">
      <c r="A35" s="273">
        <v>10</v>
      </c>
      <c r="B35" s="138" t="s">
        <v>294</v>
      </c>
      <c r="C35" s="188" t="s">
        <v>549</v>
      </c>
      <c r="D35" s="136" t="s">
        <v>320</v>
      </c>
      <c r="E35" s="136"/>
      <c r="F35" s="31"/>
      <c r="G35" s="135">
        <f>IF(G26="-","-",SUM(G26:G28,G30:G34)*'3k HAP'!$E$11)</f>
        <v>6.4395168766750528</v>
      </c>
      <c r="H35" s="135">
        <f>IF(H26="-","-",SUM(H26:H28,H30:H34)*'3k HAP'!$E$11)</f>
        <v>6.0423724855101151</v>
      </c>
      <c r="I35" s="135">
        <f>IF(I26="-","-",SUM(I26:I28,I30:I34)*'3k HAP'!$E$11)</f>
        <v>6.0844691006342719</v>
      </c>
      <c r="J35" s="135">
        <f>IF(J26="-","-",SUM(J26:J28,J30:J34)*'3k HAP'!$E$11)</f>
        <v>5.9267408293028945</v>
      </c>
      <c r="K35" s="135">
        <f>IF(K26="-","-",SUM(K26:K28,K30:K34)*'3k HAP'!$E$11)</f>
        <v>6.7291541407482489</v>
      </c>
      <c r="L35" s="135">
        <f>IF(L26="-","-",SUM(L26:L28,L30:L34)*'3k HAP'!$E$11)</f>
        <v>6.596300694534035</v>
      </c>
      <c r="M35" s="135">
        <f>IF(M26="-","-",SUM(M26:M28,M30:M34)*'3k HAP'!$E$11)</f>
        <v>7.415916114693303</v>
      </c>
      <c r="N35" s="135">
        <f>IF(N26="-","-",SUM(N26:N28,N30:N34)*'3k HAP'!$E$11)</f>
        <v>7.8540065134127808</v>
      </c>
      <c r="O35" s="31"/>
      <c r="P35" s="135" t="str">
        <f>IF(P26="-","-",SUM(P26:P28,P30:P34)*'3k HAP'!$E$11)</f>
        <v>-</v>
      </c>
      <c r="Q35" s="135" t="str">
        <f>IF(Q26="-","-",SUM(Q26:Q28,Q30:Q34)*'3k HAP'!$E$11)</f>
        <v>-</v>
      </c>
      <c r="R35" s="135" t="str">
        <f>IF(R26="-","-",SUM(R26:R28,R30:R34)*'3k HAP'!$E$11)</f>
        <v>-</v>
      </c>
      <c r="S35" s="135" t="str">
        <f>IF(S26="-","-",SUM(S26:S28,S30:S34)*'3k HAP'!$E$11)</f>
        <v>-</v>
      </c>
      <c r="T35" s="135" t="str">
        <f>IF(T26="-","-",SUM(T26:T28,T30:T34)*'3k HAP'!$E$11)</f>
        <v>-</v>
      </c>
      <c r="U35" s="135" t="str">
        <f>IF(U26="-","-",SUM(U26:U28,U30:U34)*'3k HAP'!$E$11)</f>
        <v>-</v>
      </c>
      <c r="V35" s="135" t="str">
        <f>IF(V26="-","-",SUM(V26:V28,V30:V34)*'3k HAP'!$E$11)</f>
        <v>-</v>
      </c>
      <c r="W35" s="135" t="str">
        <f>IF(W26="-","-",SUM(W26:W28,W30:W34)*'3k HAP'!$E$11)</f>
        <v>-</v>
      </c>
      <c r="X35" s="135" t="str">
        <f>IF(X26="-","-",SUM(X26:X28,X30:X34)*'3k HAP'!$E$11)</f>
        <v>-</v>
      </c>
      <c r="Y35" s="135" t="str">
        <f>IF(Y26="-","-",SUM(Y26:Y28,Y30:Y34)*'3k HAP'!$E$11)</f>
        <v>-</v>
      </c>
      <c r="Z35" s="135" t="str">
        <f>IF(Z26="-","-",SUM(Z26:Z28,Z30:Z34)*'3k HAP'!$E$11)</f>
        <v>-</v>
      </c>
      <c r="AA35" s="29"/>
    </row>
    <row r="36" spans="1:27" s="30" customFormat="1" ht="11.5" x14ac:dyDescent="0.25">
      <c r="A36" s="273">
        <v>11</v>
      </c>
      <c r="B36" s="138" t="s">
        <v>46</v>
      </c>
      <c r="C36" s="138" t="str">
        <f>B36&amp;"_"&amp;D36</f>
        <v>Total_East Midlands</v>
      </c>
      <c r="D36" s="136" t="s">
        <v>320</v>
      </c>
      <c r="E36" s="137"/>
      <c r="F36" s="31"/>
      <c r="G36" s="135">
        <f t="shared" ref="G36:N36" si="2">IF(G26="-","-",SUM(G26:G35))</f>
        <v>562.55959616217717</v>
      </c>
      <c r="H36" s="135">
        <f t="shared" si="2"/>
        <v>535.72561839266268</v>
      </c>
      <c r="I36" s="135">
        <f t="shared" si="2"/>
        <v>554.5358309062342</v>
      </c>
      <c r="J36" s="135">
        <f t="shared" si="2"/>
        <v>542.7329981190926</v>
      </c>
      <c r="K36" s="135">
        <f t="shared" si="2"/>
        <v>595.18363240508154</v>
      </c>
      <c r="L36" s="135">
        <f t="shared" si="2"/>
        <v>587.06856768134151</v>
      </c>
      <c r="M36" s="135">
        <f t="shared" si="2"/>
        <v>650.2869749569287</v>
      </c>
      <c r="N36" s="135">
        <f t="shared" si="2"/>
        <v>680.45657152691172</v>
      </c>
      <c r="O36" s="31"/>
      <c r="P36" s="135" t="str">
        <f t="shared" ref="P36:Z36" si="3">IF(P26="-","-",SUM(P26:P35))</f>
        <v>-</v>
      </c>
      <c r="Q36" s="135" t="str">
        <f t="shared" si="3"/>
        <v>-</v>
      </c>
      <c r="R36" s="135" t="str">
        <f t="shared" si="3"/>
        <v>-</v>
      </c>
      <c r="S36" s="135" t="str">
        <f t="shared" si="3"/>
        <v>-</v>
      </c>
      <c r="T36" s="135" t="str">
        <f t="shared" si="3"/>
        <v>-</v>
      </c>
      <c r="U36" s="135" t="str">
        <f t="shared" si="3"/>
        <v>-</v>
      </c>
      <c r="V36" s="135" t="str">
        <f t="shared" si="3"/>
        <v>-</v>
      </c>
      <c r="W36" s="135" t="str">
        <f t="shared" si="3"/>
        <v>-</v>
      </c>
      <c r="X36" s="135" t="str">
        <f t="shared" si="3"/>
        <v>-</v>
      </c>
      <c r="Y36" s="135" t="str">
        <f t="shared" si="3"/>
        <v>-</v>
      </c>
      <c r="Z36" s="135" t="str">
        <f t="shared" si="3"/>
        <v>-</v>
      </c>
      <c r="AA36" s="29"/>
    </row>
    <row r="37" spans="1:27" s="30" customFormat="1" ht="11.5" x14ac:dyDescent="0.25">
      <c r="A37" s="273">
        <v>1</v>
      </c>
      <c r="B37" s="142" t="s">
        <v>353</v>
      </c>
      <c r="C37" s="142" t="s">
        <v>344</v>
      </c>
      <c r="D37" s="133" t="s">
        <v>321</v>
      </c>
      <c r="E37" s="134"/>
      <c r="F37" s="31"/>
      <c r="G37" s="41">
        <f>IF('3a DF'!H30="-","-",'3a DF'!H30)</f>
        <v>257.28745416216452</v>
      </c>
      <c r="H37" s="41">
        <f>IF('3a DF'!I30="-","-",'3a DF'!I30)</f>
        <v>230.31839789634446</v>
      </c>
      <c r="I37" s="41">
        <f>IF('3a DF'!J30="-","-",'3a DF'!J30)</f>
        <v>207.68926267217375</v>
      </c>
      <c r="J37" s="41">
        <f>IF('3a DF'!K30="-","-",'3a DF'!K30)</f>
        <v>197.8288479722919</v>
      </c>
      <c r="K37" s="41">
        <f>IF('3a DF'!L30="-","-",'3a DF'!L30)</f>
        <v>230.86603004435744</v>
      </c>
      <c r="L37" s="41">
        <f>IF('3a DF'!M30="-","-",'3a DF'!M30)</f>
        <v>222.32581657802302</v>
      </c>
      <c r="M37" s="41">
        <f>IF('3a DF'!N30="-","-",'3a DF'!N30)</f>
        <v>238.61451437658314</v>
      </c>
      <c r="N37" s="41">
        <f>IF('3a DF'!O30="-","-",'3a DF'!O30)</f>
        <v>266.3150053668337</v>
      </c>
      <c r="O37" s="31"/>
      <c r="P37" s="41" t="str">
        <f>IF('3a DF'!Q30="-","-",'3a DF'!Q30)</f>
        <v>-</v>
      </c>
      <c r="Q37" s="41" t="str">
        <f>IF('3a DF'!R30="-","-",'3a DF'!R30)</f>
        <v>-</v>
      </c>
      <c r="R37" s="41" t="str">
        <f>IF('3a DF'!S30="-","-",'3a DF'!S30)</f>
        <v>-</v>
      </c>
      <c r="S37" s="41" t="str">
        <f>IF('3a DF'!T30="-","-",'3a DF'!T30)</f>
        <v>-</v>
      </c>
      <c r="T37" s="41" t="str">
        <f>IF('3a DF'!U30="-","-",'3a DF'!U30)</f>
        <v>-</v>
      </c>
      <c r="U37" s="41" t="str">
        <f>IF('3a DF'!V30="-","-",'3a DF'!V30)</f>
        <v>-</v>
      </c>
      <c r="V37" s="41" t="str">
        <f>IF('3a DF'!W30="-","-",'3a DF'!W30)</f>
        <v>-</v>
      </c>
      <c r="W37" s="41" t="str">
        <f>IF('3a DF'!X30="-","-",'3a DF'!X30)</f>
        <v>-</v>
      </c>
      <c r="X37" s="41" t="str">
        <f>IF('3a DF'!Y30="-","-",'3a DF'!Y30)</f>
        <v>-</v>
      </c>
      <c r="Y37" s="41" t="str">
        <f>IF('3a DF'!Z30="-","-",'3a DF'!Z30)</f>
        <v>-</v>
      </c>
      <c r="Z37" s="41" t="str">
        <f>IF('3a DF'!AA30="-","-",'3a DF'!AA30)</f>
        <v>-</v>
      </c>
      <c r="AA37" s="29"/>
    </row>
    <row r="38" spans="1:27" s="30" customFormat="1" ht="11.5" x14ac:dyDescent="0.25">
      <c r="A38" s="273">
        <v>2</v>
      </c>
      <c r="B38" s="142" t="s">
        <v>353</v>
      </c>
      <c r="C38" s="142" t="s">
        <v>303</v>
      </c>
      <c r="D38" s="133" t="s">
        <v>321</v>
      </c>
      <c r="E38" s="134"/>
      <c r="F38" s="31"/>
      <c r="G38" s="41">
        <f>IF('3b CM'!F29="-","-",'3b CM'!F29)</f>
        <v>5.9973974657088445E-2</v>
      </c>
      <c r="H38" s="41">
        <f>IF('3b CM'!G29="-","-",'3b CM'!G29)</f>
        <v>8.9960961985632665E-2</v>
      </c>
      <c r="I38" s="41">
        <f>IF('3b CM'!H29="-","-",'3b CM'!H29)</f>
        <v>0.28327728973414185</v>
      </c>
      <c r="J38" s="41">
        <f>IF('3b CM'!I29="-","-",'3b CM'!I29)</f>
        <v>0.28807889503309997</v>
      </c>
      <c r="K38" s="41">
        <f>IF('3b CM'!J29="-","-",'3b CM'!J29)</f>
        <v>3.7000258587995032</v>
      </c>
      <c r="L38" s="41">
        <f>IF('3b CM'!K29="-","-",'3b CM'!K29)</f>
        <v>3.5893989634558103</v>
      </c>
      <c r="M38" s="41">
        <f>IF('3b CM'!L29="-","-",'3b CM'!L29)</f>
        <v>12.700873646217769</v>
      </c>
      <c r="N38" s="41">
        <f>IF('3b CM'!M29="-","-",'3b CM'!M29)</f>
        <v>12.073811763058139</v>
      </c>
      <c r="O38" s="31"/>
      <c r="P38" s="41" t="str">
        <f>IF('3b CM'!O29="-","-",'3b CM'!O29)</f>
        <v>-</v>
      </c>
      <c r="Q38" s="41" t="str">
        <f>IF('3b CM'!P29="-","-",'3b CM'!P29)</f>
        <v>-</v>
      </c>
      <c r="R38" s="41" t="str">
        <f>IF('3b CM'!Q29="-","-",'3b CM'!Q29)</f>
        <v>-</v>
      </c>
      <c r="S38" s="41" t="str">
        <f>IF('3b CM'!R29="-","-",'3b CM'!R29)</f>
        <v>-</v>
      </c>
      <c r="T38" s="41" t="str">
        <f>IF('3b CM'!S29="-","-",'3b CM'!S29)</f>
        <v>-</v>
      </c>
      <c r="U38" s="41" t="str">
        <f>IF('3b CM'!T29="-","-",'3b CM'!T29)</f>
        <v>-</v>
      </c>
      <c r="V38" s="41" t="str">
        <f>IF('3b CM'!U29="-","-",'3b CM'!U29)</f>
        <v>-</v>
      </c>
      <c r="W38" s="41" t="str">
        <f>IF('3b CM'!V29="-","-",'3b CM'!V29)</f>
        <v>-</v>
      </c>
      <c r="X38" s="41" t="str">
        <f>IF('3b CM'!W29="-","-",'3b CM'!W29)</f>
        <v>-</v>
      </c>
      <c r="Y38" s="41" t="str">
        <f>IF('3b CM'!X29="-","-",'3b CM'!X29)</f>
        <v>-</v>
      </c>
      <c r="Z38" s="41" t="str">
        <f>IF('3b CM'!Y29="-","-",'3b CM'!Y29)</f>
        <v>-</v>
      </c>
      <c r="AA38" s="29"/>
    </row>
    <row r="39" spans="1:27" s="30" customFormat="1" ht="11.5" x14ac:dyDescent="0.25">
      <c r="A39" s="273">
        <v>3</v>
      </c>
      <c r="B39" s="142" t="s">
        <v>2</v>
      </c>
      <c r="C39" s="142" t="s">
        <v>345</v>
      </c>
      <c r="D39" s="133" t="s">
        <v>321</v>
      </c>
      <c r="E39" s="134"/>
      <c r="F39" s="31"/>
      <c r="G39" s="41">
        <f>IF('3c PC'!G30="-","-",'3c PC'!G30)</f>
        <v>90.736815527100234</v>
      </c>
      <c r="H39" s="41">
        <f>IF('3c PC'!H30="-","-",'3c PC'!H30)</f>
        <v>90.709613408220818</v>
      </c>
      <c r="I39" s="41">
        <f>IF('3c PC'!I30="-","-",'3c PC'!I30)</f>
        <v>115.04343692123767</v>
      </c>
      <c r="J39" s="41">
        <f>IF('3c PC'!J30="-","-",'3c PC'!J30)</f>
        <v>113.80297101379854</v>
      </c>
      <c r="K39" s="41">
        <f>IF('3c PC'!K30="-","-",'3c PC'!K30)</f>
        <v>130.55136651406212</v>
      </c>
      <c r="L39" s="41">
        <f>IF('3c PC'!L30="-","-",'3c PC'!L30)</f>
        <v>129.35131370051138</v>
      </c>
      <c r="M39" s="41">
        <f>IF('3c PC'!M30="-","-",'3c PC'!M30)</f>
        <v>158.13146094168721</v>
      </c>
      <c r="N39" s="41">
        <f>IF('3c PC'!N30="-","-",'3c PC'!N30)</f>
        <v>155.15731992396641</v>
      </c>
      <c r="O39" s="31"/>
      <c r="P39" s="41" t="str">
        <f>IF('3c PC'!P30="-","-",'3c PC'!P30)</f>
        <v>-</v>
      </c>
      <c r="Q39" s="41" t="str">
        <f>IF('3c PC'!Q30="-","-",'3c PC'!Q30)</f>
        <v>-</v>
      </c>
      <c r="R39" s="41" t="str">
        <f>IF('3c PC'!R30="-","-",'3c PC'!R30)</f>
        <v>-</v>
      </c>
      <c r="S39" s="41" t="str">
        <f>IF('3c PC'!S30="-","-",'3c PC'!S30)</f>
        <v>-</v>
      </c>
      <c r="T39" s="41" t="str">
        <f>IF('3c PC'!T30="-","-",'3c PC'!T30)</f>
        <v>-</v>
      </c>
      <c r="U39" s="41" t="str">
        <f>IF('3c PC'!U30="-","-",'3c PC'!U30)</f>
        <v>-</v>
      </c>
      <c r="V39" s="41" t="str">
        <f>IF('3c PC'!V30="-","-",'3c PC'!V30)</f>
        <v>-</v>
      </c>
      <c r="W39" s="41" t="str">
        <f>IF('3c PC'!W30="-","-",'3c PC'!W30)</f>
        <v>-</v>
      </c>
      <c r="X39" s="41" t="str">
        <f>IF('3c PC'!X30="-","-",'3c PC'!X30)</f>
        <v>-</v>
      </c>
      <c r="Y39" s="41" t="str">
        <f>IF('3c PC'!Y30="-","-",'3c PC'!Y30)</f>
        <v>-</v>
      </c>
      <c r="Z39" s="41" t="str">
        <f>IF('3c PC'!Z30="-","-",'3c PC'!Z30)</f>
        <v>-</v>
      </c>
      <c r="AA39" s="29"/>
    </row>
    <row r="40" spans="1:27" s="30" customFormat="1" ht="11.5" x14ac:dyDescent="0.25">
      <c r="A40" s="273">
        <v>4</v>
      </c>
      <c r="B40" s="142" t="s">
        <v>355</v>
      </c>
      <c r="C40" s="142" t="s">
        <v>346</v>
      </c>
      <c r="D40" s="133" t="s">
        <v>321</v>
      </c>
      <c r="E40" s="134"/>
      <c r="F40" s="31"/>
      <c r="G40" s="41">
        <f>IF('3d NC-Elec'!H58="-","-",'3d NC-Elec'!H58)</f>
        <v>110.54531622717285</v>
      </c>
      <c r="H40" s="41">
        <f>IF('3d NC-Elec'!I58="-","-",'3d NC-Elec'!I58)</f>
        <v>111.55067759199838</v>
      </c>
      <c r="I40" s="41">
        <f>IF('3d NC-Elec'!J58="-","-",'3d NC-Elec'!J58)</f>
        <v>124.119909995697</v>
      </c>
      <c r="J40" s="41">
        <f>IF('3d NC-Elec'!K58="-","-",'3d NC-Elec'!K58)</f>
        <v>123.36374269200469</v>
      </c>
      <c r="K40" s="41">
        <f>IF('3d NC-Elec'!L58="-","-",'3d NC-Elec'!L58)</f>
        <v>109.90215750230416</v>
      </c>
      <c r="L40" s="41">
        <f>IF('3d NC-Elec'!M58="-","-",'3d NC-Elec'!M58)</f>
        <v>111.10739887531298</v>
      </c>
      <c r="M40" s="41">
        <f>IF('3d NC-Elec'!N58="-","-",'3d NC-Elec'!N58)</f>
        <v>116.3946621602914</v>
      </c>
      <c r="N40" s="41">
        <f>IF('3d NC-Elec'!O58="-","-",'3d NC-Elec'!O58)</f>
        <v>115.85372183452623</v>
      </c>
      <c r="O40" s="31"/>
      <c r="P40" s="41" t="str">
        <f>IF('3d NC-Elec'!Q58="-","-",'3d NC-Elec'!Q58)</f>
        <v>-</v>
      </c>
      <c r="Q40" s="41" t="str">
        <f>IF('3d NC-Elec'!R58="-","-",'3d NC-Elec'!R58)</f>
        <v>-</v>
      </c>
      <c r="R40" s="41" t="str">
        <f>IF('3d NC-Elec'!S58="-","-",'3d NC-Elec'!S58)</f>
        <v>-</v>
      </c>
      <c r="S40" s="41" t="str">
        <f>IF('3d NC-Elec'!T58="-","-",'3d NC-Elec'!T58)</f>
        <v>-</v>
      </c>
      <c r="T40" s="41" t="str">
        <f>IF('3d NC-Elec'!U58="-","-",'3d NC-Elec'!U58)</f>
        <v>-</v>
      </c>
      <c r="U40" s="41" t="str">
        <f>IF('3d NC-Elec'!V58="-","-",'3d NC-Elec'!V58)</f>
        <v>-</v>
      </c>
      <c r="V40" s="41" t="str">
        <f>IF('3d NC-Elec'!W58="-","-",'3d NC-Elec'!W58)</f>
        <v>-</v>
      </c>
      <c r="W40" s="41" t="str">
        <f>IF('3d NC-Elec'!X58="-","-",'3d NC-Elec'!X58)</f>
        <v>-</v>
      </c>
      <c r="X40" s="41" t="str">
        <f>IF('3d NC-Elec'!Y58="-","-",'3d NC-Elec'!Y58)</f>
        <v>-</v>
      </c>
      <c r="Y40" s="41" t="str">
        <f>IF('3d NC-Elec'!Z58="-","-",'3d NC-Elec'!Z58)</f>
        <v>-</v>
      </c>
      <c r="Z40" s="41" t="str">
        <f>IF('3d NC-Elec'!AA58="-","-",'3d NC-Elec'!AA58)</f>
        <v>-</v>
      </c>
      <c r="AA40" s="29"/>
    </row>
    <row r="41" spans="1:27" s="30" customFormat="1" ht="12.4" customHeight="1" x14ac:dyDescent="0.25">
      <c r="A41" s="273">
        <v>5</v>
      </c>
      <c r="B41" s="142" t="s">
        <v>352</v>
      </c>
      <c r="C41" s="142" t="s">
        <v>347</v>
      </c>
      <c r="D41" s="133" t="s">
        <v>321</v>
      </c>
      <c r="E41" s="134"/>
      <c r="F41" s="31"/>
      <c r="G41" s="41">
        <f>IF('3f CPIH'!C$16="-","-",'3g OC '!$E$10*('3f CPIH'!C$16/'3f CPIH'!$G$16))</f>
        <v>76.533089989502642</v>
      </c>
      <c r="H41" s="41">
        <f>IF('3f CPIH'!D$16="-","-",'3g OC '!$E$10*('3f CPIH'!D$16/'3f CPIH'!$G$16))</f>
        <v>76.686309388881014</v>
      </c>
      <c r="I41" s="41">
        <f>IF('3f CPIH'!E$16="-","-",'3g OC '!$E$10*('3f CPIH'!E$16/'3f CPIH'!$G$16))</f>
        <v>76.916138487948601</v>
      </c>
      <c r="J41" s="41">
        <f>IF('3f CPIH'!F$16="-","-",'3g OC '!$E$10*('3f CPIH'!F$16/'3f CPIH'!$G$16))</f>
        <v>77.375796686083746</v>
      </c>
      <c r="K41" s="41">
        <f>IF('3f CPIH'!G$16="-","-",'3g OC '!$E$10*('3f CPIH'!G$16/'3f CPIH'!$G$16))</f>
        <v>78.29511308235405</v>
      </c>
      <c r="L41" s="41">
        <f>IF('3f CPIH'!H$16="-","-",'3g OC '!$E$10*('3f CPIH'!H$16/'3f CPIH'!$G$16))</f>
        <v>79.291039178313554</v>
      </c>
      <c r="M41" s="41">
        <f>IF('3f CPIH'!I$16="-","-",'3g OC '!$E$10*('3f CPIH'!I$16/'3f CPIH'!$G$16))</f>
        <v>80.440184673651416</v>
      </c>
      <c r="N41" s="41">
        <f>IF('3f CPIH'!J$16="-","-",'3g OC '!$E$10*('3f CPIH'!J$16/'3f CPIH'!$G$16))</f>
        <v>81.129671970854147</v>
      </c>
      <c r="O41" s="31"/>
      <c r="P41" s="41">
        <f>IF('3f CPIH'!L$16="-","-",'3g OC '!$E$10*('3f CPIH'!L$16/'3f CPIH'!$G$16))</f>
        <v>81.129671970854147</v>
      </c>
      <c r="Q41" s="41" t="str">
        <f>IF('3f CPIH'!M$16="-","-",'3g OC '!$E$10*('3f CPIH'!M$16/'3f CPIH'!$G$16))</f>
        <v>-</v>
      </c>
      <c r="R41" s="41" t="str">
        <f>IF('3f CPIH'!N$16="-","-",'3g OC '!$E$10*('3f CPIH'!N$16/'3f CPIH'!$G$16))</f>
        <v>-</v>
      </c>
      <c r="S41" s="41" t="str">
        <f>IF('3f CPIH'!O$16="-","-",'3g OC '!$E$10*('3f CPIH'!O$16/'3f CPIH'!$G$16))</f>
        <v>-</v>
      </c>
      <c r="T41" s="41" t="str">
        <f>IF('3f CPIH'!P$16="-","-",'3g OC '!$E$10*('3f CPIH'!P$16/'3f CPIH'!$G$16))</f>
        <v>-</v>
      </c>
      <c r="U41" s="41" t="str">
        <f>IF('3f CPIH'!Q$16="-","-",'3g OC '!$E$10*('3f CPIH'!Q$16/'3f CPIH'!$G$16))</f>
        <v>-</v>
      </c>
      <c r="V41" s="41" t="str">
        <f>IF('3f CPIH'!R$16="-","-",'3g OC '!$E$10*('3f CPIH'!R$16/'3f CPIH'!$G$16))</f>
        <v>-</v>
      </c>
      <c r="W41" s="41" t="str">
        <f>IF('3f CPIH'!S$16="-","-",'3g OC '!$E$10*('3f CPIH'!S$16/'3f CPIH'!$G$16))</f>
        <v>-</v>
      </c>
      <c r="X41" s="41" t="str">
        <f>IF('3f CPIH'!T$16="-","-",'3g OC '!$E$10*('3f CPIH'!T$16/'3f CPIH'!$G$16))</f>
        <v>-</v>
      </c>
      <c r="Y41" s="41" t="str">
        <f>IF('3f CPIH'!U$16="-","-",'3g OC '!$E$10*('3f CPIH'!U$16/'3f CPIH'!$G$16))</f>
        <v>-</v>
      </c>
      <c r="Z41" s="41" t="str">
        <f>IF('3f CPIH'!V$16="-","-",'3g OC '!$E$10*('3f CPIH'!V$16/'3f CPIH'!$G$16))</f>
        <v>-</v>
      </c>
      <c r="AA41" s="29"/>
    </row>
    <row r="42" spans="1:27" s="30" customFormat="1" ht="11.5" x14ac:dyDescent="0.25">
      <c r="A42" s="273">
        <v>6</v>
      </c>
      <c r="B42" s="142" t="s">
        <v>352</v>
      </c>
      <c r="C42" s="142" t="s">
        <v>45</v>
      </c>
      <c r="D42" s="133" t="s">
        <v>321</v>
      </c>
      <c r="E42" s="134"/>
      <c r="F42" s="31"/>
      <c r="G42" s="41" t="s">
        <v>336</v>
      </c>
      <c r="H42" s="41" t="s">
        <v>336</v>
      </c>
      <c r="I42" s="41" t="s">
        <v>336</v>
      </c>
      <c r="J42" s="41" t="s">
        <v>336</v>
      </c>
      <c r="K42" s="41">
        <f>IF('3h SMNCC'!F$36="-","-",'3h SMNCC'!F$36)</f>
        <v>0</v>
      </c>
      <c r="L42" s="41">
        <f>IF('3h SMNCC'!G$36="-","-",'3h SMNCC'!G$36)</f>
        <v>-0.20799732489328449</v>
      </c>
      <c r="M42" s="41">
        <f>IF('3h SMNCC'!H$36="-","-",'3h SMNCC'!H$36)</f>
        <v>2.3528451635617831</v>
      </c>
      <c r="N42" s="41">
        <f>IF('3h SMNCC'!I$36="-","-",'3h SMNCC'!I$36)</f>
        <v>7.276170729762069</v>
      </c>
      <c r="O42" s="31"/>
      <c r="P42" s="41" t="str">
        <f>IF('3h SMNCC'!K$36="-","-",'3h SMNCC'!K$36)</f>
        <v>-</v>
      </c>
      <c r="Q42" s="41" t="str">
        <f>IF('3h SMNCC'!L$36="-","-",'3h SMNCC'!L$36)</f>
        <v>-</v>
      </c>
      <c r="R42" s="41" t="str">
        <f>IF('3h SMNCC'!M$36="-","-",'3h SMNCC'!M$36)</f>
        <v>-</v>
      </c>
      <c r="S42" s="41" t="str">
        <f>IF('3h SMNCC'!N$36="-","-",'3h SMNCC'!N$36)</f>
        <v>-</v>
      </c>
      <c r="T42" s="41" t="str">
        <f>IF('3h SMNCC'!O$36="-","-",'3h SMNCC'!O$36)</f>
        <v>-</v>
      </c>
      <c r="U42" s="41" t="str">
        <f>IF('3h SMNCC'!P$36="-","-",'3h SMNCC'!P$36)</f>
        <v>-</v>
      </c>
      <c r="V42" s="41" t="str">
        <f>IF('3h SMNCC'!Q$36="-","-",'3h SMNCC'!Q$36)</f>
        <v>-</v>
      </c>
      <c r="W42" s="41" t="str">
        <f>IF('3h SMNCC'!R$36="-","-",'3h SMNCC'!R$36)</f>
        <v>-</v>
      </c>
      <c r="X42" s="41" t="str">
        <f>IF('3h SMNCC'!S$36="-","-",'3h SMNCC'!S$36)</f>
        <v>-</v>
      </c>
      <c r="Y42" s="41" t="str">
        <f>IF('3h SMNCC'!T$36="-","-",'3h SMNCC'!T$36)</f>
        <v>-</v>
      </c>
      <c r="Z42" s="41" t="str">
        <f>IF('3h SMNCC'!U$36="-","-",'3h SMNCC'!U$36)</f>
        <v>-</v>
      </c>
      <c r="AA42" s="29"/>
    </row>
    <row r="43" spans="1:27" s="30" customFormat="1" ht="11.5" x14ac:dyDescent="0.25">
      <c r="A43" s="273">
        <v>7</v>
      </c>
      <c r="B43" s="142" t="s">
        <v>352</v>
      </c>
      <c r="C43" s="142" t="s">
        <v>399</v>
      </c>
      <c r="D43" s="133" t="s">
        <v>321</v>
      </c>
      <c r="E43" s="134"/>
      <c r="F43" s="31"/>
      <c r="G43" s="41">
        <f>IF('3f CPIH'!C$16="-","-",'3i PAAC PAP'!$G$14*('3f CPIH'!C$16/'3f CPIH'!$G$16))</f>
        <v>4.3957347110466403</v>
      </c>
      <c r="H43" s="41">
        <f>IF('3f CPIH'!D$16="-","-",'3i PAAC PAP'!$G$14*('3f CPIH'!D$16/'3f CPIH'!$G$16))</f>
        <v>4.4045349807384246</v>
      </c>
      <c r="I43" s="41">
        <f>IF('3f CPIH'!E$16="-","-",'3i PAAC PAP'!$G$14*('3f CPIH'!E$16/'3f CPIH'!$G$16))</f>
        <v>4.417735385276103</v>
      </c>
      <c r="J43" s="41">
        <f>IF('3f CPIH'!F$16="-","-",'3i PAAC PAP'!$G$14*('3f CPIH'!F$16/'3f CPIH'!$G$16))</f>
        <v>4.4441361943514579</v>
      </c>
      <c r="K43" s="41">
        <f>IF('3f CPIH'!G$16="-","-",'3i PAAC PAP'!$G$14*('3f CPIH'!G$16/'3f CPIH'!$G$16))</f>
        <v>4.4969378125021686</v>
      </c>
      <c r="L43" s="41">
        <f>IF('3f CPIH'!H$16="-","-",'3i PAAC PAP'!$G$14*('3f CPIH'!H$16/'3f CPIH'!$G$16))</f>
        <v>4.5541395654987715</v>
      </c>
      <c r="M43" s="41">
        <f>IF('3f CPIH'!I$16="-","-",'3i PAAC PAP'!$G$14*('3f CPIH'!I$16/'3f CPIH'!$G$16))</f>
        <v>4.6201415881871588</v>
      </c>
      <c r="N43" s="41">
        <f>IF('3f CPIH'!J$16="-","-",'3i PAAC PAP'!$G$14*('3f CPIH'!J$16/'3f CPIH'!$G$16))</f>
        <v>4.659742801800193</v>
      </c>
      <c r="O43" s="31"/>
      <c r="P43" s="41">
        <f>IF('3f CPIH'!L$16="-","-",'3i PAAC PAP'!$G$14*('3f CPIH'!L$16/'3f CPIH'!$G$16))</f>
        <v>4.659742801800193</v>
      </c>
      <c r="Q43" s="41" t="str">
        <f>IF('3f CPIH'!M$16="-","-",'3i PAAC PAP'!$G$14*('3f CPIH'!M$16/'3f CPIH'!$G$16))</f>
        <v>-</v>
      </c>
      <c r="R43" s="41" t="str">
        <f>IF('3f CPIH'!N$16="-","-",'3i PAAC PAP'!$G$14*('3f CPIH'!N$16/'3f CPIH'!$G$16))</f>
        <v>-</v>
      </c>
      <c r="S43" s="41" t="str">
        <f>IF('3f CPIH'!O$16="-","-",'3i PAAC PAP'!$G$14*('3f CPIH'!O$16/'3f CPIH'!$G$16))</f>
        <v>-</v>
      </c>
      <c r="T43" s="41" t="str">
        <f>IF('3f CPIH'!P$16="-","-",'3i PAAC PAP'!$G$14*('3f CPIH'!P$16/'3f CPIH'!$G$16))</f>
        <v>-</v>
      </c>
      <c r="U43" s="41" t="str">
        <f>IF('3f CPIH'!Q$16="-","-",'3i PAAC PAP'!$G$14*('3f CPIH'!Q$16/'3f CPIH'!$G$16))</f>
        <v>-</v>
      </c>
      <c r="V43" s="41" t="str">
        <f>IF('3f CPIH'!R$16="-","-",'3i PAAC PAP'!$G$14*('3f CPIH'!R$16/'3f CPIH'!$G$16))</f>
        <v>-</v>
      </c>
      <c r="W43" s="41" t="str">
        <f>IF('3f CPIH'!S$16="-","-",'3i PAAC PAP'!$G$14*('3f CPIH'!S$16/'3f CPIH'!$G$16))</f>
        <v>-</v>
      </c>
      <c r="X43" s="41" t="str">
        <f>IF('3f CPIH'!T$16="-","-",'3i PAAC PAP'!$G$14*('3f CPIH'!T$16/'3f CPIH'!$G$16))</f>
        <v>-</v>
      </c>
      <c r="Y43" s="41" t="str">
        <f>IF('3f CPIH'!U$16="-","-",'3i PAAC PAP'!$G$14*('3f CPIH'!U$16/'3f CPIH'!$G$16))</f>
        <v>-</v>
      </c>
      <c r="Z43" s="41" t="str">
        <f>IF('3f CPIH'!V$16="-","-",'3i PAAC PAP'!$G$14*('3f CPIH'!V$16/'3f CPIH'!$G$16))</f>
        <v>-</v>
      </c>
      <c r="AA43" s="29"/>
    </row>
    <row r="44" spans="1:27" s="30" customFormat="1" ht="11.5" x14ac:dyDescent="0.25">
      <c r="A44" s="273">
        <v>8</v>
      </c>
      <c r="B44" s="142" t="s">
        <v>352</v>
      </c>
      <c r="C44" s="142" t="s">
        <v>417</v>
      </c>
      <c r="D44" s="133" t="s">
        <v>321</v>
      </c>
      <c r="E44" s="134"/>
      <c r="F44" s="31"/>
      <c r="G44" s="41">
        <f>IF(G37="-","-",SUM(G37:G42)*'3i PAAC PAP'!$G$26)</f>
        <v>7.6761882875450853</v>
      </c>
      <c r="H44" s="41">
        <f>IF(H37="-","-",SUM(H37:H42)*'3i PAAC PAP'!$G$26)</f>
        <v>7.3060116830845452</v>
      </c>
      <c r="I44" s="41">
        <f>IF(I37="-","-",SUM(I37:I42)*'3i PAAC PAP'!$G$26)</f>
        <v>7.5168213254089586</v>
      </c>
      <c r="J44" s="41">
        <f>IF(J37="-","-",SUM(J37:J42)*'3i PAAC PAP'!$G$26)</f>
        <v>7.3534099748303312</v>
      </c>
      <c r="K44" s="41">
        <f>IF(K37="-","-",SUM(K37:K42)*'3i PAAC PAP'!$G$26)</f>
        <v>7.9365549271707589</v>
      </c>
      <c r="L44" s="41">
        <f>IF(L37="-","-",SUM(L37:L42)*'3i PAAC PAP'!$G$26)</f>
        <v>7.8238464608531366</v>
      </c>
      <c r="M44" s="41">
        <f>IF(M37="-","-",SUM(M37:M42)*'3i PAAC PAP'!$G$26)</f>
        <v>8.7300437273980496</v>
      </c>
      <c r="N44" s="41">
        <f>IF(N37="-","-",SUM(N37:N42)*'3i PAAC PAP'!$G$26)</f>
        <v>9.1484647842283344</v>
      </c>
      <c r="O44" s="31"/>
      <c r="P44" s="41" t="str">
        <f>IF(P37="-","-",SUM(P37:P42)*'3i PAAC PAP'!$G$26)</f>
        <v>-</v>
      </c>
      <c r="Q44" s="41" t="str">
        <f>IF(Q37="-","-",SUM(Q37:Q42)*'3i PAAC PAP'!$G$26)</f>
        <v>-</v>
      </c>
      <c r="R44" s="41" t="str">
        <f>IF(R37="-","-",SUM(R37:R42)*'3i PAAC PAP'!$G$26)</f>
        <v>-</v>
      </c>
      <c r="S44" s="41" t="str">
        <f>IF(S37="-","-",SUM(S37:S42)*'3i PAAC PAP'!$G$26)</f>
        <v>-</v>
      </c>
      <c r="T44" s="41" t="str">
        <f>IF(T37="-","-",SUM(T37:T42)*'3i PAAC PAP'!$G$26)</f>
        <v>-</v>
      </c>
      <c r="U44" s="41" t="str">
        <f>IF(U37="-","-",SUM(U37:U42)*'3i PAAC PAP'!$G$26)</f>
        <v>-</v>
      </c>
      <c r="V44" s="41" t="str">
        <f>IF(V37="-","-",SUM(V37:V42)*'3i PAAC PAP'!$G$26)</f>
        <v>-</v>
      </c>
      <c r="W44" s="41" t="str">
        <f>IF(W37="-","-",SUM(W37:W42)*'3i PAAC PAP'!$G$26)</f>
        <v>-</v>
      </c>
      <c r="X44" s="41" t="str">
        <f>IF(X37="-","-",SUM(X37:X42)*'3i PAAC PAP'!$G$26)</f>
        <v>-</v>
      </c>
      <c r="Y44" s="41" t="str">
        <f>IF(Y37="-","-",SUM(Y37:Y42)*'3i PAAC PAP'!$G$26)</f>
        <v>-</v>
      </c>
      <c r="Z44" s="41" t="str">
        <f>IF(Z37="-","-",SUM(Z37:Z42)*'3i PAAC PAP'!$G$26)</f>
        <v>-</v>
      </c>
      <c r="AA44" s="29"/>
    </row>
    <row r="45" spans="1:27" s="30" customFormat="1" ht="11.5" x14ac:dyDescent="0.25">
      <c r="A45" s="273">
        <v>9</v>
      </c>
      <c r="B45" s="142" t="s">
        <v>398</v>
      </c>
      <c r="C45" s="142" t="s">
        <v>548</v>
      </c>
      <c r="D45" s="140" t="s">
        <v>321</v>
      </c>
      <c r="E45" s="134"/>
      <c r="F45" s="31"/>
      <c r="G45" s="41">
        <f>IF(G37="-","-",SUM(G37:G44)*'3j EBIT'!$E$10)</f>
        <v>10.397456884704594</v>
      </c>
      <c r="H45" s="41">
        <f>IF(H37="-","-",SUM(H37:H44)*'3j EBIT'!$E$10)</f>
        <v>9.900244612313811</v>
      </c>
      <c r="I45" s="41">
        <f>IF(I37="-","-",SUM(I37:I44)*'3j EBIT'!$E$10)</f>
        <v>10.183745059472049</v>
      </c>
      <c r="J45" s="41">
        <f>IF(J37="-","-",SUM(J37:J44)*'3j EBIT'!$E$10)</f>
        <v>9.964682685139481</v>
      </c>
      <c r="K45" s="41">
        <f>IF(K37="-","-",SUM(K37:K44)*'3j EBIT'!$E$10)</f>
        <v>10.749215529089454</v>
      </c>
      <c r="L45" s="41">
        <f>IF(L37="-","-",SUM(L37:L44)*'3j EBIT'!$E$10)</f>
        <v>10.59886416394443</v>
      </c>
      <c r="M45" s="41">
        <f>IF(M37="-","-",SUM(M37:M44)*'3j EBIT'!$E$10)</f>
        <v>11.817709799273983</v>
      </c>
      <c r="N45" s="41">
        <f>IF(N37="-","-",SUM(N37:N44)*'3j EBIT'!$E$10)</f>
        <v>12.380664274325555</v>
      </c>
      <c r="O45" s="31"/>
      <c r="P45" s="41" t="str">
        <f>IF(P37="-","-",SUM(P37:P44)*'3j EBIT'!$E$10)</f>
        <v>-</v>
      </c>
      <c r="Q45" s="41" t="str">
        <f>IF(Q37="-","-",SUM(Q37:Q44)*'3j EBIT'!$E$10)</f>
        <v>-</v>
      </c>
      <c r="R45" s="41" t="str">
        <f>IF(R37="-","-",SUM(R37:R44)*'3j EBIT'!$E$10)</f>
        <v>-</v>
      </c>
      <c r="S45" s="41" t="str">
        <f>IF(S37="-","-",SUM(S37:S44)*'3j EBIT'!$E$10)</f>
        <v>-</v>
      </c>
      <c r="T45" s="41" t="str">
        <f>IF(T37="-","-",SUM(T37:T44)*'3j EBIT'!$E$10)</f>
        <v>-</v>
      </c>
      <c r="U45" s="41" t="str">
        <f>IF(U37="-","-",SUM(U37:U44)*'3j EBIT'!$E$10)</f>
        <v>-</v>
      </c>
      <c r="V45" s="41" t="str">
        <f>IF(V37="-","-",SUM(V37:V44)*'3j EBIT'!$E$10)</f>
        <v>-</v>
      </c>
      <c r="W45" s="41" t="str">
        <f>IF(W37="-","-",SUM(W37:W44)*'3j EBIT'!$E$10)</f>
        <v>-</v>
      </c>
      <c r="X45" s="41" t="str">
        <f>IF(X37="-","-",SUM(X37:X44)*'3j EBIT'!$E$10)</f>
        <v>-</v>
      </c>
      <c r="Y45" s="41" t="str">
        <f>IF(Y37="-","-",SUM(Y37:Y44)*'3j EBIT'!$E$10)</f>
        <v>-</v>
      </c>
      <c r="Z45" s="41" t="str">
        <f>IF(Z37="-","-",SUM(Z37:Z44)*'3j EBIT'!$E$10)</f>
        <v>-</v>
      </c>
      <c r="AA45" s="29"/>
    </row>
    <row r="46" spans="1:27" s="30" customFormat="1" ht="11.5" x14ac:dyDescent="0.25">
      <c r="A46" s="273">
        <v>10</v>
      </c>
      <c r="B46" s="142" t="s">
        <v>294</v>
      </c>
      <c r="C46" s="190" t="s">
        <v>549</v>
      </c>
      <c r="D46" s="140" t="s">
        <v>321</v>
      </c>
      <c r="E46" s="133"/>
      <c r="F46" s="31"/>
      <c r="G46" s="41">
        <f>IF(G37="-","-",SUM(G37:G39,G41:G45)*'3k HAP'!$E$11)</f>
        <v>6.4722849031347023</v>
      </c>
      <c r="H46" s="41">
        <f>IF(H37="-","-",SUM(H37:H39,H41:H45)*'3k HAP'!$E$11)</f>
        <v>6.071694287688052</v>
      </c>
      <c r="I46" s="41">
        <f>IF(I37="-","-",SUM(I37:I39,I41:I45)*'3k HAP'!$E$11)</f>
        <v>6.1098450491096195</v>
      </c>
      <c r="J46" s="41">
        <f>IF(J37="-","-",SUM(J37:J39,J41:J45)*'3k HAP'!$E$11)</f>
        <v>5.9507113754937047</v>
      </c>
      <c r="K46" s="41">
        <f>IF(K37="-","-",SUM(K37:K39,K41:K45)*'3k HAP'!$E$11)</f>
        <v>6.7547016287439181</v>
      </c>
      <c r="L46" s="41">
        <f>IF(L37="-","-",SUM(L37:L39,L41:L45)*'3k HAP'!$E$11)</f>
        <v>6.6205208132381461</v>
      </c>
      <c r="M46" s="41">
        <f>IF(M37="-","-",SUM(M37:M39,M41:M45)*'3k HAP'!$E$11)</f>
        <v>7.4902930963741055</v>
      </c>
      <c r="N46" s="41">
        <f>IF(N37="-","-",SUM(N37:N39,N41:N45)*'3k HAP'!$E$11)</f>
        <v>7.9352028393629874</v>
      </c>
      <c r="O46" s="31"/>
      <c r="P46" s="41" t="str">
        <f>IF(P37="-","-",SUM(P37:P39,P41:P45)*'3k HAP'!$E$11)</f>
        <v>-</v>
      </c>
      <c r="Q46" s="41" t="str">
        <f>IF(Q37="-","-",SUM(Q37:Q39,Q41:Q45)*'3k HAP'!$E$11)</f>
        <v>-</v>
      </c>
      <c r="R46" s="41" t="str">
        <f>IF(R37="-","-",SUM(R37:R39,R41:R45)*'3k HAP'!$E$11)</f>
        <v>-</v>
      </c>
      <c r="S46" s="41" t="str">
        <f>IF(S37="-","-",SUM(S37:S39,S41:S45)*'3k HAP'!$E$11)</f>
        <v>-</v>
      </c>
      <c r="T46" s="41" t="str">
        <f>IF(T37="-","-",SUM(T37:T39,T41:T45)*'3k HAP'!$E$11)</f>
        <v>-</v>
      </c>
      <c r="U46" s="41" t="str">
        <f>IF(U37="-","-",SUM(U37:U39,U41:U45)*'3k HAP'!$E$11)</f>
        <v>-</v>
      </c>
      <c r="V46" s="41" t="str">
        <f>IF(V37="-","-",SUM(V37:V39,V41:V45)*'3k HAP'!$E$11)</f>
        <v>-</v>
      </c>
      <c r="W46" s="41" t="str">
        <f>IF(W37="-","-",SUM(W37:W39,W41:W45)*'3k HAP'!$E$11)</f>
        <v>-</v>
      </c>
      <c r="X46" s="41" t="str">
        <f>IF(X37="-","-",SUM(X37:X39,X41:X45)*'3k HAP'!$E$11)</f>
        <v>-</v>
      </c>
      <c r="Y46" s="41" t="str">
        <f>IF(Y37="-","-",SUM(Y37:Y39,Y41:Y45)*'3k HAP'!$E$11)</f>
        <v>-</v>
      </c>
      <c r="Z46" s="41" t="str">
        <f>IF(Z37="-","-",SUM(Z37:Z39,Z41:Z45)*'3k HAP'!$E$11)</f>
        <v>-</v>
      </c>
      <c r="AA46" s="29"/>
    </row>
    <row r="47" spans="1:27" s="30" customFormat="1" ht="11.5" x14ac:dyDescent="0.25">
      <c r="A47" s="273">
        <v>11</v>
      </c>
      <c r="B47" s="142" t="s">
        <v>46</v>
      </c>
      <c r="C47" s="142" t="str">
        <f>B47&amp;"_"&amp;D47</f>
        <v>Total_London</v>
      </c>
      <c r="D47" s="140" t="s">
        <v>321</v>
      </c>
      <c r="E47" s="134"/>
      <c r="F47" s="31"/>
      <c r="G47" s="41">
        <f t="shared" ref="G47:N47" si="4">IF(G37="-","-",SUM(G37:G46))</f>
        <v>564.10431466702846</v>
      </c>
      <c r="H47" s="41">
        <f t="shared" si="4"/>
        <v>537.03744481125511</v>
      </c>
      <c r="I47" s="41">
        <f t="shared" si="4"/>
        <v>552.28017218605783</v>
      </c>
      <c r="J47" s="41">
        <f t="shared" si="4"/>
        <v>540.37237748902692</v>
      </c>
      <c r="K47" s="41">
        <f t="shared" si="4"/>
        <v>583.25210289938366</v>
      </c>
      <c r="L47" s="41">
        <f t="shared" si="4"/>
        <v>575.05434097425791</v>
      </c>
      <c r="M47" s="41">
        <f t="shared" si="4"/>
        <v>641.29272917322612</v>
      </c>
      <c r="N47" s="41">
        <f t="shared" si="4"/>
        <v>671.92977628871779</v>
      </c>
      <c r="O47" s="31"/>
      <c r="P47" s="41" t="str">
        <f t="shared" ref="P47:Z47" si="5">IF(P37="-","-",SUM(P37:P46))</f>
        <v>-</v>
      </c>
      <c r="Q47" s="41" t="str">
        <f t="shared" si="5"/>
        <v>-</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5" x14ac:dyDescent="0.25">
      <c r="A48" s="273">
        <v>1</v>
      </c>
      <c r="B48" s="138" t="s">
        <v>353</v>
      </c>
      <c r="C48" s="138" t="s">
        <v>344</v>
      </c>
      <c r="D48" s="141" t="s">
        <v>322</v>
      </c>
      <c r="E48" s="137"/>
      <c r="F48" s="31"/>
      <c r="G48" s="135">
        <f>IF('3a DF'!H31="-","-",'3a DF'!H31)</f>
        <v>260.24168550865829</v>
      </c>
      <c r="H48" s="135">
        <f>IF('3a DF'!I31="-","-",'3a DF'!I31)</f>
        <v>232.9629645852074</v>
      </c>
      <c r="I48" s="135">
        <f>IF('3a DF'!J31="-","-",'3a DF'!J31)</f>
        <v>210.07399663487058</v>
      </c>
      <c r="J48" s="135">
        <f>IF('3a DF'!K31="-","-",'3a DF'!K31)</f>
        <v>200.10036247665687</v>
      </c>
      <c r="K48" s="135">
        <f>IF('3a DF'!L31="-","-",'3a DF'!L31)</f>
        <v>233.51688476643707</v>
      </c>
      <c r="L48" s="135">
        <f>IF('3a DF'!M31="-","-",'3a DF'!M31)</f>
        <v>224.878610683777</v>
      </c>
      <c r="M48" s="135">
        <f>IF('3a DF'!N31="-","-",'3a DF'!N31)</f>
        <v>240.10861769130707</v>
      </c>
      <c r="N48" s="135">
        <f>IF('3a DF'!O31="-","-",'3a DF'!O31)</f>
        <v>267.98255745736304</v>
      </c>
      <c r="O48" s="31"/>
      <c r="P48" s="135" t="str">
        <f>IF('3a DF'!Q31="-","-",'3a DF'!Q31)</f>
        <v>-</v>
      </c>
      <c r="Q48" s="135" t="str">
        <f>IF('3a DF'!R31="-","-",'3a DF'!R31)</f>
        <v>-</v>
      </c>
      <c r="R48" s="135" t="str">
        <f>IF('3a DF'!S31="-","-",'3a DF'!S31)</f>
        <v>-</v>
      </c>
      <c r="S48" s="135" t="str">
        <f>IF('3a DF'!T31="-","-",'3a DF'!T31)</f>
        <v>-</v>
      </c>
      <c r="T48" s="135" t="str">
        <f>IF('3a DF'!U31="-","-",'3a DF'!U31)</f>
        <v>-</v>
      </c>
      <c r="U48" s="135" t="str">
        <f>IF('3a DF'!V31="-","-",'3a DF'!V31)</f>
        <v>-</v>
      </c>
      <c r="V48" s="135" t="str">
        <f>IF('3a DF'!W31="-","-",'3a DF'!W31)</f>
        <v>-</v>
      </c>
      <c r="W48" s="135" t="str">
        <f>IF('3a DF'!X31="-","-",'3a DF'!X31)</f>
        <v>-</v>
      </c>
      <c r="X48" s="135" t="str">
        <f>IF('3a DF'!Y31="-","-",'3a DF'!Y31)</f>
        <v>-</v>
      </c>
      <c r="Y48" s="135" t="str">
        <f>IF('3a DF'!Z31="-","-",'3a DF'!Z31)</f>
        <v>-</v>
      </c>
      <c r="Z48" s="135" t="str">
        <f>IF('3a DF'!AA31="-","-",'3a DF'!AA31)</f>
        <v>-</v>
      </c>
      <c r="AA48" s="29"/>
    </row>
    <row r="49" spans="1:27" s="30" customFormat="1" ht="11.5" x14ac:dyDescent="0.25">
      <c r="A49" s="273">
        <v>2</v>
      </c>
      <c r="B49" s="138" t="s">
        <v>353</v>
      </c>
      <c r="C49" s="138" t="s">
        <v>303</v>
      </c>
      <c r="D49" s="141" t="s">
        <v>322</v>
      </c>
      <c r="E49" s="137"/>
      <c r="F49" s="31"/>
      <c r="G49" s="135">
        <f>IF('3b CM'!F30="-","-",'3b CM'!F30)</f>
        <v>6.1339502313215229E-2</v>
      </c>
      <c r="H49" s="135">
        <f>IF('3b CM'!G30="-","-",'3b CM'!G30)</f>
        <v>9.2009253469822833E-2</v>
      </c>
      <c r="I49" s="135">
        <f>IF('3b CM'!H30="-","-",'3b CM'!H30)</f>
        <v>0.28972713695031077</v>
      </c>
      <c r="J49" s="135">
        <f>IF('3b CM'!I30="-","-",'3b CM'!I30)</f>
        <v>0.29463806841727797</v>
      </c>
      <c r="K49" s="135">
        <f>IF('3b CM'!J30="-","-",'3b CM'!J30)</f>
        <v>3.7842705277157025</v>
      </c>
      <c r="L49" s="135">
        <f>IF('3b CM'!K30="-","-",'3b CM'!K30)</f>
        <v>3.6711248050645486</v>
      </c>
      <c r="M49" s="135">
        <f>IF('3b CM'!L30="-","-",'3b CM'!L30)</f>
        <v>12.864546782952862</v>
      </c>
      <c r="N49" s="135">
        <f>IF('3b CM'!M30="-","-",'3b CM'!M30)</f>
        <v>12.229404102503015</v>
      </c>
      <c r="O49" s="31"/>
      <c r="P49" s="135" t="str">
        <f>IF('3b CM'!O30="-","-",'3b CM'!O30)</f>
        <v>-</v>
      </c>
      <c r="Q49" s="135" t="str">
        <f>IF('3b CM'!P30="-","-",'3b CM'!P30)</f>
        <v>-</v>
      </c>
      <c r="R49" s="135" t="str">
        <f>IF('3b CM'!Q30="-","-",'3b CM'!Q30)</f>
        <v>-</v>
      </c>
      <c r="S49" s="135" t="str">
        <f>IF('3b CM'!R30="-","-",'3b CM'!R30)</f>
        <v>-</v>
      </c>
      <c r="T49" s="135" t="str">
        <f>IF('3b CM'!S30="-","-",'3b CM'!S30)</f>
        <v>-</v>
      </c>
      <c r="U49" s="135" t="str">
        <f>IF('3b CM'!T30="-","-",'3b CM'!T30)</f>
        <v>-</v>
      </c>
      <c r="V49" s="135" t="str">
        <f>IF('3b CM'!U30="-","-",'3b CM'!U30)</f>
        <v>-</v>
      </c>
      <c r="W49" s="135" t="str">
        <f>IF('3b CM'!V30="-","-",'3b CM'!V30)</f>
        <v>-</v>
      </c>
      <c r="X49" s="135" t="str">
        <f>IF('3b CM'!W30="-","-",'3b CM'!W30)</f>
        <v>-</v>
      </c>
      <c r="Y49" s="135" t="str">
        <f>IF('3b CM'!X30="-","-",'3b CM'!X30)</f>
        <v>-</v>
      </c>
      <c r="Z49" s="135" t="str">
        <f>IF('3b CM'!Y30="-","-",'3b CM'!Y30)</f>
        <v>-</v>
      </c>
      <c r="AA49" s="29"/>
    </row>
    <row r="50" spans="1:27" s="30" customFormat="1" ht="11.5" x14ac:dyDescent="0.25">
      <c r="A50" s="273">
        <v>3</v>
      </c>
      <c r="B50" s="138" t="s">
        <v>2</v>
      </c>
      <c r="C50" s="138" t="s">
        <v>345</v>
      </c>
      <c r="D50" s="141" t="s">
        <v>322</v>
      </c>
      <c r="E50" s="137"/>
      <c r="F50" s="31"/>
      <c r="G50" s="135">
        <f>IF('3c PC'!G31="-","-",'3c PC'!G31)</f>
        <v>90.750361121481532</v>
      </c>
      <c r="H50" s="135">
        <f>IF('3c PC'!H31="-","-",'3c PC'!H31)</f>
        <v>90.722975326243784</v>
      </c>
      <c r="I50" s="135">
        <f>IF('3c PC'!I31="-","-",'3c PC'!I31)</f>
        <v>115.10231016971058</v>
      </c>
      <c r="J50" s="135">
        <f>IF('3c PC'!J31="-","-",'3c PC'!J31)</f>
        <v>113.84930348025661</v>
      </c>
      <c r="K50" s="135">
        <f>IF('3c PC'!K31="-","-",'3c PC'!K31)</f>
        <v>130.70685761070567</v>
      </c>
      <c r="L50" s="135">
        <f>IF('3c PC'!L31="-","-",'3c PC'!L31)</f>
        <v>129.48790238282052</v>
      </c>
      <c r="M50" s="135">
        <f>IF('3c PC'!M31="-","-",'3c PC'!M31)</f>
        <v>158.28074626311744</v>
      </c>
      <c r="N50" s="135">
        <f>IF('3c PC'!N31="-","-",'3c PC'!N31)</f>
        <v>155.28834195336944</v>
      </c>
      <c r="O50" s="31"/>
      <c r="P50" s="135" t="str">
        <f>IF('3c PC'!P31="-","-",'3c PC'!P31)</f>
        <v>-</v>
      </c>
      <c r="Q50" s="135" t="str">
        <f>IF('3c PC'!Q31="-","-",'3c PC'!Q31)</f>
        <v>-</v>
      </c>
      <c r="R50" s="135" t="str">
        <f>IF('3c PC'!R31="-","-",'3c PC'!R31)</f>
        <v>-</v>
      </c>
      <c r="S50" s="135" t="str">
        <f>IF('3c PC'!S31="-","-",'3c PC'!S31)</f>
        <v>-</v>
      </c>
      <c r="T50" s="135" t="str">
        <f>IF('3c PC'!T31="-","-",'3c PC'!T31)</f>
        <v>-</v>
      </c>
      <c r="U50" s="135" t="str">
        <f>IF('3c PC'!U31="-","-",'3c PC'!U31)</f>
        <v>-</v>
      </c>
      <c r="V50" s="135" t="str">
        <f>IF('3c PC'!V31="-","-",'3c PC'!V31)</f>
        <v>-</v>
      </c>
      <c r="W50" s="135" t="str">
        <f>IF('3c PC'!W31="-","-",'3c PC'!W31)</f>
        <v>-</v>
      </c>
      <c r="X50" s="135" t="str">
        <f>IF('3c PC'!X31="-","-",'3c PC'!X31)</f>
        <v>-</v>
      </c>
      <c r="Y50" s="135" t="str">
        <f>IF('3c PC'!Y31="-","-",'3c PC'!Y31)</f>
        <v>-</v>
      </c>
      <c r="Z50" s="135" t="str">
        <f>IF('3c PC'!Z31="-","-",'3c PC'!Z31)</f>
        <v>-</v>
      </c>
      <c r="AA50" s="29"/>
    </row>
    <row r="51" spans="1:27" s="30" customFormat="1" ht="11.5" x14ac:dyDescent="0.25">
      <c r="A51" s="273">
        <v>4</v>
      </c>
      <c r="B51" s="138" t="s">
        <v>355</v>
      </c>
      <c r="C51" s="138" t="s">
        <v>346</v>
      </c>
      <c r="D51" s="141" t="s">
        <v>322</v>
      </c>
      <c r="E51" s="137"/>
      <c r="F51" s="31"/>
      <c r="G51" s="135">
        <f>IF('3d NC-Elec'!H59="-","-",'3d NC-Elec'!H59)</f>
        <v>163.52075774204974</v>
      </c>
      <c r="H51" s="135">
        <f>IF('3d NC-Elec'!I59="-","-",'3d NC-Elec'!I59)</f>
        <v>164.53766288800597</v>
      </c>
      <c r="I51" s="135">
        <f>IF('3d NC-Elec'!J59="-","-",'3d NC-Elec'!J59)</f>
        <v>158.04556234532978</v>
      </c>
      <c r="J51" s="135">
        <f>IF('3d NC-Elec'!K59="-","-",'3d NC-Elec'!K59)</f>
        <v>157.28071256172785</v>
      </c>
      <c r="K51" s="135">
        <f>IF('3d NC-Elec'!L59="-","-",'3d NC-Elec'!L59)</f>
        <v>161.97693568197934</v>
      </c>
      <c r="L51" s="135">
        <f>IF('3d NC-Elec'!M59="-","-",'3d NC-Elec'!M59)</f>
        <v>163.19601590249755</v>
      </c>
      <c r="M51" s="135">
        <f>IF('3d NC-Elec'!N59="-","-",'3d NC-Elec'!N59)</f>
        <v>164.49100843123352</v>
      </c>
      <c r="N51" s="135">
        <f>IF('3d NC-Elec'!O59="-","-",'3d NC-Elec'!O59)</f>
        <v>163.94668096560429</v>
      </c>
      <c r="O51" s="31"/>
      <c r="P51" s="135" t="str">
        <f>IF('3d NC-Elec'!Q59="-","-",'3d NC-Elec'!Q59)</f>
        <v>-</v>
      </c>
      <c r="Q51" s="135" t="str">
        <f>IF('3d NC-Elec'!R59="-","-",'3d NC-Elec'!R59)</f>
        <v>-</v>
      </c>
      <c r="R51" s="135" t="str">
        <f>IF('3d NC-Elec'!S59="-","-",'3d NC-Elec'!S59)</f>
        <v>-</v>
      </c>
      <c r="S51" s="135" t="str">
        <f>IF('3d NC-Elec'!T59="-","-",'3d NC-Elec'!T59)</f>
        <v>-</v>
      </c>
      <c r="T51" s="135" t="str">
        <f>IF('3d NC-Elec'!U59="-","-",'3d NC-Elec'!U59)</f>
        <v>-</v>
      </c>
      <c r="U51" s="135" t="str">
        <f>IF('3d NC-Elec'!V59="-","-",'3d NC-Elec'!V59)</f>
        <v>-</v>
      </c>
      <c r="V51" s="135" t="str">
        <f>IF('3d NC-Elec'!W59="-","-",'3d NC-Elec'!W59)</f>
        <v>-</v>
      </c>
      <c r="W51" s="135" t="str">
        <f>IF('3d NC-Elec'!X59="-","-",'3d NC-Elec'!X59)</f>
        <v>-</v>
      </c>
      <c r="X51" s="135" t="str">
        <f>IF('3d NC-Elec'!Y59="-","-",'3d NC-Elec'!Y59)</f>
        <v>-</v>
      </c>
      <c r="Y51" s="135" t="str">
        <f>IF('3d NC-Elec'!Z59="-","-",'3d NC-Elec'!Z59)</f>
        <v>-</v>
      </c>
      <c r="Z51" s="135" t="str">
        <f>IF('3d NC-Elec'!AA59="-","-",'3d NC-Elec'!AA59)</f>
        <v>-</v>
      </c>
      <c r="AA51" s="29"/>
    </row>
    <row r="52" spans="1:27" s="30" customFormat="1" ht="11.5" x14ac:dyDescent="0.25">
      <c r="A52" s="273">
        <v>5</v>
      </c>
      <c r="B52" s="138" t="s">
        <v>352</v>
      </c>
      <c r="C52" s="138" t="s">
        <v>347</v>
      </c>
      <c r="D52" s="141" t="s">
        <v>322</v>
      </c>
      <c r="E52" s="137"/>
      <c r="F52" s="31"/>
      <c r="G52" s="135">
        <f>IF('3f CPIH'!C$16="-","-",'3g OC '!$E$10*('3f CPIH'!C$16/'3f CPIH'!$G$16))</f>
        <v>76.533089989502642</v>
      </c>
      <c r="H52" s="135">
        <f>IF('3f CPIH'!D$16="-","-",'3g OC '!$E$10*('3f CPIH'!D$16/'3f CPIH'!$G$16))</f>
        <v>76.686309388881014</v>
      </c>
      <c r="I52" s="135">
        <f>IF('3f CPIH'!E$16="-","-",'3g OC '!$E$10*('3f CPIH'!E$16/'3f CPIH'!$G$16))</f>
        <v>76.916138487948601</v>
      </c>
      <c r="J52" s="135">
        <f>IF('3f CPIH'!F$16="-","-",'3g OC '!$E$10*('3f CPIH'!F$16/'3f CPIH'!$G$16))</f>
        <v>77.375796686083746</v>
      </c>
      <c r="K52" s="135">
        <f>IF('3f CPIH'!G$16="-","-",'3g OC '!$E$10*('3f CPIH'!G$16/'3f CPIH'!$G$16))</f>
        <v>78.29511308235405</v>
      </c>
      <c r="L52" s="135">
        <f>IF('3f CPIH'!H$16="-","-",'3g OC '!$E$10*('3f CPIH'!H$16/'3f CPIH'!$G$16))</f>
        <v>79.291039178313554</v>
      </c>
      <c r="M52" s="135">
        <f>IF('3f CPIH'!I$16="-","-",'3g OC '!$E$10*('3f CPIH'!I$16/'3f CPIH'!$G$16))</f>
        <v>80.440184673651416</v>
      </c>
      <c r="N52" s="135">
        <f>IF('3f CPIH'!J$16="-","-",'3g OC '!$E$10*('3f CPIH'!J$16/'3f CPIH'!$G$16))</f>
        <v>81.129671970854147</v>
      </c>
      <c r="O52" s="31"/>
      <c r="P52" s="135">
        <f>IF('3f CPIH'!L$16="-","-",'3g OC '!$E$10*('3f CPIH'!L$16/'3f CPIH'!$G$16))</f>
        <v>81.129671970854147</v>
      </c>
      <c r="Q52" s="135" t="str">
        <f>IF('3f CPIH'!M$16="-","-",'3g OC '!$E$10*('3f CPIH'!M$16/'3f CPIH'!$G$16))</f>
        <v>-</v>
      </c>
      <c r="R52" s="135" t="str">
        <f>IF('3f CPIH'!N$16="-","-",'3g OC '!$E$10*('3f CPIH'!N$16/'3f CPIH'!$G$16))</f>
        <v>-</v>
      </c>
      <c r="S52" s="135" t="str">
        <f>IF('3f CPIH'!O$16="-","-",'3g OC '!$E$10*('3f CPIH'!O$16/'3f CPIH'!$G$16))</f>
        <v>-</v>
      </c>
      <c r="T52" s="135" t="str">
        <f>IF('3f CPIH'!P$16="-","-",'3g OC '!$E$10*('3f CPIH'!P$16/'3f CPIH'!$G$16))</f>
        <v>-</v>
      </c>
      <c r="U52" s="135" t="str">
        <f>IF('3f CPIH'!Q$16="-","-",'3g OC '!$E$10*('3f CPIH'!Q$16/'3f CPIH'!$G$16))</f>
        <v>-</v>
      </c>
      <c r="V52" s="135" t="str">
        <f>IF('3f CPIH'!R$16="-","-",'3g OC '!$E$10*('3f CPIH'!R$16/'3f CPIH'!$G$16))</f>
        <v>-</v>
      </c>
      <c r="W52" s="135" t="str">
        <f>IF('3f CPIH'!S$16="-","-",'3g OC '!$E$10*('3f CPIH'!S$16/'3f CPIH'!$G$16))</f>
        <v>-</v>
      </c>
      <c r="X52" s="135" t="str">
        <f>IF('3f CPIH'!T$16="-","-",'3g OC '!$E$10*('3f CPIH'!T$16/'3f CPIH'!$G$16))</f>
        <v>-</v>
      </c>
      <c r="Y52" s="135" t="str">
        <f>IF('3f CPIH'!U$16="-","-",'3g OC '!$E$10*('3f CPIH'!U$16/'3f CPIH'!$G$16))</f>
        <v>-</v>
      </c>
      <c r="Z52" s="135" t="str">
        <f>IF('3f CPIH'!V$16="-","-",'3g OC '!$E$10*('3f CPIH'!V$16/'3f CPIH'!$G$16))</f>
        <v>-</v>
      </c>
      <c r="AA52" s="29"/>
    </row>
    <row r="53" spans="1:27" s="30" customFormat="1" ht="11.5" x14ac:dyDescent="0.25">
      <c r="A53" s="273">
        <v>6</v>
      </c>
      <c r="B53" s="138" t="s">
        <v>352</v>
      </c>
      <c r="C53" s="138" t="s">
        <v>45</v>
      </c>
      <c r="D53" s="141" t="s">
        <v>322</v>
      </c>
      <c r="E53" s="137"/>
      <c r="F53" s="31"/>
      <c r="G53" s="135" t="s">
        <v>336</v>
      </c>
      <c r="H53" s="135" t="s">
        <v>336</v>
      </c>
      <c r="I53" s="135" t="s">
        <v>336</v>
      </c>
      <c r="J53" s="135" t="s">
        <v>336</v>
      </c>
      <c r="K53" s="135">
        <f>IF('3h SMNCC'!F$36="-","-",'3h SMNCC'!F$36)</f>
        <v>0</v>
      </c>
      <c r="L53" s="135">
        <f>IF('3h SMNCC'!G$36="-","-",'3h SMNCC'!G$36)</f>
        <v>-0.20799732489328449</v>
      </c>
      <c r="M53" s="135">
        <f>IF('3h SMNCC'!H$36="-","-",'3h SMNCC'!H$36)</f>
        <v>2.3528451635617831</v>
      </c>
      <c r="N53" s="135">
        <f>IF('3h SMNCC'!I$36="-","-",'3h SMNCC'!I$36)</f>
        <v>7.276170729762069</v>
      </c>
      <c r="O53" s="31"/>
      <c r="P53" s="135" t="str">
        <f>IF('3h SMNCC'!K$36="-","-",'3h SMNCC'!K$36)</f>
        <v>-</v>
      </c>
      <c r="Q53" s="135" t="str">
        <f>IF('3h SMNCC'!L$36="-","-",'3h SMNCC'!L$36)</f>
        <v>-</v>
      </c>
      <c r="R53" s="135" t="str">
        <f>IF('3h SMNCC'!M$36="-","-",'3h SMNCC'!M$36)</f>
        <v>-</v>
      </c>
      <c r="S53" s="135" t="str">
        <f>IF('3h SMNCC'!N$36="-","-",'3h SMNCC'!N$36)</f>
        <v>-</v>
      </c>
      <c r="T53" s="135" t="str">
        <f>IF('3h SMNCC'!O$36="-","-",'3h SMNCC'!O$36)</f>
        <v>-</v>
      </c>
      <c r="U53" s="135" t="str">
        <f>IF('3h SMNCC'!P$36="-","-",'3h SMNCC'!P$36)</f>
        <v>-</v>
      </c>
      <c r="V53" s="135" t="str">
        <f>IF('3h SMNCC'!Q$36="-","-",'3h SMNCC'!Q$36)</f>
        <v>-</v>
      </c>
      <c r="W53" s="135" t="str">
        <f>IF('3h SMNCC'!R$36="-","-",'3h SMNCC'!R$36)</f>
        <v>-</v>
      </c>
      <c r="X53" s="135" t="str">
        <f>IF('3h SMNCC'!S$36="-","-",'3h SMNCC'!S$36)</f>
        <v>-</v>
      </c>
      <c r="Y53" s="135" t="str">
        <f>IF('3h SMNCC'!T$36="-","-",'3h SMNCC'!T$36)</f>
        <v>-</v>
      </c>
      <c r="Z53" s="135" t="str">
        <f>IF('3h SMNCC'!U$36="-","-",'3h SMNCC'!U$36)</f>
        <v>-</v>
      </c>
      <c r="AA53" s="29"/>
    </row>
    <row r="54" spans="1:27" s="30" customFormat="1" ht="12.4" customHeight="1" x14ac:dyDescent="0.25">
      <c r="A54" s="273">
        <v>7</v>
      </c>
      <c r="B54" s="138" t="s">
        <v>352</v>
      </c>
      <c r="C54" s="138" t="s">
        <v>399</v>
      </c>
      <c r="D54" s="141" t="s">
        <v>322</v>
      </c>
      <c r="E54" s="137"/>
      <c r="F54" s="31"/>
      <c r="G54" s="135">
        <f>IF('3f CPIH'!C$16="-","-",'3i PAAC PAP'!$G$14*('3f CPIH'!C$16/'3f CPIH'!$G$16))</f>
        <v>4.3957347110466403</v>
      </c>
      <c r="H54" s="135">
        <f>IF('3f CPIH'!D$16="-","-",'3i PAAC PAP'!$G$14*('3f CPIH'!D$16/'3f CPIH'!$G$16))</f>
        <v>4.4045349807384246</v>
      </c>
      <c r="I54" s="135">
        <f>IF('3f CPIH'!E$16="-","-",'3i PAAC PAP'!$G$14*('3f CPIH'!E$16/'3f CPIH'!$G$16))</f>
        <v>4.417735385276103</v>
      </c>
      <c r="J54" s="135">
        <f>IF('3f CPIH'!F$16="-","-",'3i PAAC PAP'!$G$14*('3f CPIH'!F$16/'3f CPIH'!$G$16))</f>
        <v>4.4441361943514579</v>
      </c>
      <c r="K54" s="135">
        <f>IF('3f CPIH'!G$16="-","-",'3i PAAC PAP'!$G$14*('3f CPIH'!G$16/'3f CPIH'!$G$16))</f>
        <v>4.4969378125021686</v>
      </c>
      <c r="L54" s="135">
        <f>IF('3f CPIH'!H$16="-","-",'3i PAAC PAP'!$G$14*('3f CPIH'!H$16/'3f CPIH'!$G$16))</f>
        <v>4.5541395654987715</v>
      </c>
      <c r="M54" s="135">
        <f>IF('3f CPIH'!I$16="-","-",'3i PAAC PAP'!$G$14*('3f CPIH'!I$16/'3f CPIH'!$G$16))</f>
        <v>4.6201415881871588</v>
      </c>
      <c r="N54" s="135">
        <f>IF('3f CPIH'!J$16="-","-",'3i PAAC PAP'!$G$14*('3f CPIH'!J$16/'3f CPIH'!$G$16))</f>
        <v>4.659742801800193</v>
      </c>
      <c r="O54" s="31"/>
      <c r="P54" s="135">
        <f>IF('3f CPIH'!L$16="-","-",'3i PAAC PAP'!$G$14*('3f CPIH'!L$16/'3f CPIH'!$G$16))</f>
        <v>4.659742801800193</v>
      </c>
      <c r="Q54" s="135" t="str">
        <f>IF('3f CPIH'!M$16="-","-",'3i PAAC PAP'!$G$14*('3f CPIH'!M$16/'3f CPIH'!$G$16))</f>
        <v>-</v>
      </c>
      <c r="R54" s="135" t="str">
        <f>IF('3f CPIH'!N$16="-","-",'3i PAAC PAP'!$G$14*('3f CPIH'!N$16/'3f CPIH'!$G$16))</f>
        <v>-</v>
      </c>
      <c r="S54" s="135" t="str">
        <f>IF('3f CPIH'!O$16="-","-",'3i PAAC PAP'!$G$14*('3f CPIH'!O$16/'3f CPIH'!$G$16))</f>
        <v>-</v>
      </c>
      <c r="T54" s="135" t="str">
        <f>IF('3f CPIH'!P$16="-","-",'3i PAAC PAP'!$G$14*('3f CPIH'!P$16/'3f CPIH'!$G$16))</f>
        <v>-</v>
      </c>
      <c r="U54" s="135" t="str">
        <f>IF('3f CPIH'!Q$16="-","-",'3i PAAC PAP'!$G$14*('3f CPIH'!Q$16/'3f CPIH'!$G$16))</f>
        <v>-</v>
      </c>
      <c r="V54" s="135" t="str">
        <f>IF('3f CPIH'!R$16="-","-",'3i PAAC PAP'!$G$14*('3f CPIH'!R$16/'3f CPIH'!$G$16))</f>
        <v>-</v>
      </c>
      <c r="W54" s="135" t="str">
        <f>IF('3f CPIH'!S$16="-","-",'3i PAAC PAP'!$G$14*('3f CPIH'!S$16/'3f CPIH'!$G$16))</f>
        <v>-</v>
      </c>
      <c r="X54" s="135" t="str">
        <f>IF('3f CPIH'!T$16="-","-",'3i PAAC PAP'!$G$14*('3f CPIH'!T$16/'3f CPIH'!$G$16))</f>
        <v>-</v>
      </c>
      <c r="Y54" s="135" t="str">
        <f>IF('3f CPIH'!U$16="-","-",'3i PAAC PAP'!$G$14*('3f CPIH'!U$16/'3f CPIH'!$G$16))</f>
        <v>-</v>
      </c>
      <c r="Z54" s="135" t="str">
        <f>IF('3f CPIH'!V$16="-","-",'3i PAAC PAP'!$G$14*('3f CPIH'!V$16/'3f CPIH'!$G$16))</f>
        <v>-</v>
      </c>
      <c r="AA54" s="29"/>
    </row>
    <row r="55" spans="1:27" s="30" customFormat="1" ht="11.5" x14ac:dyDescent="0.25">
      <c r="A55" s="273">
        <v>8</v>
      </c>
      <c r="B55" s="138" t="s">
        <v>352</v>
      </c>
      <c r="C55" s="138" t="s">
        <v>417</v>
      </c>
      <c r="D55" s="141" t="s">
        <v>322</v>
      </c>
      <c r="E55" s="137"/>
      <c r="F55" s="31"/>
      <c r="G55" s="135">
        <f>IF(G48="-","-",SUM(G48:G53)*'3i PAAC PAP'!$G$26)</f>
        <v>8.4786380856033645</v>
      </c>
      <c r="H55" s="135">
        <f>IF(H48="-","-",SUM(H48:H53)*'3i PAAC PAP'!$G$26)</f>
        <v>8.1041924969534715</v>
      </c>
      <c r="I55" s="135">
        <f>IF(I48="-","-",SUM(I48:I53)*'3i PAAC PAP'!$G$26)</f>
        <v>8.0385819426180927</v>
      </c>
      <c r="J55" s="135">
        <f>IF(J48="-","-",SUM(J48:J53)*'3i PAAC PAP'!$G$26)</f>
        <v>7.8732437602126248</v>
      </c>
      <c r="K55" s="135">
        <f>IF(K48="-","-",SUM(K48:K53)*'3i PAAC PAP'!$G$26)</f>
        <v>8.7249591988043935</v>
      </c>
      <c r="L55" s="135">
        <f>IF(L48="-","-",SUM(L48:L53)*'3i PAAC PAP'!$G$26)</f>
        <v>8.6107354256175022</v>
      </c>
      <c r="M55" s="135">
        <f>IF(M48="-","-",SUM(M48:M53)*'3i PAAC PAP'!$G$26)</f>
        <v>9.4458409834661072</v>
      </c>
      <c r="N55" s="135">
        <f>IF(N48="-","-",SUM(N48:N53)*'3i PAAC PAP'!$G$26)</f>
        <v>9.8663234751673681</v>
      </c>
      <c r="O55" s="31"/>
      <c r="P55" s="135" t="str">
        <f>IF(P48="-","-",SUM(P48:P53)*'3i PAAC PAP'!$G$26)</f>
        <v>-</v>
      </c>
      <c r="Q55" s="135" t="str">
        <f>IF(Q48="-","-",SUM(Q48:Q53)*'3i PAAC PAP'!$G$26)</f>
        <v>-</v>
      </c>
      <c r="R55" s="135" t="str">
        <f>IF(R48="-","-",SUM(R48:R53)*'3i PAAC PAP'!$G$26)</f>
        <v>-</v>
      </c>
      <c r="S55" s="135" t="str">
        <f>IF(S48="-","-",SUM(S48:S53)*'3i PAAC PAP'!$G$26)</f>
        <v>-</v>
      </c>
      <c r="T55" s="135" t="str">
        <f>IF(T48="-","-",SUM(T48:T53)*'3i PAAC PAP'!$G$26)</f>
        <v>-</v>
      </c>
      <c r="U55" s="135" t="str">
        <f>IF(U48="-","-",SUM(U48:U53)*'3i PAAC PAP'!$G$26)</f>
        <v>-</v>
      </c>
      <c r="V55" s="135" t="str">
        <f>IF(V48="-","-",SUM(V48:V53)*'3i PAAC PAP'!$G$26)</f>
        <v>-</v>
      </c>
      <c r="W55" s="135" t="str">
        <f>IF(W48="-","-",SUM(W48:W53)*'3i PAAC PAP'!$G$26)</f>
        <v>-</v>
      </c>
      <c r="X55" s="135" t="str">
        <f>IF(X48="-","-",SUM(X48:X53)*'3i PAAC PAP'!$G$26)</f>
        <v>-</v>
      </c>
      <c r="Y55" s="135" t="str">
        <f>IF(Y48="-","-",SUM(Y48:Y53)*'3i PAAC PAP'!$G$26)</f>
        <v>-</v>
      </c>
      <c r="Z55" s="135" t="str">
        <f>IF(Z48="-","-",SUM(Z48:Z53)*'3i PAAC PAP'!$G$26)</f>
        <v>-</v>
      </c>
      <c r="AA55" s="29"/>
    </row>
    <row r="56" spans="1:27" s="30" customFormat="1" ht="11.5" x14ac:dyDescent="0.25">
      <c r="A56" s="273">
        <v>9</v>
      </c>
      <c r="B56" s="138" t="s">
        <v>398</v>
      </c>
      <c r="C56" s="138" t="s">
        <v>548</v>
      </c>
      <c r="D56" s="141" t="s">
        <v>322</v>
      </c>
      <c r="E56" s="137"/>
      <c r="F56" s="31"/>
      <c r="G56" s="135">
        <f>IF(G48="-","-",SUM(G48:G55)*'3j EBIT'!$E$10)</f>
        <v>11.475650526552455</v>
      </c>
      <c r="H56" s="135">
        <f>IF(H48="-","-",SUM(H48:H55)*'3j EBIT'!$E$10)</f>
        <v>10.972702329470497</v>
      </c>
      <c r="I56" s="135">
        <f>IF(I48="-","-",SUM(I48:I55)*'3j EBIT'!$E$10)</f>
        <v>10.884796989951377</v>
      </c>
      <c r="J56" s="135">
        <f>IF(J48="-","-",SUM(J48:J55)*'3j EBIT'!$E$10)</f>
        <v>10.663145671326422</v>
      </c>
      <c r="K56" s="135">
        <f>IF(K48="-","-",SUM(K48:K55)*'3j EBIT'!$E$10)</f>
        <v>11.808537214929473</v>
      </c>
      <c r="L56" s="135">
        <f>IF(L48="-","-",SUM(L48:L55)*'3j EBIT'!$E$10)</f>
        <v>11.656149841755225</v>
      </c>
      <c r="M56" s="135">
        <f>IF(M48="-","-",SUM(M48:M55)*'3j EBIT'!$E$10)</f>
        <v>12.779474699972072</v>
      </c>
      <c r="N56" s="135">
        <f>IF(N48="-","-",SUM(N48:N55)*'3j EBIT'!$E$10)</f>
        <v>13.345198975672048</v>
      </c>
      <c r="O56" s="31"/>
      <c r="P56" s="135" t="str">
        <f>IF(P48="-","-",SUM(P48:P55)*'3j EBIT'!$E$10)</f>
        <v>-</v>
      </c>
      <c r="Q56" s="135" t="str">
        <f>IF(Q48="-","-",SUM(Q48:Q55)*'3j EBIT'!$E$10)</f>
        <v>-</v>
      </c>
      <c r="R56" s="135" t="str">
        <f>IF(R48="-","-",SUM(R48:R55)*'3j EBIT'!$E$10)</f>
        <v>-</v>
      </c>
      <c r="S56" s="135" t="str">
        <f>IF(S48="-","-",SUM(S48:S55)*'3j EBIT'!$E$10)</f>
        <v>-</v>
      </c>
      <c r="T56" s="135" t="str">
        <f>IF(T48="-","-",SUM(T48:T55)*'3j EBIT'!$E$10)</f>
        <v>-</v>
      </c>
      <c r="U56" s="135" t="str">
        <f>IF(U48="-","-",SUM(U48:U55)*'3j EBIT'!$E$10)</f>
        <v>-</v>
      </c>
      <c r="V56" s="135" t="str">
        <f>IF(V48="-","-",SUM(V48:V55)*'3j EBIT'!$E$10)</f>
        <v>-</v>
      </c>
      <c r="W56" s="135" t="str">
        <f>IF(W48="-","-",SUM(W48:W55)*'3j EBIT'!$E$10)</f>
        <v>-</v>
      </c>
      <c r="X56" s="135" t="str">
        <f>IF(X48="-","-",SUM(X48:X55)*'3j EBIT'!$E$10)</f>
        <v>-</v>
      </c>
      <c r="Y56" s="135" t="str">
        <f>IF(Y48="-","-",SUM(Y48:Y55)*'3j EBIT'!$E$10)</f>
        <v>-</v>
      </c>
      <c r="Z56" s="135" t="str">
        <f>IF(Z48="-","-",SUM(Z48:Z55)*'3j EBIT'!$E$10)</f>
        <v>-</v>
      </c>
      <c r="AA56" s="29"/>
    </row>
    <row r="57" spans="1:27" s="30" customFormat="1" ht="11.5" x14ac:dyDescent="0.25">
      <c r="A57" s="273">
        <v>10</v>
      </c>
      <c r="B57" s="138" t="s">
        <v>294</v>
      </c>
      <c r="C57" s="188" t="s">
        <v>549</v>
      </c>
      <c r="D57" s="141" t="s">
        <v>322</v>
      </c>
      <c r="E57" s="136"/>
      <c r="F57" s="31"/>
      <c r="G57" s="135">
        <f>IF(G48="-","-",SUM(G48:G50,G52:G56)*'3k HAP'!$E$11)</f>
        <v>6.5424931986805648</v>
      </c>
      <c r="H57" s="135">
        <f>IF(H48="-","-",SUM(H48:H50,H52:H56)*'3k HAP'!$E$11)</f>
        <v>6.1372820874542793</v>
      </c>
      <c r="I57" s="135">
        <f>IF(I48="-","-",SUM(I48:I50,I52:I56)*'3k HAP'!$E$11)</f>
        <v>6.1630156260532454</v>
      </c>
      <c r="J57" s="135">
        <f>IF(J48="-","-",SUM(J48:J50,J52:J56)*'3k HAP'!$E$11)</f>
        <v>6.0019975844187838</v>
      </c>
      <c r="K57" s="135">
        <f>IF(K48="-","-",SUM(K48:K50,K52:K56)*'3k HAP'!$E$11)</f>
        <v>6.8232962281033593</v>
      </c>
      <c r="L57" s="135">
        <f>IF(L48="-","-",SUM(L48:L50,L52:L56)*'3k HAP'!$E$11)</f>
        <v>6.6873343134881402</v>
      </c>
      <c r="M57" s="135">
        <f>IF(M48="-","-",SUM(M48:M50,M52:M56)*'3k HAP'!$E$11)</f>
        <v>7.5407385204275279</v>
      </c>
      <c r="N57" s="135">
        <f>IF(N48="-","-",SUM(N48:N50,N52:N56)*'3k HAP'!$E$11)</f>
        <v>7.9878477753779107</v>
      </c>
      <c r="O57" s="31"/>
      <c r="P57" s="135" t="str">
        <f>IF(P48="-","-",SUM(P48:P50,P52:P56)*'3k HAP'!$E$11)</f>
        <v>-</v>
      </c>
      <c r="Q57" s="135" t="str">
        <f>IF(Q48="-","-",SUM(Q48:Q50,Q52:Q56)*'3k HAP'!$E$11)</f>
        <v>-</v>
      </c>
      <c r="R57" s="135" t="str">
        <f>IF(R48="-","-",SUM(R48:R50,R52:R56)*'3k HAP'!$E$11)</f>
        <v>-</v>
      </c>
      <c r="S57" s="135" t="str">
        <f>IF(S48="-","-",SUM(S48:S50,S52:S56)*'3k HAP'!$E$11)</f>
        <v>-</v>
      </c>
      <c r="T57" s="135" t="str">
        <f>IF(T48="-","-",SUM(T48:T50,T52:T56)*'3k HAP'!$E$11)</f>
        <v>-</v>
      </c>
      <c r="U57" s="135" t="str">
        <f>IF(U48="-","-",SUM(U48:U50,U52:U56)*'3k HAP'!$E$11)</f>
        <v>-</v>
      </c>
      <c r="V57" s="135" t="str">
        <f>IF(V48="-","-",SUM(V48:V50,V52:V56)*'3k HAP'!$E$11)</f>
        <v>-</v>
      </c>
      <c r="W57" s="135" t="str">
        <f>IF(W48="-","-",SUM(W48:W50,W52:W56)*'3k HAP'!$E$11)</f>
        <v>-</v>
      </c>
      <c r="X57" s="135" t="str">
        <f>IF(X48="-","-",SUM(X48:X50,X52:X56)*'3k HAP'!$E$11)</f>
        <v>-</v>
      </c>
      <c r="Y57" s="135" t="str">
        <f>IF(Y48="-","-",SUM(Y48:Y50,Y52:Y56)*'3k HAP'!$E$11)</f>
        <v>-</v>
      </c>
      <c r="Z57" s="135" t="str">
        <f>IF(Z48="-","-",SUM(Z48:Z50,Z52:Z56)*'3k HAP'!$E$11)</f>
        <v>-</v>
      </c>
      <c r="AA57" s="29"/>
    </row>
    <row r="58" spans="1:27" s="30" customFormat="1" ht="11.5" x14ac:dyDescent="0.25">
      <c r="A58" s="273">
        <v>11</v>
      </c>
      <c r="B58" s="138" t="s">
        <v>46</v>
      </c>
      <c r="C58" s="138" t="str">
        <f>B58&amp;"_"&amp;D58</f>
        <v>Total_N Wales and Mersey</v>
      </c>
      <c r="D58" s="141" t="s">
        <v>322</v>
      </c>
      <c r="E58" s="137"/>
      <c r="F58" s="31"/>
      <c r="G58" s="135">
        <f t="shared" ref="G58:N58" si="6">IF(G48="-","-",SUM(G48:G57))</f>
        <v>621.99975038588855</v>
      </c>
      <c r="H58" s="135">
        <f t="shared" si="6"/>
        <v>594.6206333364247</v>
      </c>
      <c r="I58" s="135">
        <f t="shared" si="6"/>
        <v>589.93186471870877</v>
      </c>
      <c r="J58" s="135">
        <f t="shared" si="6"/>
        <v>577.88333648345167</v>
      </c>
      <c r="K58" s="135">
        <f t="shared" si="6"/>
        <v>640.13379212353141</v>
      </c>
      <c r="L58" s="135">
        <f t="shared" si="6"/>
        <v>631.82505477393943</v>
      </c>
      <c r="M58" s="135">
        <f t="shared" si="6"/>
        <v>692.92414479787715</v>
      </c>
      <c r="N58" s="135">
        <f t="shared" si="6"/>
        <v>723.7119402074735</v>
      </c>
      <c r="O58" s="31"/>
      <c r="P58" s="135" t="str">
        <f t="shared" ref="P58:Z58" si="7">IF(P48="-","-",SUM(P48:P57))</f>
        <v>-</v>
      </c>
      <c r="Q58" s="135" t="str">
        <f t="shared" si="7"/>
        <v>-</v>
      </c>
      <c r="R58" s="135" t="str">
        <f t="shared" si="7"/>
        <v>-</v>
      </c>
      <c r="S58" s="135" t="str">
        <f t="shared" si="7"/>
        <v>-</v>
      </c>
      <c r="T58" s="135" t="str">
        <f t="shared" si="7"/>
        <v>-</v>
      </c>
      <c r="U58" s="135" t="str">
        <f t="shared" si="7"/>
        <v>-</v>
      </c>
      <c r="V58" s="135" t="str">
        <f t="shared" si="7"/>
        <v>-</v>
      </c>
      <c r="W58" s="135" t="str">
        <f t="shared" si="7"/>
        <v>-</v>
      </c>
      <c r="X58" s="135" t="str">
        <f t="shared" si="7"/>
        <v>-</v>
      </c>
      <c r="Y58" s="135" t="str">
        <f t="shared" si="7"/>
        <v>-</v>
      </c>
      <c r="Z58" s="135" t="str">
        <f t="shared" si="7"/>
        <v>-</v>
      </c>
      <c r="AA58" s="29"/>
    </row>
    <row r="59" spans="1:27" s="30" customFormat="1" ht="11.5" x14ac:dyDescent="0.25">
      <c r="A59" s="273">
        <v>1</v>
      </c>
      <c r="B59" s="142" t="s">
        <v>353</v>
      </c>
      <c r="C59" s="142" t="s">
        <v>344</v>
      </c>
      <c r="D59" s="140" t="s">
        <v>323</v>
      </c>
      <c r="E59" s="134"/>
      <c r="F59" s="31"/>
      <c r="G59" s="41">
        <f>IF('3a DF'!H32="-","-",'3a DF'!H32)</f>
        <v>255.46245415509372</v>
      </c>
      <c r="H59" s="41">
        <f>IF('3a DF'!I32="-","-",'3a DF'!I32)</f>
        <v>228.68469570453672</v>
      </c>
      <c r="I59" s="41">
        <f>IF('3a DF'!J32="-","-",'3a DF'!J32)</f>
        <v>206.21607422200412</v>
      </c>
      <c r="J59" s="41">
        <f>IF('3a DF'!K32="-","-",'3a DF'!K32)</f>
        <v>196.42560174668822</v>
      </c>
      <c r="K59" s="41">
        <f>IF('3a DF'!L32="-","-",'3a DF'!L32)</f>
        <v>229.22844336981328</v>
      </c>
      <c r="L59" s="41">
        <f>IF('3a DF'!M32="-","-",'3a DF'!M32)</f>
        <v>220.74880763233546</v>
      </c>
      <c r="M59" s="41">
        <f>IF('3a DF'!N32="-","-",'3a DF'!N32)</f>
        <v>235.61276697719472</v>
      </c>
      <c r="N59" s="41">
        <f>IF('3a DF'!O32="-","-",'3a DF'!O32)</f>
        <v>262.96478848305958</v>
      </c>
      <c r="O59" s="31"/>
      <c r="P59" s="41" t="str">
        <f>IF('3a DF'!Q32="-","-",'3a DF'!Q32)</f>
        <v>-</v>
      </c>
      <c r="Q59" s="41" t="str">
        <f>IF('3a DF'!R32="-","-",'3a DF'!R32)</f>
        <v>-</v>
      </c>
      <c r="R59" s="41" t="str">
        <f>IF('3a DF'!S32="-","-",'3a DF'!S32)</f>
        <v>-</v>
      </c>
      <c r="S59" s="41" t="str">
        <f>IF('3a DF'!T32="-","-",'3a DF'!T32)</f>
        <v>-</v>
      </c>
      <c r="T59" s="41" t="str">
        <f>IF('3a DF'!U32="-","-",'3a DF'!U32)</f>
        <v>-</v>
      </c>
      <c r="U59" s="41" t="str">
        <f>IF('3a DF'!V32="-","-",'3a DF'!V32)</f>
        <v>-</v>
      </c>
      <c r="V59" s="41" t="str">
        <f>IF('3a DF'!W32="-","-",'3a DF'!W32)</f>
        <v>-</v>
      </c>
      <c r="W59" s="41" t="str">
        <f>IF('3a DF'!X32="-","-",'3a DF'!X32)</f>
        <v>-</v>
      </c>
      <c r="X59" s="41" t="str">
        <f>IF('3a DF'!Y32="-","-",'3a DF'!Y32)</f>
        <v>-</v>
      </c>
      <c r="Y59" s="41" t="str">
        <f>IF('3a DF'!Z32="-","-",'3a DF'!Z32)</f>
        <v>-</v>
      </c>
      <c r="Z59" s="41" t="str">
        <f>IF('3a DF'!AA32="-","-",'3a DF'!AA32)</f>
        <v>-</v>
      </c>
      <c r="AA59" s="29"/>
    </row>
    <row r="60" spans="1:27" s="30" customFormat="1" ht="11.5" x14ac:dyDescent="0.25">
      <c r="A60" s="273">
        <v>2</v>
      </c>
      <c r="B60" s="142" t="s">
        <v>353</v>
      </c>
      <c r="C60" s="142" t="s">
        <v>303</v>
      </c>
      <c r="D60" s="140" t="s">
        <v>323</v>
      </c>
      <c r="E60" s="134"/>
      <c r="F60" s="31"/>
      <c r="G60" s="41">
        <f>IF('3b CM'!F31="-","-",'3b CM'!F31)</f>
        <v>5.9373142488392754E-2</v>
      </c>
      <c r="H60" s="41">
        <f>IF('3b CM'!G31="-","-",'3b CM'!G31)</f>
        <v>8.9059713732589127E-2</v>
      </c>
      <c r="I60" s="41">
        <f>IF('3b CM'!H31="-","-",'3b CM'!H31)</f>
        <v>0.28043935695902794</v>
      </c>
      <c r="J60" s="41">
        <f>IF('3b CM'!I31="-","-",'3b CM'!I31)</f>
        <v>0.28519285874406208</v>
      </c>
      <c r="K60" s="41">
        <f>IF('3b CM'!J31="-","-",'3b CM'!J31)</f>
        <v>3.6629582044763804</v>
      </c>
      <c r="L60" s="41">
        <f>IF('3b CM'!K31="-","-",'3b CM'!K31)</f>
        <v>3.5534395931479712</v>
      </c>
      <c r="M60" s="41">
        <f>IF('3b CM'!L31="-","-",'3b CM'!L31)</f>
        <v>12.42000229066795</v>
      </c>
      <c r="N60" s="41">
        <f>IF('3b CM'!M31="-","-",'3b CM'!M31)</f>
        <v>11.806807463117455</v>
      </c>
      <c r="O60" s="31"/>
      <c r="P60" s="41" t="str">
        <f>IF('3b CM'!O31="-","-",'3b CM'!O31)</f>
        <v>-</v>
      </c>
      <c r="Q60" s="41" t="str">
        <f>IF('3b CM'!P31="-","-",'3b CM'!P31)</f>
        <v>-</v>
      </c>
      <c r="R60" s="41" t="str">
        <f>IF('3b CM'!Q31="-","-",'3b CM'!Q31)</f>
        <v>-</v>
      </c>
      <c r="S60" s="41" t="str">
        <f>IF('3b CM'!R31="-","-",'3b CM'!R31)</f>
        <v>-</v>
      </c>
      <c r="T60" s="41" t="str">
        <f>IF('3b CM'!S31="-","-",'3b CM'!S31)</f>
        <v>-</v>
      </c>
      <c r="U60" s="41" t="str">
        <f>IF('3b CM'!T31="-","-",'3b CM'!T31)</f>
        <v>-</v>
      </c>
      <c r="V60" s="41" t="str">
        <f>IF('3b CM'!U31="-","-",'3b CM'!U31)</f>
        <v>-</v>
      </c>
      <c r="W60" s="41" t="str">
        <f>IF('3b CM'!V31="-","-",'3b CM'!V31)</f>
        <v>-</v>
      </c>
      <c r="X60" s="41" t="str">
        <f>IF('3b CM'!W31="-","-",'3b CM'!W31)</f>
        <v>-</v>
      </c>
      <c r="Y60" s="41" t="str">
        <f>IF('3b CM'!X31="-","-",'3b CM'!X31)</f>
        <v>-</v>
      </c>
      <c r="Z60" s="41" t="str">
        <f>IF('3b CM'!Y31="-","-",'3b CM'!Y31)</f>
        <v>-</v>
      </c>
      <c r="AA60" s="29"/>
    </row>
    <row r="61" spans="1:27" s="30" customFormat="1" ht="11.5" x14ac:dyDescent="0.25">
      <c r="A61" s="273">
        <v>3</v>
      </c>
      <c r="B61" s="142" t="s">
        <v>2</v>
      </c>
      <c r="C61" s="142" t="s">
        <v>345</v>
      </c>
      <c r="D61" s="140" t="s">
        <v>323</v>
      </c>
      <c r="E61" s="134"/>
      <c r="F61" s="31"/>
      <c r="G61" s="41">
        <f>IF('3c PC'!G32="-","-",'3c PC'!G32)</f>
        <v>90.728447956652246</v>
      </c>
      <c r="H61" s="41">
        <f>IF('3c PC'!H32="-","-",'3c PC'!H32)</f>
        <v>90.70135930003957</v>
      </c>
      <c r="I61" s="41">
        <f>IF('3c PC'!I32="-","-",'3c PC'!I32)</f>
        <v>115.00706783297443</v>
      </c>
      <c r="J61" s="41">
        <f>IF('3c PC'!J32="-","-",'3c PC'!J32)</f>
        <v>113.77434910812336</v>
      </c>
      <c r="K61" s="41">
        <f>IF('3c PC'!K32="-","-",'3c PC'!K32)</f>
        <v>130.45531099905753</v>
      </c>
      <c r="L61" s="41">
        <f>IF('3c PC'!L32="-","-",'3c PC'!L32)</f>
        <v>129.26693529650524</v>
      </c>
      <c r="M61" s="41">
        <f>IF('3c PC'!M32="-","-",'3c PC'!M32)</f>
        <v>157.85791673557029</v>
      </c>
      <c r="N61" s="41">
        <f>IF('3c PC'!N32="-","-",'3c PC'!N32)</f>
        <v>154.9210478647903</v>
      </c>
      <c r="O61" s="31"/>
      <c r="P61" s="41" t="str">
        <f>IF('3c PC'!P32="-","-",'3c PC'!P32)</f>
        <v>-</v>
      </c>
      <c r="Q61" s="41" t="str">
        <f>IF('3c PC'!Q32="-","-",'3c PC'!Q32)</f>
        <v>-</v>
      </c>
      <c r="R61" s="41" t="str">
        <f>IF('3c PC'!R32="-","-",'3c PC'!R32)</f>
        <v>-</v>
      </c>
      <c r="S61" s="41" t="str">
        <f>IF('3c PC'!S32="-","-",'3c PC'!S32)</f>
        <v>-</v>
      </c>
      <c r="T61" s="41" t="str">
        <f>IF('3c PC'!T32="-","-",'3c PC'!T32)</f>
        <v>-</v>
      </c>
      <c r="U61" s="41" t="str">
        <f>IF('3c PC'!U32="-","-",'3c PC'!U32)</f>
        <v>-</v>
      </c>
      <c r="V61" s="41" t="str">
        <f>IF('3c PC'!V32="-","-",'3c PC'!V32)</f>
        <v>-</v>
      </c>
      <c r="W61" s="41" t="str">
        <f>IF('3c PC'!W32="-","-",'3c PC'!W32)</f>
        <v>-</v>
      </c>
      <c r="X61" s="41" t="str">
        <f>IF('3c PC'!X32="-","-",'3c PC'!X32)</f>
        <v>-</v>
      </c>
      <c r="Y61" s="41" t="str">
        <f>IF('3c PC'!Y32="-","-",'3c PC'!Y32)</f>
        <v>-</v>
      </c>
      <c r="Z61" s="41" t="str">
        <f>IF('3c PC'!Z32="-","-",'3c PC'!Z32)</f>
        <v>-</v>
      </c>
      <c r="AA61" s="29"/>
    </row>
    <row r="62" spans="1:27" s="30" customFormat="1" ht="11.5" x14ac:dyDescent="0.25">
      <c r="A62" s="273">
        <v>4</v>
      </c>
      <c r="B62" s="142" t="s">
        <v>355</v>
      </c>
      <c r="C62" s="142" t="s">
        <v>346</v>
      </c>
      <c r="D62" s="140" t="s">
        <v>323</v>
      </c>
      <c r="E62" s="134"/>
      <c r="F62" s="31"/>
      <c r="G62" s="41">
        <f>IF('3d NC-Elec'!H60="-","-",'3d NC-Elec'!H60)</f>
        <v>116.19937976530447</v>
      </c>
      <c r="H62" s="41">
        <f>IF('3d NC-Elec'!I60="-","-",'3d NC-Elec'!I60)</f>
        <v>117.19760986714678</v>
      </c>
      <c r="I62" s="41">
        <f>IF('3d NC-Elec'!J60="-","-",'3d NC-Elec'!J60)</f>
        <v>135.76275715081815</v>
      </c>
      <c r="J62" s="41">
        <f>IF('3d NC-Elec'!K60="-","-",'3d NC-Elec'!K60)</f>
        <v>135.01195351842912</v>
      </c>
      <c r="K62" s="41">
        <f>IF('3d NC-Elec'!L60="-","-",'3d NC-Elec'!L60)</f>
        <v>131.14258753630904</v>
      </c>
      <c r="L62" s="41">
        <f>IF('3d NC-Elec'!M60="-","-",'3d NC-Elec'!M60)</f>
        <v>132.33927985075059</v>
      </c>
      <c r="M62" s="41">
        <f>IF('3d NC-Elec'!N60="-","-",'3d NC-Elec'!N60)</f>
        <v>145.47848001922205</v>
      </c>
      <c r="N62" s="41">
        <f>IF('3d NC-Elec'!O60="-","-",'3d NC-Elec'!O60)</f>
        <v>144.94434467017982</v>
      </c>
      <c r="O62" s="31"/>
      <c r="P62" s="41" t="str">
        <f>IF('3d NC-Elec'!Q60="-","-",'3d NC-Elec'!Q60)</f>
        <v>-</v>
      </c>
      <c r="Q62" s="41" t="str">
        <f>IF('3d NC-Elec'!R60="-","-",'3d NC-Elec'!R60)</f>
        <v>-</v>
      </c>
      <c r="R62" s="41" t="str">
        <f>IF('3d NC-Elec'!S60="-","-",'3d NC-Elec'!S60)</f>
        <v>-</v>
      </c>
      <c r="S62" s="41" t="str">
        <f>IF('3d NC-Elec'!T60="-","-",'3d NC-Elec'!T60)</f>
        <v>-</v>
      </c>
      <c r="T62" s="41" t="str">
        <f>IF('3d NC-Elec'!U60="-","-",'3d NC-Elec'!U60)</f>
        <v>-</v>
      </c>
      <c r="U62" s="41" t="str">
        <f>IF('3d NC-Elec'!V60="-","-",'3d NC-Elec'!V60)</f>
        <v>-</v>
      </c>
      <c r="V62" s="41" t="str">
        <f>IF('3d NC-Elec'!W60="-","-",'3d NC-Elec'!W60)</f>
        <v>-</v>
      </c>
      <c r="W62" s="41" t="str">
        <f>IF('3d NC-Elec'!X60="-","-",'3d NC-Elec'!X60)</f>
        <v>-</v>
      </c>
      <c r="X62" s="41" t="str">
        <f>IF('3d NC-Elec'!Y60="-","-",'3d NC-Elec'!Y60)</f>
        <v>-</v>
      </c>
      <c r="Y62" s="41" t="str">
        <f>IF('3d NC-Elec'!Z60="-","-",'3d NC-Elec'!Z60)</f>
        <v>-</v>
      </c>
      <c r="Z62" s="41" t="str">
        <f>IF('3d NC-Elec'!AA60="-","-",'3d NC-Elec'!AA60)</f>
        <v>-</v>
      </c>
      <c r="AA62" s="29"/>
    </row>
    <row r="63" spans="1:27" s="30" customFormat="1" ht="11.5" x14ac:dyDescent="0.25">
      <c r="A63" s="273">
        <v>5</v>
      </c>
      <c r="B63" s="142" t="s">
        <v>352</v>
      </c>
      <c r="C63" s="142" t="s">
        <v>347</v>
      </c>
      <c r="D63" s="140" t="s">
        <v>323</v>
      </c>
      <c r="E63" s="134"/>
      <c r="F63" s="31"/>
      <c r="G63" s="41">
        <f>IF('3f CPIH'!C$16="-","-",'3g OC '!$E$10*('3f CPIH'!C$16/'3f CPIH'!$G$16))</f>
        <v>76.533089989502642</v>
      </c>
      <c r="H63" s="41">
        <f>IF('3f CPIH'!D$16="-","-",'3g OC '!$E$10*('3f CPIH'!D$16/'3f CPIH'!$G$16))</f>
        <v>76.686309388881014</v>
      </c>
      <c r="I63" s="41">
        <f>IF('3f CPIH'!E$16="-","-",'3g OC '!$E$10*('3f CPIH'!E$16/'3f CPIH'!$G$16))</f>
        <v>76.916138487948601</v>
      </c>
      <c r="J63" s="41">
        <f>IF('3f CPIH'!F$16="-","-",'3g OC '!$E$10*('3f CPIH'!F$16/'3f CPIH'!$G$16))</f>
        <v>77.375796686083746</v>
      </c>
      <c r="K63" s="41">
        <f>IF('3f CPIH'!G$16="-","-",'3g OC '!$E$10*('3f CPIH'!G$16/'3f CPIH'!$G$16))</f>
        <v>78.29511308235405</v>
      </c>
      <c r="L63" s="41">
        <f>IF('3f CPIH'!H$16="-","-",'3g OC '!$E$10*('3f CPIH'!H$16/'3f CPIH'!$G$16))</f>
        <v>79.291039178313554</v>
      </c>
      <c r="M63" s="41">
        <f>IF('3f CPIH'!I$16="-","-",'3g OC '!$E$10*('3f CPIH'!I$16/'3f CPIH'!$G$16))</f>
        <v>80.440184673651416</v>
      </c>
      <c r="N63" s="41">
        <f>IF('3f CPIH'!J$16="-","-",'3g OC '!$E$10*('3f CPIH'!J$16/'3f CPIH'!$G$16))</f>
        <v>81.129671970854147</v>
      </c>
      <c r="O63" s="31"/>
      <c r="P63" s="41">
        <f>IF('3f CPIH'!L$16="-","-",'3g OC '!$E$10*('3f CPIH'!L$16/'3f CPIH'!$G$16))</f>
        <v>81.129671970854147</v>
      </c>
      <c r="Q63" s="41" t="str">
        <f>IF('3f CPIH'!M$16="-","-",'3g OC '!$E$10*('3f CPIH'!M$16/'3f CPIH'!$G$16))</f>
        <v>-</v>
      </c>
      <c r="R63" s="41" t="str">
        <f>IF('3f CPIH'!N$16="-","-",'3g OC '!$E$10*('3f CPIH'!N$16/'3f CPIH'!$G$16))</f>
        <v>-</v>
      </c>
      <c r="S63" s="41" t="str">
        <f>IF('3f CPIH'!O$16="-","-",'3g OC '!$E$10*('3f CPIH'!O$16/'3f CPIH'!$G$16))</f>
        <v>-</v>
      </c>
      <c r="T63" s="41" t="str">
        <f>IF('3f CPIH'!P$16="-","-",'3g OC '!$E$10*('3f CPIH'!P$16/'3f CPIH'!$G$16))</f>
        <v>-</v>
      </c>
      <c r="U63" s="41" t="str">
        <f>IF('3f CPIH'!Q$16="-","-",'3g OC '!$E$10*('3f CPIH'!Q$16/'3f CPIH'!$G$16))</f>
        <v>-</v>
      </c>
      <c r="V63" s="41" t="str">
        <f>IF('3f CPIH'!R$16="-","-",'3g OC '!$E$10*('3f CPIH'!R$16/'3f CPIH'!$G$16))</f>
        <v>-</v>
      </c>
      <c r="W63" s="41" t="str">
        <f>IF('3f CPIH'!S$16="-","-",'3g OC '!$E$10*('3f CPIH'!S$16/'3f CPIH'!$G$16))</f>
        <v>-</v>
      </c>
      <c r="X63" s="41" t="str">
        <f>IF('3f CPIH'!T$16="-","-",'3g OC '!$E$10*('3f CPIH'!T$16/'3f CPIH'!$G$16))</f>
        <v>-</v>
      </c>
      <c r="Y63" s="41" t="str">
        <f>IF('3f CPIH'!U$16="-","-",'3g OC '!$E$10*('3f CPIH'!U$16/'3f CPIH'!$G$16))</f>
        <v>-</v>
      </c>
      <c r="Z63" s="41" t="str">
        <f>IF('3f CPIH'!V$16="-","-",'3g OC '!$E$10*('3f CPIH'!V$16/'3f CPIH'!$G$16))</f>
        <v>-</v>
      </c>
      <c r="AA63" s="29"/>
    </row>
    <row r="64" spans="1:27" s="30" customFormat="1" ht="11.5" x14ac:dyDescent="0.25">
      <c r="A64" s="273">
        <v>6</v>
      </c>
      <c r="B64" s="142" t="s">
        <v>352</v>
      </c>
      <c r="C64" s="142" t="s">
        <v>45</v>
      </c>
      <c r="D64" s="140" t="s">
        <v>323</v>
      </c>
      <c r="E64" s="134"/>
      <c r="F64" s="31"/>
      <c r="G64" s="41" t="s">
        <v>336</v>
      </c>
      <c r="H64" s="41" t="s">
        <v>336</v>
      </c>
      <c r="I64" s="41" t="s">
        <v>336</v>
      </c>
      <c r="J64" s="41" t="s">
        <v>336</v>
      </c>
      <c r="K64" s="41">
        <f>IF('3h SMNCC'!F$36="-","-",'3h SMNCC'!F$36)</f>
        <v>0</v>
      </c>
      <c r="L64" s="41">
        <f>IF('3h SMNCC'!G$36="-","-",'3h SMNCC'!G$36)</f>
        <v>-0.20799732489328449</v>
      </c>
      <c r="M64" s="41">
        <f>IF('3h SMNCC'!H$36="-","-",'3h SMNCC'!H$36)</f>
        <v>2.3528451635617831</v>
      </c>
      <c r="N64" s="41">
        <f>IF('3h SMNCC'!I$36="-","-",'3h SMNCC'!I$36)</f>
        <v>7.276170729762069</v>
      </c>
      <c r="O64" s="31"/>
      <c r="P64" s="41" t="str">
        <f>IF('3h SMNCC'!K$36="-","-",'3h SMNCC'!K$36)</f>
        <v>-</v>
      </c>
      <c r="Q64" s="41" t="str">
        <f>IF('3h SMNCC'!L$36="-","-",'3h SMNCC'!L$36)</f>
        <v>-</v>
      </c>
      <c r="R64" s="41" t="str">
        <f>IF('3h SMNCC'!M$36="-","-",'3h SMNCC'!M$36)</f>
        <v>-</v>
      </c>
      <c r="S64" s="41" t="str">
        <f>IF('3h SMNCC'!N$36="-","-",'3h SMNCC'!N$36)</f>
        <v>-</v>
      </c>
      <c r="T64" s="41" t="str">
        <f>IF('3h SMNCC'!O$36="-","-",'3h SMNCC'!O$36)</f>
        <v>-</v>
      </c>
      <c r="U64" s="41" t="str">
        <f>IF('3h SMNCC'!P$36="-","-",'3h SMNCC'!P$36)</f>
        <v>-</v>
      </c>
      <c r="V64" s="41" t="str">
        <f>IF('3h SMNCC'!Q$36="-","-",'3h SMNCC'!Q$36)</f>
        <v>-</v>
      </c>
      <c r="W64" s="41" t="str">
        <f>IF('3h SMNCC'!R$36="-","-",'3h SMNCC'!R$36)</f>
        <v>-</v>
      </c>
      <c r="X64" s="41" t="str">
        <f>IF('3h SMNCC'!S$36="-","-",'3h SMNCC'!S$36)</f>
        <v>-</v>
      </c>
      <c r="Y64" s="41" t="str">
        <f>IF('3h SMNCC'!T$36="-","-",'3h SMNCC'!T$36)</f>
        <v>-</v>
      </c>
      <c r="Z64" s="41" t="str">
        <f>IF('3h SMNCC'!U$36="-","-",'3h SMNCC'!U$36)</f>
        <v>-</v>
      </c>
      <c r="AA64" s="29"/>
    </row>
    <row r="65" spans="1:27" s="30" customFormat="1" ht="11.5" x14ac:dyDescent="0.25">
      <c r="A65" s="273">
        <v>7</v>
      </c>
      <c r="B65" s="142" t="s">
        <v>352</v>
      </c>
      <c r="C65" s="142" t="s">
        <v>399</v>
      </c>
      <c r="D65" s="140" t="s">
        <v>323</v>
      </c>
      <c r="E65" s="134"/>
      <c r="F65" s="31"/>
      <c r="G65" s="41">
        <f>IF('3f CPIH'!C$16="-","-",'3i PAAC PAP'!$G$14*('3f CPIH'!C$16/'3f CPIH'!$G$16))</f>
        <v>4.3957347110466403</v>
      </c>
      <c r="H65" s="41">
        <f>IF('3f CPIH'!D$16="-","-",'3i PAAC PAP'!$G$14*('3f CPIH'!D$16/'3f CPIH'!$G$16))</f>
        <v>4.4045349807384246</v>
      </c>
      <c r="I65" s="41">
        <f>IF('3f CPIH'!E$16="-","-",'3i PAAC PAP'!$G$14*('3f CPIH'!E$16/'3f CPIH'!$G$16))</f>
        <v>4.417735385276103</v>
      </c>
      <c r="J65" s="41">
        <f>IF('3f CPIH'!F$16="-","-",'3i PAAC PAP'!$G$14*('3f CPIH'!F$16/'3f CPIH'!$G$16))</f>
        <v>4.4441361943514579</v>
      </c>
      <c r="K65" s="41">
        <f>IF('3f CPIH'!G$16="-","-",'3i PAAC PAP'!$G$14*('3f CPIH'!G$16/'3f CPIH'!$G$16))</f>
        <v>4.4969378125021686</v>
      </c>
      <c r="L65" s="41">
        <f>IF('3f CPIH'!H$16="-","-",'3i PAAC PAP'!$G$14*('3f CPIH'!H$16/'3f CPIH'!$G$16))</f>
        <v>4.5541395654987715</v>
      </c>
      <c r="M65" s="41">
        <f>IF('3f CPIH'!I$16="-","-",'3i PAAC PAP'!$G$14*('3f CPIH'!I$16/'3f CPIH'!$G$16))</f>
        <v>4.6201415881871588</v>
      </c>
      <c r="N65" s="41">
        <f>IF('3f CPIH'!J$16="-","-",'3i PAAC PAP'!$G$14*('3f CPIH'!J$16/'3f CPIH'!$G$16))</f>
        <v>4.659742801800193</v>
      </c>
      <c r="O65" s="31"/>
      <c r="P65" s="41">
        <f>IF('3f CPIH'!L$16="-","-",'3i PAAC PAP'!$G$14*('3f CPIH'!L$16/'3f CPIH'!$G$16))</f>
        <v>4.659742801800193</v>
      </c>
      <c r="Q65" s="41" t="str">
        <f>IF('3f CPIH'!M$16="-","-",'3i PAAC PAP'!$G$14*('3f CPIH'!M$16/'3f CPIH'!$G$16))</f>
        <v>-</v>
      </c>
      <c r="R65" s="41" t="str">
        <f>IF('3f CPIH'!N$16="-","-",'3i PAAC PAP'!$G$14*('3f CPIH'!N$16/'3f CPIH'!$G$16))</f>
        <v>-</v>
      </c>
      <c r="S65" s="41" t="str">
        <f>IF('3f CPIH'!O$16="-","-",'3i PAAC PAP'!$G$14*('3f CPIH'!O$16/'3f CPIH'!$G$16))</f>
        <v>-</v>
      </c>
      <c r="T65" s="41" t="str">
        <f>IF('3f CPIH'!P$16="-","-",'3i PAAC PAP'!$G$14*('3f CPIH'!P$16/'3f CPIH'!$G$16))</f>
        <v>-</v>
      </c>
      <c r="U65" s="41" t="str">
        <f>IF('3f CPIH'!Q$16="-","-",'3i PAAC PAP'!$G$14*('3f CPIH'!Q$16/'3f CPIH'!$G$16))</f>
        <v>-</v>
      </c>
      <c r="V65" s="41" t="str">
        <f>IF('3f CPIH'!R$16="-","-",'3i PAAC PAP'!$G$14*('3f CPIH'!R$16/'3f CPIH'!$G$16))</f>
        <v>-</v>
      </c>
      <c r="W65" s="41" t="str">
        <f>IF('3f CPIH'!S$16="-","-",'3i PAAC PAP'!$G$14*('3f CPIH'!S$16/'3f CPIH'!$G$16))</f>
        <v>-</v>
      </c>
      <c r="X65" s="41" t="str">
        <f>IF('3f CPIH'!T$16="-","-",'3i PAAC PAP'!$G$14*('3f CPIH'!T$16/'3f CPIH'!$G$16))</f>
        <v>-</v>
      </c>
      <c r="Y65" s="41" t="str">
        <f>IF('3f CPIH'!U$16="-","-",'3i PAAC PAP'!$G$14*('3f CPIH'!U$16/'3f CPIH'!$G$16))</f>
        <v>-</v>
      </c>
      <c r="Z65" s="41" t="str">
        <f>IF('3f CPIH'!V$16="-","-",'3i PAAC PAP'!$G$14*('3f CPIH'!V$16/'3f CPIH'!$G$16))</f>
        <v>-</v>
      </c>
      <c r="AA65" s="29"/>
    </row>
    <row r="66" spans="1:27" s="30" customFormat="1" ht="11.5" x14ac:dyDescent="0.25">
      <c r="A66" s="273">
        <v>8</v>
      </c>
      <c r="B66" s="142" t="s">
        <v>352</v>
      </c>
      <c r="C66" s="142" t="s">
        <v>417</v>
      </c>
      <c r="D66" s="140" t="s">
        <v>323</v>
      </c>
      <c r="E66" s="134"/>
      <c r="F66" s="31"/>
      <c r="G66" s="41">
        <f>IF(G59="-","-",SUM(G59:G64)*'3i PAAC PAP'!$G$26)</f>
        <v>7.7309824131979354</v>
      </c>
      <c r="H66" s="41">
        <f>IF(H59="-","-",SUM(H59:H64)*'3i PAAC PAP'!$G$26)</f>
        <v>7.3634447485796635</v>
      </c>
      <c r="I66" s="41">
        <f>IF(I59="-","-",SUM(I59:I64)*'3i PAAC PAP'!$G$26)</f>
        <v>7.6621290268730755</v>
      </c>
      <c r="J66" s="41">
        <f>IF(J59="-","-",SUM(J59:J64)*'3i PAAC PAP'!$G$26)</f>
        <v>7.4999082709979659</v>
      </c>
      <c r="K66" s="41">
        <f>IF(K59="-","-",SUM(K59:K64)*'3i PAAC PAP'!$G$26)</f>
        <v>8.2158218717503644</v>
      </c>
      <c r="L66" s="41">
        <f>IF(L59="-","-",SUM(L59:L64)*'3i PAAC PAP'!$G$26)</f>
        <v>8.1040430760087023</v>
      </c>
      <c r="M66" s="41">
        <f>IF(M59="-","-",SUM(M59:M64)*'3i PAAC PAP'!$G$26)</f>
        <v>9.0962035959525629</v>
      </c>
      <c r="N66" s="41">
        <f>IF(N59="-","-",SUM(N59:N64)*'3i PAAC PAP'!$G$26)</f>
        <v>9.51045745810878</v>
      </c>
      <c r="O66" s="31"/>
      <c r="P66" s="41" t="str">
        <f>IF(P59="-","-",SUM(P59:P64)*'3i PAAC PAP'!$G$26)</f>
        <v>-</v>
      </c>
      <c r="Q66" s="41" t="str">
        <f>IF(Q59="-","-",SUM(Q59:Q64)*'3i PAAC PAP'!$G$26)</f>
        <v>-</v>
      </c>
      <c r="R66" s="41" t="str">
        <f>IF(R59="-","-",SUM(R59:R64)*'3i PAAC PAP'!$G$26)</f>
        <v>-</v>
      </c>
      <c r="S66" s="41" t="str">
        <f>IF(S59="-","-",SUM(S59:S64)*'3i PAAC PAP'!$G$26)</f>
        <v>-</v>
      </c>
      <c r="T66" s="41" t="str">
        <f>IF(T59="-","-",SUM(T59:T64)*'3i PAAC PAP'!$G$26)</f>
        <v>-</v>
      </c>
      <c r="U66" s="41" t="str">
        <f>IF(U59="-","-",SUM(U59:U64)*'3i PAAC PAP'!$G$26)</f>
        <v>-</v>
      </c>
      <c r="V66" s="41" t="str">
        <f>IF(V59="-","-",SUM(V59:V64)*'3i PAAC PAP'!$G$26)</f>
        <v>-</v>
      </c>
      <c r="W66" s="41" t="str">
        <f>IF(W59="-","-",SUM(W59:W64)*'3i PAAC PAP'!$G$26)</f>
        <v>-</v>
      </c>
      <c r="X66" s="41" t="str">
        <f>IF(X59="-","-",SUM(X59:X64)*'3i PAAC PAP'!$G$26)</f>
        <v>-</v>
      </c>
      <c r="Y66" s="41" t="str">
        <f>IF(Y59="-","-",SUM(Y59:Y64)*'3i PAAC PAP'!$G$26)</f>
        <v>-</v>
      </c>
      <c r="Z66" s="41" t="str">
        <f>IF(Z59="-","-",SUM(Z59:Z64)*'3i PAAC PAP'!$G$26)</f>
        <v>-</v>
      </c>
      <c r="AA66" s="29"/>
    </row>
    <row r="67" spans="1:27" s="30" customFormat="1" ht="11.5" x14ac:dyDescent="0.25">
      <c r="A67" s="273">
        <v>9</v>
      </c>
      <c r="B67" s="142" t="s">
        <v>398</v>
      </c>
      <c r="C67" s="142" t="s">
        <v>548</v>
      </c>
      <c r="D67" s="140" t="s">
        <v>323</v>
      </c>
      <c r="E67" s="134"/>
      <c r="F67" s="31"/>
      <c r="G67" s="41">
        <f>IF(G59="-","-",SUM(G59:G66)*'3j EBIT'!$E$10)</f>
        <v>10.471079780532433</v>
      </c>
      <c r="H67" s="41">
        <f>IF(H59="-","-",SUM(H59:H66)*'3j EBIT'!$E$10)</f>
        <v>9.9774132603694401</v>
      </c>
      <c r="I67" s="41">
        <f>IF(I59="-","-",SUM(I59:I66)*'3j EBIT'!$E$10)</f>
        <v>10.378984487794217</v>
      </c>
      <c r="J67" s="41">
        <f>IF(J59="-","-",SUM(J59:J66)*'3j EBIT'!$E$10)</f>
        <v>10.16152182928494</v>
      </c>
      <c r="K67" s="41">
        <f>IF(K59="-","-",SUM(K59:K66)*'3j EBIT'!$E$10)</f>
        <v>11.124446284648995</v>
      </c>
      <c r="L67" s="41">
        <f>IF(L59="-","-",SUM(L59:L66)*'3j EBIT'!$E$10)</f>
        <v>10.975344050485671</v>
      </c>
      <c r="M67" s="41">
        <f>IF(M59="-","-",SUM(M59:M66)*'3j EBIT'!$E$10)</f>
        <v>12.309692279836151</v>
      </c>
      <c r="N67" s="41">
        <f>IF(N59="-","-",SUM(N59:N66)*'3j EBIT'!$E$10)</f>
        <v>12.867047597391776</v>
      </c>
      <c r="O67" s="31"/>
      <c r="P67" s="41" t="str">
        <f>IF(P59="-","-",SUM(P59:P66)*'3j EBIT'!$E$10)</f>
        <v>-</v>
      </c>
      <c r="Q67" s="41" t="str">
        <f>IF(Q59="-","-",SUM(Q59:Q66)*'3j EBIT'!$E$10)</f>
        <v>-</v>
      </c>
      <c r="R67" s="41" t="str">
        <f>IF(R59="-","-",SUM(R59:R66)*'3j EBIT'!$E$10)</f>
        <v>-</v>
      </c>
      <c r="S67" s="41" t="str">
        <f>IF(S59="-","-",SUM(S59:S66)*'3j EBIT'!$E$10)</f>
        <v>-</v>
      </c>
      <c r="T67" s="41" t="str">
        <f>IF(T59="-","-",SUM(T59:T66)*'3j EBIT'!$E$10)</f>
        <v>-</v>
      </c>
      <c r="U67" s="41" t="str">
        <f>IF(U59="-","-",SUM(U59:U66)*'3j EBIT'!$E$10)</f>
        <v>-</v>
      </c>
      <c r="V67" s="41" t="str">
        <f>IF(V59="-","-",SUM(V59:V66)*'3j EBIT'!$E$10)</f>
        <v>-</v>
      </c>
      <c r="W67" s="41" t="str">
        <f>IF(W59="-","-",SUM(W59:W66)*'3j EBIT'!$E$10)</f>
        <v>-</v>
      </c>
      <c r="X67" s="41" t="str">
        <f>IF(X59="-","-",SUM(X59:X66)*'3j EBIT'!$E$10)</f>
        <v>-</v>
      </c>
      <c r="Y67" s="41" t="str">
        <f>IF(Y59="-","-",SUM(Y59:Y66)*'3j EBIT'!$E$10)</f>
        <v>-</v>
      </c>
      <c r="Z67" s="41" t="str">
        <f>IF(Z59="-","-",SUM(Z59:Z66)*'3j EBIT'!$E$10)</f>
        <v>-</v>
      </c>
      <c r="AA67" s="29"/>
    </row>
    <row r="68" spans="1:27" s="30" customFormat="1" ht="11.5" x14ac:dyDescent="0.25">
      <c r="A68" s="273">
        <v>10</v>
      </c>
      <c r="B68" s="142" t="s">
        <v>294</v>
      </c>
      <c r="C68" s="190" t="s">
        <v>549</v>
      </c>
      <c r="D68" s="140" t="s">
        <v>323</v>
      </c>
      <c r="E68" s="133"/>
      <c r="F68" s="31"/>
      <c r="G68" s="41">
        <f>IF(G59="-","-",SUM(G59:G61,G63:G67)*'3k HAP'!$E$11)</f>
        <v>6.4475943583987867</v>
      </c>
      <c r="H68" s="41">
        <f>IF(H59="-","-",SUM(H59:H61,H63:H67)*'3k HAP'!$E$11)</f>
        <v>6.049859907078269</v>
      </c>
      <c r="I68" s="41">
        <f>IF(I59="-","-",SUM(I59:I61,I63:I67)*'3k HAP'!$E$11)</f>
        <v>6.0928806972304308</v>
      </c>
      <c r="J68" s="41">
        <f>IF(J59="-","-",SUM(J59:J61,J63:J67)*'3k HAP'!$E$11)</f>
        <v>5.93491139801068</v>
      </c>
      <c r="K68" s="41">
        <f>IF(K59="-","-",SUM(K59:K61,K63:K67)*'3k HAP'!$E$11)</f>
        <v>6.7385426985233643</v>
      </c>
      <c r="L68" s="41">
        <f>IF(L59="-","-",SUM(L59:L61,L63:L67)*'3k HAP'!$E$11)</f>
        <v>6.6054554714618394</v>
      </c>
      <c r="M68" s="41">
        <f>IF(M59="-","-",SUM(M59:M61,M63:M67)*'3k HAP'!$E$11)</f>
        <v>7.4512349952356072</v>
      </c>
      <c r="N68" s="41">
        <f>IF(N59="-","-",SUM(N59:N61,N63:N67)*'3k HAP'!$E$11)</f>
        <v>7.8916990303832639</v>
      </c>
      <c r="O68" s="31"/>
      <c r="P68" s="41" t="str">
        <f>IF(P59="-","-",SUM(P59:P61,P63:P67)*'3k HAP'!$E$11)</f>
        <v>-</v>
      </c>
      <c r="Q68" s="41" t="str">
        <f>IF(Q59="-","-",SUM(Q59:Q61,Q63:Q67)*'3k HAP'!$E$11)</f>
        <v>-</v>
      </c>
      <c r="R68" s="41" t="str">
        <f>IF(R59="-","-",SUM(R59:R61,R63:R67)*'3k HAP'!$E$11)</f>
        <v>-</v>
      </c>
      <c r="S68" s="41" t="str">
        <f>IF(S59="-","-",SUM(S59:S61,S63:S67)*'3k HAP'!$E$11)</f>
        <v>-</v>
      </c>
      <c r="T68" s="41" t="str">
        <f>IF(T59="-","-",SUM(T59:T61,T63:T67)*'3k HAP'!$E$11)</f>
        <v>-</v>
      </c>
      <c r="U68" s="41" t="str">
        <f>IF(U59="-","-",SUM(U59:U61,U63:U67)*'3k HAP'!$E$11)</f>
        <v>-</v>
      </c>
      <c r="V68" s="41" t="str">
        <f>IF(V59="-","-",SUM(V59:V61,V63:V67)*'3k HAP'!$E$11)</f>
        <v>-</v>
      </c>
      <c r="W68" s="41" t="str">
        <f>IF(W59="-","-",SUM(W59:W61,W63:W67)*'3k HAP'!$E$11)</f>
        <v>-</v>
      </c>
      <c r="X68" s="41" t="str">
        <f>IF(X59="-","-",SUM(X59:X61,X63:X67)*'3k HAP'!$E$11)</f>
        <v>-</v>
      </c>
      <c r="Y68" s="41" t="str">
        <f>IF(Y59="-","-",SUM(Y59:Y61,Y63:Y67)*'3k HAP'!$E$11)</f>
        <v>-</v>
      </c>
      <c r="Z68" s="41" t="str">
        <f>IF(Z59="-","-",SUM(Z59:Z61,Z63:Z67)*'3k HAP'!$E$11)</f>
        <v>-</v>
      </c>
      <c r="AA68" s="29"/>
    </row>
    <row r="69" spans="1:27" s="30" customFormat="1" ht="11.5" x14ac:dyDescent="0.25">
      <c r="A69" s="273">
        <v>11</v>
      </c>
      <c r="B69" s="142" t="s">
        <v>46</v>
      </c>
      <c r="C69" s="142" t="str">
        <f>B69&amp;"_"&amp;D69</f>
        <v>Total_Midlands</v>
      </c>
      <c r="D69" s="140" t="s">
        <v>323</v>
      </c>
      <c r="E69" s="134"/>
      <c r="F69" s="31"/>
      <c r="G69" s="41">
        <f t="shared" ref="G69:N69" si="8">IF(G59="-","-",SUM(G59:G68))</f>
        <v>568.02813627221724</v>
      </c>
      <c r="H69" s="41">
        <f t="shared" si="8"/>
        <v>541.15428687110239</v>
      </c>
      <c r="I69" s="41">
        <f t="shared" si="8"/>
        <v>562.73420664787818</v>
      </c>
      <c r="J69" s="41">
        <f t="shared" si="8"/>
        <v>550.91337161071351</v>
      </c>
      <c r="K69" s="41">
        <f t="shared" si="8"/>
        <v>603.36016185943527</v>
      </c>
      <c r="L69" s="41">
        <f t="shared" si="8"/>
        <v>595.23048638961438</v>
      </c>
      <c r="M69" s="41">
        <f t="shared" si="8"/>
        <v>667.6394683190797</v>
      </c>
      <c r="N69" s="41">
        <f t="shared" si="8"/>
        <v>697.97177806944751</v>
      </c>
      <c r="O69" s="31"/>
      <c r="P69" s="41" t="str">
        <f t="shared" ref="P69:Z69" si="9">IF(P59="-","-",SUM(P59:P68))</f>
        <v>-</v>
      </c>
      <c r="Q69" s="41" t="str">
        <f t="shared" si="9"/>
        <v>-</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5" x14ac:dyDescent="0.25">
      <c r="A70" s="273">
        <v>1</v>
      </c>
      <c r="B70" s="138" t="s">
        <v>353</v>
      </c>
      <c r="C70" s="138" t="s">
        <v>344</v>
      </c>
      <c r="D70" s="141" t="s">
        <v>324</v>
      </c>
      <c r="E70" s="137"/>
      <c r="F70" s="31"/>
      <c r="G70" s="135">
        <f>IF('3a DF'!H33="-","-",'3a DF'!H33)</f>
        <v>257.30223267152417</v>
      </c>
      <c r="H70" s="135">
        <f>IF('3a DF'!I33="-","-",'3a DF'!I33)</f>
        <v>230.3316273117083</v>
      </c>
      <c r="I70" s="135">
        <f>IF('3a DF'!J33="-","-",'3a DF'!J33)</f>
        <v>207.70119227722307</v>
      </c>
      <c r="J70" s="135">
        <f>IF('3a DF'!K33="-","-",'3a DF'!K33)</f>
        <v>197.84021119826375</v>
      </c>
      <c r="K70" s="135">
        <f>IF('3a DF'!L33="-","-",'3a DF'!L33)</f>
        <v>230.87929091553733</v>
      </c>
      <c r="L70" s="135">
        <f>IF('3a DF'!M33="-","-",'3a DF'!M33)</f>
        <v>222.33858690206347</v>
      </c>
      <c r="M70" s="135">
        <f>IF('3a DF'!N33="-","-",'3a DF'!N33)</f>
        <v>232.64754111775602</v>
      </c>
      <c r="N70" s="135">
        <f>IF('3a DF'!O33="-","-",'3a DF'!O33)</f>
        <v>259.65533288379117</v>
      </c>
      <c r="O70" s="31"/>
      <c r="P70" s="135" t="str">
        <f>IF('3a DF'!Q33="-","-",'3a DF'!Q33)</f>
        <v>-</v>
      </c>
      <c r="Q70" s="135" t="str">
        <f>IF('3a DF'!R33="-","-",'3a DF'!R33)</f>
        <v>-</v>
      </c>
      <c r="R70" s="135" t="str">
        <f>IF('3a DF'!S33="-","-",'3a DF'!S33)</f>
        <v>-</v>
      </c>
      <c r="S70" s="135" t="str">
        <f>IF('3a DF'!T33="-","-",'3a DF'!T33)</f>
        <v>-</v>
      </c>
      <c r="T70" s="135" t="str">
        <f>IF('3a DF'!U33="-","-",'3a DF'!U33)</f>
        <v>-</v>
      </c>
      <c r="U70" s="135" t="str">
        <f>IF('3a DF'!V33="-","-",'3a DF'!V33)</f>
        <v>-</v>
      </c>
      <c r="V70" s="135" t="str">
        <f>IF('3a DF'!W33="-","-",'3a DF'!W33)</f>
        <v>-</v>
      </c>
      <c r="W70" s="135" t="str">
        <f>IF('3a DF'!X33="-","-",'3a DF'!X33)</f>
        <v>-</v>
      </c>
      <c r="X70" s="135" t="str">
        <f>IF('3a DF'!Y33="-","-",'3a DF'!Y33)</f>
        <v>-</v>
      </c>
      <c r="Y70" s="135" t="str">
        <f>IF('3a DF'!Z33="-","-",'3a DF'!Z33)</f>
        <v>-</v>
      </c>
      <c r="Z70" s="135" t="str">
        <f>IF('3a DF'!AA33="-","-",'3a DF'!AA33)</f>
        <v>-</v>
      </c>
      <c r="AA70" s="29"/>
    </row>
    <row r="71" spans="1:27" s="30" customFormat="1" ht="11.5" x14ac:dyDescent="0.25">
      <c r="A71" s="273">
        <v>2</v>
      </c>
      <c r="B71" s="138" t="s">
        <v>353</v>
      </c>
      <c r="C71" s="138" t="s">
        <v>303</v>
      </c>
      <c r="D71" s="141" t="s">
        <v>324</v>
      </c>
      <c r="E71" s="137"/>
      <c r="F71" s="31"/>
      <c r="G71" s="135">
        <f>IF('3b CM'!F32="-","-",'3b CM'!F32)</f>
        <v>6.0006922858012957E-2</v>
      </c>
      <c r="H71" s="135">
        <f>IF('3b CM'!G32="-","-",'3b CM'!G32)</f>
        <v>9.0010384287019435E-2</v>
      </c>
      <c r="I71" s="135">
        <f>IF('3b CM'!H32="-","-",'3b CM'!H32)</f>
        <v>0.28343291518856395</v>
      </c>
      <c r="J71" s="135">
        <f>IF('3b CM'!I32="-","-",'3b CM'!I32)</f>
        <v>0.2882371583693209</v>
      </c>
      <c r="K71" s="135">
        <f>IF('3b CM'!J32="-","-",'3b CM'!J32)</f>
        <v>3.7020585604191414</v>
      </c>
      <c r="L71" s="135">
        <f>IF('3b CM'!K32="-","-",'3b CM'!K32)</f>
        <v>3.5913708894274063</v>
      </c>
      <c r="M71" s="135">
        <f>IF('3b CM'!L32="-","-",'3b CM'!L32)</f>
        <v>12.255924401571948</v>
      </c>
      <c r="N71" s="135">
        <f>IF('3b CM'!M32="-","-",'3b CM'!M32)</f>
        <v>11.650830354565159</v>
      </c>
      <c r="O71" s="31"/>
      <c r="P71" s="135" t="str">
        <f>IF('3b CM'!O32="-","-",'3b CM'!O32)</f>
        <v>-</v>
      </c>
      <c r="Q71" s="135" t="str">
        <f>IF('3b CM'!P32="-","-",'3b CM'!P32)</f>
        <v>-</v>
      </c>
      <c r="R71" s="135" t="str">
        <f>IF('3b CM'!Q32="-","-",'3b CM'!Q32)</f>
        <v>-</v>
      </c>
      <c r="S71" s="135" t="str">
        <f>IF('3b CM'!R32="-","-",'3b CM'!R32)</f>
        <v>-</v>
      </c>
      <c r="T71" s="135" t="str">
        <f>IF('3b CM'!S32="-","-",'3b CM'!S32)</f>
        <v>-</v>
      </c>
      <c r="U71" s="135" t="str">
        <f>IF('3b CM'!T32="-","-",'3b CM'!T32)</f>
        <v>-</v>
      </c>
      <c r="V71" s="135" t="str">
        <f>IF('3b CM'!U32="-","-",'3b CM'!U32)</f>
        <v>-</v>
      </c>
      <c r="W71" s="135" t="str">
        <f>IF('3b CM'!V32="-","-",'3b CM'!V32)</f>
        <v>-</v>
      </c>
      <c r="X71" s="135" t="str">
        <f>IF('3b CM'!W32="-","-",'3b CM'!W32)</f>
        <v>-</v>
      </c>
      <c r="Y71" s="135" t="str">
        <f>IF('3b CM'!X32="-","-",'3b CM'!X32)</f>
        <v>-</v>
      </c>
      <c r="Z71" s="135" t="str">
        <f>IF('3b CM'!Y32="-","-",'3b CM'!Y32)</f>
        <v>-</v>
      </c>
      <c r="AA71" s="29"/>
    </row>
    <row r="72" spans="1:27" s="30" customFormat="1" ht="11.5" x14ac:dyDescent="0.25">
      <c r="A72" s="273">
        <v>3</v>
      </c>
      <c r="B72" s="138" t="s">
        <v>2</v>
      </c>
      <c r="C72" s="138" t="s">
        <v>345</v>
      </c>
      <c r="D72" s="141" t="s">
        <v>324</v>
      </c>
      <c r="E72" s="137"/>
      <c r="F72" s="31"/>
      <c r="G72" s="135">
        <f>IF('3c PC'!G33="-","-",'3c PC'!G33)</f>
        <v>90.736883480754258</v>
      </c>
      <c r="H72" s="135">
        <f>IF('3c PC'!H33="-","-",'3c PC'!H33)</f>
        <v>90.709680439957424</v>
      </c>
      <c r="I72" s="135">
        <f>IF('3c PC'!I33="-","-",'3c PC'!I33)</f>
        <v>115.04373162743062</v>
      </c>
      <c r="J72" s="135">
        <f>IF('3c PC'!J33="-","-",'3c PC'!J33)</f>
        <v>113.80320299324913</v>
      </c>
      <c r="K72" s="135">
        <f>IF('3c PC'!K33="-","-",'3c PC'!K33)</f>
        <v>130.55214456197515</v>
      </c>
      <c r="L72" s="135">
        <f>IF('3c PC'!L33="-","-",'3c PC'!L33)</f>
        <v>129.35199718556163</v>
      </c>
      <c r="M72" s="135">
        <f>IF('3c PC'!M33="-","-",'3c PC'!M33)</f>
        <v>157.60450975626051</v>
      </c>
      <c r="N72" s="135">
        <f>IF('3c PC'!N33="-","-",'3c PC'!N33)</f>
        <v>154.7048291596432</v>
      </c>
      <c r="O72" s="31"/>
      <c r="P72" s="135" t="str">
        <f>IF('3c PC'!P33="-","-",'3c PC'!P33)</f>
        <v>-</v>
      </c>
      <c r="Q72" s="135" t="str">
        <f>IF('3c PC'!Q33="-","-",'3c PC'!Q33)</f>
        <v>-</v>
      </c>
      <c r="R72" s="135" t="str">
        <f>IF('3c PC'!R33="-","-",'3c PC'!R33)</f>
        <v>-</v>
      </c>
      <c r="S72" s="135" t="str">
        <f>IF('3c PC'!S33="-","-",'3c PC'!S33)</f>
        <v>-</v>
      </c>
      <c r="T72" s="135" t="str">
        <f>IF('3c PC'!T33="-","-",'3c PC'!T33)</f>
        <v>-</v>
      </c>
      <c r="U72" s="135" t="str">
        <f>IF('3c PC'!U33="-","-",'3c PC'!U33)</f>
        <v>-</v>
      </c>
      <c r="V72" s="135" t="str">
        <f>IF('3c PC'!V33="-","-",'3c PC'!V33)</f>
        <v>-</v>
      </c>
      <c r="W72" s="135" t="str">
        <f>IF('3c PC'!W33="-","-",'3c PC'!W33)</f>
        <v>-</v>
      </c>
      <c r="X72" s="135" t="str">
        <f>IF('3c PC'!X33="-","-",'3c PC'!X33)</f>
        <v>-</v>
      </c>
      <c r="Y72" s="135" t="str">
        <f>IF('3c PC'!Y33="-","-",'3c PC'!Y33)</f>
        <v>-</v>
      </c>
      <c r="Z72" s="135" t="str">
        <f>IF('3c PC'!Z33="-","-",'3c PC'!Z33)</f>
        <v>-</v>
      </c>
      <c r="AA72" s="29"/>
    </row>
    <row r="73" spans="1:27" s="30" customFormat="1" ht="11.5" x14ac:dyDescent="0.25">
      <c r="A73" s="273">
        <v>4</v>
      </c>
      <c r="B73" s="138" t="s">
        <v>355</v>
      </c>
      <c r="C73" s="138" t="s">
        <v>346</v>
      </c>
      <c r="D73" s="141" t="s">
        <v>324</v>
      </c>
      <c r="E73" s="137"/>
      <c r="F73" s="31"/>
      <c r="G73" s="135">
        <f>IF('3d NC-Elec'!H61="-","-",'3d NC-Elec'!H61)</f>
        <v>135.96504333073955</v>
      </c>
      <c r="H73" s="135">
        <f>IF('3d NC-Elec'!I61="-","-",'3d NC-Elec'!I61)</f>
        <v>136.97046244320143</v>
      </c>
      <c r="I73" s="135">
        <f>IF('3d NC-Elec'!J61="-","-",'3d NC-Elec'!J61)</f>
        <v>146.15425504768555</v>
      </c>
      <c r="J73" s="135">
        <f>IF('3d NC-Elec'!K61="-","-",'3d NC-Elec'!K61)</f>
        <v>145.39804430998433</v>
      </c>
      <c r="K73" s="135">
        <f>IF('3d NC-Elec'!L61="-","-",'3d NC-Elec'!L61)</f>
        <v>138.925741209081</v>
      </c>
      <c r="L73" s="135">
        <f>IF('3d NC-Elec'!M61="-","-",'3d NC-Elec'!M61)</f>
        <v>140.13105181077015</v>
      </c>
      <c r="M73" s="135">
        <f>IF('3d NC-Elec'!N61="-","-",'3d NC-Elec'!N61)</f>
        <v>140.95393927962769</v>
      </c>
      <c r="N73" s="135">
        <f>IF('3d NC-Elec'!O61="-","-",'3d NC-Elec'!O61)</f>
        <v>140.42652611279036</v>
      </c>
      <c r="O73" s="31"/>
      <c r="P73" s="135" t="str">
        <f>IF('3d NC-Elec'!Q61="-","-",'3d NC-Elec'!Q61)</f>
        <v>-</v>
      </c>
      <c r="Q73" s="135" t="str">
        <f>IF('3d NC-Elec'!R61="-","-",'3d NC-Elec'!R61)</f>
        <v>-</v>
      </c>
      <c r="R73" s="135" t="str">
        <f>IF('3d NC-Elec'!S61="-","-",'3d NC-Elec'!S61)</f>
        <v>-</v>
      </c>
      <c r="S73" s="135" t="str">
        <f>IF('3d NC-Elec'!T61="-","-",'3d NC-Elec'!T61)</f>
        <v>-</v>
      </c>
      <c r="T73" s="135" t="str">
        <f>IF('3d NC-Elec'!U61="-","-",'3d NC-Elec'!U61)</f>
        <v>-</v>
      </c>
      <c r="U73" s="135" t="str">
        <f>IF('3d NC-Elec'!V61="-","-",'3d NC-Elec'!V61)</f>
        <v>-</v>
      </c>
      <c r="V73" s="135" t="str">
        <f>IF('3d NC-Elec'!W61="-","-",'3d NC-Elec'!W61)</f>
        <v>-</v>
      </c>
      <c r="W73" s="135" t="str">
        <f>IF('3d NC-Elec'!X61="-","-",'3d NC-Elec'!X61)</f>
        <v>-</v>
      </c>
      <c r="X73" s="135" t="str">
        <f>IF('3d NC-Elec'!Y61="-","-",'3d NC-Elec'!Y61)</f>
        <v>-</v>
      </c>
      <c r="Y73" s="135" t="str">
        <f>IF('3d NC-Elec'!Z61="-","-",'3d NC-Elec'!Z61)</f>
        <v>-</v>
      </c>
      <c r="Z73" s="135" t="str">
        <f>IF('3d NC-Elec'!AA61="-","-",'3d NC-Elec'!AA61)</f>
        <v>-</v>
      </c>
      <c r="AA73" s="29"/>
    </row>
    <row r="74" spans="1:27" s="30" customFormat="1" ht="11.5" x14ac:dyDescent="0.25">
      <c r="A74" s="273">
        <v>5</v>
      </c>
      <c r="B74" s="138" t="s">
        <v>352</v>
      </c>
      <c r="C74" s="138" t="s">
        <v>347</v>
      </c>
      <c r="D74" s="141" t="s">
        <v>324</v>
      </c>
      <c r="E74" s="137"/>
      <c r="F74" s="31"/>
      <c r="G74" s="135">
        <f>IF('3f CPIH'!C$16="-","-",'3g OC '!$E$10*('3f CPIH'!C$16/'3f CPIH'!$G$16))</f>
        <v>76.533089989502642</v>
      </c>
      <c r="H74" s="135">
        <f>IF('3f CPIH'!D$16="-","-",'3g OC '!$E$10*('3f CPIH'!D$16/'3f CPIH'!$G$16))</f>
        <v>76.686309388881014</v>
      </c>
      <c r="I74" s="135">
        <f>IF('3f CPIH'!E$16="-","-",'3g OC '!$E$10*('3f CPIH'!E$16/'3f CPIH'!$G$16))</f>
        <v>76.916138487948601</v>
      </c>
      <c r="J74" s="135">
        <f>IF('3f CPIH'!F$16="-","-",'3g OC '!$E$10*('3f CPIH'!F$16/'3f CPIH'!$G$16))</f>
        <v>77.375796686083746</v>
      </c>
      <c r="K74" s="135">
        <f>IF('3f CPIH'!G$16="-","-",'3g OC '!$E$10*('3f CPIH'!G$16/'3f CPIH'!$G$16))</f>
        <v>78.29511308235405</v>
      </c>
      <c r="L74" s="135">
        <f>IF('3f CPIH'!H$16="-","-",'3g OC '!$E$10*('3f CPIH'!H$16/'3f CPIH'!$G$16))</f>
        <v>79.291039178313554</v>
      </c>
      <c r="M74" s="135">
        <f>IF('3f CPIH'!I$16="-","-",'3g OC '!$E$10*('3f CPIH'!I$16/'3f CPIH'!$G$16))</f>
        <v>80.440184673651416</v>
      </c>
      <c r="N74" s="135">
        <f>IF('3f CPIH'!J$16="-","-",'3g OC '!$E$10*('3f CPIH'!J$16/'3f CPIH'!$G$16))</f>
        <v>81.129671970854147</v>
      </c>
      <c r="O74" s="31"/>
      <c r="P74" s="135">
        <f>IF('3f CPIH'!L$16="-","-",'3g OC '!$E$10*('3f CPIH'!L$16/'3f CPIH'!$G$16))</f>
        <v>81.129671970854147</v>
      </c>
      <c r="Q74" s="135" t="str">
        <f>IF('3f CPIH'!M$16="-","-",'3g OC '!$E$10*('3f CPIH'!M$16/'3f CPIH'!$G$16))</f>
        <v>-</v>
      </c>
      <c r="R74" s="135" t="str">
        <f>IF('3f CPIH'!N$16="-","-",'3g OC '!$E$10*('3f CPIH'!N$16/'3f CPIH'!$G$16))</f>
        <v>-</v>
      </c>
      <c r="S74" s="135" t="str">
        <f>IF('3f CPIH'!O$16="-","-",'3g OC '!$E$10*('3f CPIH'!O$16/'3f CPIH'!$G$16))</f>
        <v>-</v>
      </c>
      <c r="T74" s="135" t="str">
        <f>IF('3f CPIH'!P$16="-","-",'3g OC '!$E$10*('3f CPIH'!P$16/'3f CPIH'!$G$16))</f>
        <v>-</v>
      </c>
      <c r="U74" s="135" t="str">
        <f>IF('3f CPIH'!Q$16="-","-",'3g OC '!$E$10*('3f CPIH'!Q$16/'3f CPIH'!$G$16))</f>
        <v>-</v>
      </c>
      <c r="V74" s="135" t="str">
        <f>IF('3f CPIH'!R$16="-","-",'3g OC '!$E$10*('3f CPIH'!R$16/'3f CPIH'!$G$16))</f>
        <v>-</v>
      </c>
      <c r="W74" s="135" t="str">
        <f>IF('3f CPIH'!S$16="-","-",'3g OC '!$E$10*('3f CPIH'!S$16/'3f CPIH'!$G$16))</f>
        <v>-</v>
      </c>
      <c r="X74" s="135" t="str">
        <f>IF('3f CPIH'!T$16="-","-",'3g OC '!$E$10*('3f CPIH'!T$16/'3f CPIH'!$G$16))</f>
        <v>-</v>
      </c>
      <c r="Y74" s="135" t="str">
        <f>IF('3f CPIH'!U$16="-","-",'3g OC '!$E$10*('3f CPIH'!U$16/'3f CPIH'!$G$16))</f>
        <v>-</v>
      </c>
      <c r="Z74" s="135" t="str">
        <f>IF('3f CPIH'!V$16="-","-",'3g OC '!$E$10*('3f CPIH'!V$16/'3f CPIH'!$G$16))</f>
        <v>-</v>
      </c>
      <c r="AA74" s="29"/>
    </row>
    <row r="75" spans="1:27" s="30" customFormat="1" ht="11.5" x14ac:dyDescent="0.25">
      <c r="A75" s="273">
        <v>6</v>
      </c>
      <c r="B75" s="138" t="s">
        <v>352</v>
      </c>
      <c r="C75" s="138" t="s">
        <v>45</v>
      </c>
      <c r="D75" s="141" t="s">
        <v>324</v>
      </c>
      <c r="E75" s="137"/>
      <c r="F75" s="31"/>
      <c r="G75" s="135" t="s">
        <v>336</v>
      </c>
      <c r="H75" s="135" t="s">
        <v>336</v>
      </c>
      <c r="I75" s="135" t="s">
        <v>336</v>
      </c>
      <c r="J75" s="135" t="s">
        <v>336</v>
      </c>
      <c r="K75" s="135">
        <f>IF('3h SMNCC'!F$36="-","-",'3h SMNCC'!F$36)</f>
        <v>0</v>
      </c>
      <c r="L75" s="135">
        <f>IF('3h SMNCC'!G$36="-","-",'3h SMNCC'!G$36)</f>
        <v>-0.20799732489328449</v>
      </c>
      <c r="M75" s="135">
        <f>IF('3h SMNCC'!H$36="-","-",'3h SMNCC'!H$36)</f>
        <v>2.3528451635617831</v>
      </c>
      <c r="N75" s="135">
        <f>IF('3h SMNCC'!I$36="-","-",'3h SMNCC'!I$36)</f>
        <v>7.276170729762069</v>
      </c>
      <c r="O75" s="31"/>
      <c r="P75" s="135" t="str">
        <f>IF('3h SMNCC'!K$36="-","-",'3h SMNCC'!K$36)</f>
        <v>-</v>
      </c>
      <c r="Q75" s="135" t="str">
        <f>IF('3h SMNCC'!L$36="-","-",'3h SMNCC'!L$36)</f>
        <v>-</v>
      </c>
      <c r="R75" s="135" t="str">
        <f>IF('3h SMNCC'!M$36="-","-",'3h SMNCC'!M$36)</f>
        <v>-</v>
      </c>
      <c r="S75" s="135" t="str">
        <f>IF('3h SMNCC'!N$36="-","-",'3h SMNCC'!N$36)</f>
        <v>-</v>
      </c>
      <c r="T75" s="135" t="str">
        <f>IF('3h SMNCC'!O$36="-","-",'3h SMNCC'!O$36)</f>
        <v>-</v>
      </c>
      <c r="U75" s="135" t="str">
        <f>IF('3h SMNCC'!P$36="-","-",'3h SMNCC'!P$36)</f>
        <v>-</v>
      </c>
      <c r="V75" s="135" t="str">
        <f>IF('3h SMNCC'!Q$36="-","-",'3h SMNCC'!Q$36)</f>
        <v>-</v>
      </c>
      <c r="W75" s="135" t="str">
        <f>IF('3h SMNCC'!R$36="-","-",'3h SMNCC'!R$36)</f>
        <v>-</v>
      </c>
      <c r="X75" s="135" t="str">
        <f>IF('3h SMNCC'!S$36="-","-",'3h SMNCC'!S$36)</f>
        <v>-</v>
      </c>
      <c r="Y75" s="135" t="str">
        <f>IF('3h SMNCC'!T$36="-","-",'3h SMNCC'!T$36)</f>
        <v>-</v>
      </c>
      <c r="Z75" s="135" t="str">
        <f>IF('3h SMNCC'!U$36="-","-",'3h SMNCC'!U$36)</f>
        <v>-</v>
      </c>
      <c r="AA75" s="29"/>
    </row>
    <row r="76" spans="1:27" s="30" customFormat="1" ht="11.5" x14ac:dyDescent="0.25">
      <c r="A76" s="273">
        <v>7</v>
      </c>
      <c r="B76" s="138" t="s">
        <v>352</v>
      </c>
      <c r="C76" s="138" t="s">
        <v>399</v>
      </c>
      <c r="D76" s="141" t="s">
        <v>324</v>
      </c>
      <c r="E76" s="137"/>
      <c r="F76" s="31"/>
      <c r="G76" s="135">
        <f>IF('3f CPIH'!C$16="-","-",'3i PAAC PAP'!$G$14*('3f CPIH'!C$16/'3f CPIH'!$G$16))</f>
        <v>4.3957347110466403</v>
      </c>
      <c r="H76" s="135">
        <f>IF('3f CPIH'!D$16="-","-",'3i PAAC PAP'!$G$14*('3f CPIH'!D$16/'3f CPIH'!$G$16))</f>
        <v>4.4045349807384246</v>
      </c>
      <c r="I76" s="135">
        <f>IF('3f CPIH'!E$16="-","-",'3i PAAC PAP'!$G$14*('3f CPIH'!E$16/'3f CPIH'!$G$16))</f>
        <v>4.417735385276103</v>
      </c>
      <c r="J76" s="135">
        <f>IF('3f CPIH'!F$16="-","-",'3i PAAC PAP'!$G$14*('3f CPIH'!F$16/'3f CPIH'!$G$16))</f>
        <v>4.4441361943514579</v>
      </c>
      <c r="K76" s="135">
        <f>IF('3f CPIH'!G$16="-","-",'3i PAAC PAP'!$G$14*('3f CPIH'!G$16/'3f CPIH'!$G$16))</f>
        <v>4.4969378125021686</v>
      </c>
      <c r="L76" s="135">
        <f>IF('3f CPIH'!H$16="-","-",'3i PAAC PAP'!$G$14*('3f CPIH'!H$16/'3f CPIH'!$G$16))</f>
        <v>4.5541395654987715</v>
      </c>
      <c r="M76" s="135">
        <f>IF('3f CPIH'!I$16="-","-",'3i PAAC PAP'!$G$14*('3f CPIH'!I$16/'3f CPIH'!$G$16))</f>
        <v>4.6201415881871588</v>
      </c>
      <c r="N76" s="135">
        <f>IF('3f CPIH'!J$16="-","-",'3i PAAC PAP'!$G$14*('3f CPIH'!J$16/'3f CPIH'!$G$16))</f>
        <v>4.659742801800193</v>
      </c>
      <c r="O76" s="31"/>
      <c r="P76" s="135">
        <f>IF('3f CPIH'!L$16="-","-",'3i PAAC PAP'!$G$14*('3f CPIH'!L$16/'3f CPIH'!$G$16))</f>
        <v>4.659742801800193</v>
      </c>
      <c r="Q76" s="135" t="str">
        <f>IF('3f CPIH'!M$16="-","-",'3i PAAC PAP'!$G$14*('3f CPIH'!M$16/'3f CPIH'!$G$16))</f>
        <v>-</v>
      </c>
      <c r="R76" s="135" t="str">
        <f>IF('3f CPIH'!N$16="-","-",'3i PAAC PAP'!$G$14*('3f CPIH'!N$16/'3f CPIH'!$G$16))</f>
        <v>-</v>
      </c>
      <c r="S76" s="135" t="str">
        <f>IF('3f CPIH'!O$16="-","-",'3i PAAC PAP'!$G$14*('3f CPIH'!O$16/'3f CPIH'!$G$16))</f>
        <v>-</v>
      </c>
      <c r="T76" s="135" t="str">
        <f>IF('3f CPIH'!P$16="-","-",'3i PAAC PAP'!$G$14*('3f CPIH'!P$16/'3f CPIH'!$G$16))</f>
        <v>-</v>
      </c>
      <c r="U76" s="135" t="str">
        <f>IF('3f CPIH'!Q$16="-","-",'3i PAAC PAP'!$G$14*('3f CPIH'!Q$16/'3f CPIH'!$G$16))</f>
        <v>-</v>
      </c>
      <c r="V76" s="135" t="str">
        <f>IF('3f CPIH'!R$16="-","-",'3i PAAC PAP'!$G$14*('3f CPIH'!R$16/'3f CPIH'!$G$16))</f>
        <v>-</v>
      </c>
      <c r="W76" s="135" t="str">
        <f>IF('3f CPIH'!S$16="-","-",'3i PAAC PAP'!$G$14*('3f CPIH'!S$16/'3f CPIH'!$G$16))</f>
        <v>-</v>
      </c>
      <c r="X76" s="135" t="str">
        <f>IF('3f CPIH'!T$16="-","-",'3i PAAC PAP'!$G$14*('3f CPIH'!T$16/'3f CPIH'!$G$16))</f>
        <v>-</v>
      </c>
      <c r="Y76" s="135" t="str">
        <f>IF('3f CPIH'!U$16="-","-",'3i PAAC PAP'!$G$14*('3f CPIH'!U$16/'3f CPIH'!$G$16))</f>
        <v>-</v>
      </c>
      <c r="Z76" s="135" t="str">
        <f>IF('3f CPIH'!V$16="-","-",'3i PAAC PAP'!$G$14*('3f CPIH'!V$16/'3f CPIH'!$G$16))</f>
        <v>-</v>
      </c>
      <c r="AA76" s="29"/>
    </row>
    <row r="77" spans="1:27" s="30" customFormat="1" ht="11.5" x14ac:dyDescent="0.25">
      <c r="A77" s="273">
        <v>8</v>
      </c>
      <c r="B77" s="138" t="s">
        <v>352</v>
      </c>
      <c r="C77" s="138" t="s">
        <v>417</v>
      </c>
      <c r="D77" s="141" t="s">
        <v>324</v>
      </c>
      <c r="E77" s="137"/>
      <c r="F77" s="31"/>
      <c r="G77" s="135">
        <f>IF(G70="-","-",SUM(G70:G75)*'3i PAAC PAP'!$G$26)</f>
        <v>8.0410135022170035</v>
      </c>
      <c r="H77" s="135">
        <f>IF(H70="-","-",SUM(H70:H75)*'3i PAAC PAP'!$G$26)</f>
        <v>7.6708157294743078</v>
      </c>
      <c r="I77" s="135">
        <f>IF(I70="-","-",SUM(I70:I75)*'3i PAAC PAP'!$G$26)</f>
        <v>7.8330519371204295</v>
      </c>
      <c r="J77" s="135">
        <f>IF(J70="-","-",SUM(J70:J75)*'3i PAAC PAP'!$G$26)</f>
        <v>7.6696309776995557</v>
      </c>
      <c r="K77" s="135">
        <f>IF(K70="-","-",SUM(K70:K75)*'3i PAAC PAP'!$G$26)</f>
        <v>8.3530897173863234</v>
      </c>
      <c r="L77" s="135">
        <f>IF(L70="-","-",SUM(L70:L75)*'3i PAAC PAP'!$G$26)</f>
        <v>8.2403729797002114</v>
      </c>
      <c r="M77" s="135">
        <f>IF(M70="-","-",SUM(M70:M75)*'3i PAAC PAP'!$G$26)</f>
        <v>8.9827847108443244</v>
      </c>
      <c r="N77" s="135">
        <f>IF(N70="-","-",SUM(N70:N75)*'3i PAAC PAP'!$G$26)</f>
        <v>9.3928470916817179</v>
      </c>
      <c r="O77" s="31"/>
      <c r="P77" s="135" t="str">
        <f>IF(P70="-","-",SUM(P70:P75)*'3i PAAC PAP'!$G$26)</f>
        <v>-</v>
      </c>
      <c r="Q77" s="135" t="str">
        <f>IF(Q70="-","-",SUM(Q70:Q75)*'3i PAAC PAP'!$G$26)</f>
        <v>-</v>
      </c>
      <c r="R77" s="135" t="str">
        <f>IF(R70="-","-",SUM(R70:R75)*'3i PAAC PAP'!$G$26)</f>
        <v>-</v>
      </c>
      <c r="S77" s="135" t="str">
        <f>IF(S70="-","-",SUM(S70:S75)*'3i PAAC PAP'!$G$26)</f>
        <v>-</v>
      </c>
      <c r="T77" s="135" t="str">
        <f>IF(T70="-","-",SUM(T70:T75)*'3i PAAC PAP'!$G$26)</f>
        <v>-</v>
      </c>
      <c r="U77" s="135" t="str">
        <f>IF(U70="-","-",SUM(U70:U75)*'3i PAAC PAP'!$G$26)</f>
        <v>-</v>
      </c>
      <c r="V77" s="135" t="str">
        <f>IF(V70="-","-",SUM(V70:V75)*'3i PAAC PAP'!$G$26)</f>
        <v>-</v>
      </c>
      <c r="W77" s="135" t="str">
        <f>IF(W70="-","-",SUM(W70:W75)*'3i PAAC PAP'!$G$26)</f>
        <v>-</v>
      </c>
      <c r="X77" s="135" t="str">
        <f>IF(X70="-","-",SUM(X70:X75)*'3i PAAC PAP'!$G$26)</f>
        <v>-</v>
      </c>
      <c r="Y77" s="135" t="str">
        <f>IF(Y70="-","-",SUM(Y70:Y75)*'3i PAAC PAP'!$G$26)</f>
        <v>-</v>
      </c>
      <c r="Z77" s="135" t="str">
        <f>IF(Z70="-","-",SUM(Z70:Z75)*'3i PAAC PAP'!$G$26)</f>
        <v>-</v>
      </c>
      <c r="AA77" s="29"/>
    </row>
    <row r="78" spans="1:27" s="30" customFormat="1" ht="11.5" x14ac:dyDescent="0.25">
      <c r="A78" s="273">
        <v>9</v>
      </c>
      <c r="B78" s="138" t="s">
        <v>398</v>
      </c>
      <c r="C78" s="138" t="s">
        <v>548</v>
      </c>
      <c r="D78" s="141" t="s">
        <v>324</v>
      </c>
      <c r="E78" s="137"/>
      <c r="F78" s="31"/>
      <c r="G78" s="135">
        <f>IF(G70="-","-",SUM(G70:G77)*'3j EBIT'!$E$10)</f>
        <v>10.887646087564203</v>
      </c>
      <c r="H78" s="135">
        <f>IF(H70="-","-",SUM(H70:H77)*'3j EBIT'!$E$10)</f>
        <v>10.390405372886708</v>
      </c>
      <c r="I78" s="135">
        <f>IF(I70="-","-",SUM(I70:I77)*'3j EBIT'!$E$10)</f>
        <v>10.608641215879588</v>
      </c>
      <c r="J78" s="135">
        <f>IF(J70="-","-",SUM(J70:J77)*'3j EBIT'!$E$10)</f>
        <v>10.389565930842023</v>
      </c>
      <c r="K78" s="135">
        <f>IF(K70="-","-",SUM(K70:K77)*'3j EBIT'!$E$10)</f>
        <v>11.30888314132585</v>
      </c>
      <c r="L78" s="135">
        <f>IF(L70="-","-",SUM(L70:L77)*'3j EBIT'!$E$10)</f>
        <v>11.158520662542394</v>
      </c>
      <c r="M78" s="135">
        <f>IF(M70="-","-",SUM(M70:M77)*'3j EBIT'!$E$10)</f>
        <v>12.157299543137755</v>
      </c>
      <c r="N78" s="135">
        <f>IF(N70="-","-",SUM(N70:N77)*'3j EBIT'!$E$10)</f>
        <v>12.709023070992872</v>
      </c>
      <c r="O78" s="31"/>
      <c r="P78" s="135" t="str">
        <f>IF(P70="-","-",SUM(P70:P77)*'3j EBIT'!$E$10)</f>
        <v>-</v>
      </c>
      <c r="Q78" s="135" t="str">
        <f>IF(Q70="-","-",SUM(Q70:Q77)*'3j EBIT'!$E$10)</f>
        <v>-</v>
      </c>
      <c r="R78" s="135" t="str">
        <f>IF(R70="-","-",SUM(R70:R77)*'3j EBIT'!$E$10)</f>
        <v>-</v>
      </c>
      <c r="S78" s="135" t="str">
        <f>IF(S70="-","-",SUM(S70:S77)*'3j EBIT'!$E$10)</f>
        <v>-</v>
      </c>
      <c r="T78" s="135" t="str">
        <f>IF(T70="-","-",SUM(T70:T77)*'3j EBIT'!$E$10)</f>
        <v>-</v>
      </c>
      <c r="U78" s="135" t="str">
        <f>IF(U70="-","-",SUM(U70:U77)*'3j EBIT'!$E$10)</f>
        <v>-</v>
      </c>
      <c r="V78" s="135" t="str">
        <f>IF(V70="-","-",SUM(V70:V77)*'3j EBIT'!$E$10)</f>
        <v>-</v>
      </c>
      <c r="W78" s="135" t="str">
        <f>IF(W70="-","-",SUM(W70:W77)*'3j EBIT'!$E$10)</f>
        <v>-</v>
      </c>
      <c r="X78" s="135" t="str">
        <f>IF(X70="-","-",SUM(X70:X77)*'3j EBIT'!$E$10)</f>
        <v>-</v>
      </c>
      <c r="Y78" s="135" t="str">
        <f>IF(Y70="-","-",SUM(Y70:Y77)*'3j EBIT'!$E$10)</f>
        <v>-</v>
      </c>
      <c r="Z78" s="135" t="str">
        <f>IF(Z70="-","-",SUM(Z70:Z77)*'3j EBIT'!$E$10)</f>
        <v>-</v>
      </c>
      <c r="AA78" s="29"/>
    </row>
    <row r="79" spans="1:27" s="30" customFormat="1" ht="12.4" customHeight="1" x14ac:dyDescent="0.25">
      <c r="A79" s="273">
        <v>10</v>
      </c>
      <c r="B79" s="138" t="s">
        <v>294</v>
      </c>
      <c r="C79" s="188" t="s">
        <v>549</v>
      </c>
      <c r="D79" s="141" t="s">
        <v>324</v>
      </c>
      <c r="E79" s="136"/>
      <c r="F79" s="31"/>
      <c r="G79" s="135">
        <f>IF(G70="-","-",SUM(G70:G72,G74:G78)*'3k HAP'!$E$11)</f>
        <v>6.4848779874842357</v>
      </c>
      <c r="H79" s="135">
        <f>IF(H70="-","-",SUM(H70:H72,H74:H78)*'3k HAP'!$E$11)</f>
        <v>6.0842644534114028</v>
      </c>
      <c r="I79" s="135">
        <f>IF(I70="-","-",SUM(I70:I72,I74:I78)*'3k HAP'!$E$11)</f>
        <v>6.1207532463839467</v>
      </c>
      <c r="J79" s="135">
        <f>IF(J70="-","-",SUM(J70:J72,J74:J78)*'3k HAP'!$E$11)</f>
        <v>5.9616101776512105</v>
      </c>
      <c r="K79" s="135">
        <f>IF(K70="-","-",SUM(K70:K72,K74:K78)*'3k HAP'!$E$11)</f>
        <v>6.7690663593106057</v>
      </c>
      <c r="L79" s="135">
        <f>IF(L70="-","-",SUM(L70:L72,L74:L78)*'3k HAP'!$E$11)</f>
        <v>6.6348759129634303</v>
      </c>
      <c r="M79" s="135">
        <f>IF(M70="-","-",SUM(M70:M72,M74:M78)*'3k HAP'!$E$11)</f>
        <v>7.3984168832063029</v>
      </c>
      <c r="N79" s="135">
        <f>IF(N70="-","-",SUM(N70:N72,N74:N78)*'3k HAP'!$E$11)</f>
        <v>7.834411073396665</v>
      </c>
      <c r="O79" s="31"/>
      <c r="P79" s="135" t="str">
        <f>IF(P70="-","-",SUM(P70:P72,P74:P78)*'3k HAP'!$E$11)</f>
        <v>-</v>
      </c>
      <c r="Q79" s="135" t="str">
        <f>IF(Q70="-","-",SUM(Q70:Q72,Q74:Q78)*'3k HAP'!$E$11)</f>
        <v>-</v>
      </c>
      <c r="R79" s="135" t="str">
        <f>IF(R70="-","-",SUM(R70:R72,R74:R78)*'3k HAP'!$E$11)</f>
        <v>-</v>
      </c>
      <c r="S79" s="135" t="str">
        <f>IF(S70="-","-",SUM(S70:S72,S74:S78)*'3k HAP'!$E$11)</f>
        <v>-</v>
      </c>
      <c r="T79" s="135" t="str">
        <f>IF(T70="-","-",SUM(T70:T72,T74:T78)*'3k HAP'!$E$11)</f>
        <v>-</v>
      </c>
      <c r="U79" s="135" t="str">
        <f>IF(U70="-","-",SUM(U70:U72,U74:U78)*'3k HAP'!$E$11)</f>
        <v>-</v>
      </c>
      <c r="V79" s="135" t="str">
        <f>IF(V70="-","-",SUM(V70:V72,V74:V78)*'3k HAP'!$E$11)</f>
        <v>-</v>
      </c>
      <c r="W79" s="135" t="str">
        <f>IF(W70="-","-",SUM(W70:W72,W74:W78)*'3k HAP'!$E$11)</f>
        <v>-</v>
      </c>
      <c r="X79" s="135" t="str">
        <f>IF(X70="-","-",SUM(X70:X72,X74:X78)*'3k HAP'!$E$11)</f>
        <v>-</v>
      </c>
      <c r="Y79" s="135" t="str">
        <f>IF(Y70="-","-",SUM(Y70:Y72,Y74:Y78)*'3k HAP'!$E$11)</f>
        <v>-</v>
      </c>
      <c r="Z79" s="135" t="str">
        <f>IF(Z70="-","-",SUM(Z70:Z72,Z74:Z78)*'3k HAP'!$E$11)</f>
        <v>-</v>
      </c>
      <c r="AA79" s="29"/>
    </row>
    <row r="80" spans="1:27" s="30" customFormat="1" ht="11.5" x14ac:dyDescent="0.25">
      <c r="A80" s="273">
        <v>11</v>
      </c>
      <c r="B80" s="138" t="s">
        <v>46</v>
      </c>
      <c r="C80" s="138" t="str">
        <f>B80&amp;"_"&amp;D80</f>
        <v>Total_Northern</v>
      </c>
      <c r="D80" s="141" t="s">
        <v>324</v>
      </c>
      <c r="E80" s="137"/>
      <c r="F80" s="31"/>
      <c r="G80" s="135">
        <f t="shared" ref="G80:N80" si="10">IF(G70="-","-",SUM(G70:G79))</f>
        <v>590.40652868369068</v>
      </c>
      <c r="H80" s="135">
        <f t="shared" si="10"/>
        <v>563.33811050454585</v>
      </c>
      <c r="I80" s="135">
        <f t="shared" si="10"/>
        <v>575.07893214013666</v>
      </c>
      <c r="J80" s="135">
        <f t="shared" si="10"/>
        <v>563.1704356264944</v>
      </c>
      <c r="K80" s="135">
        <f t="shared" si="10"/>
        <v>613.28232535989173</v>
      </c>
      <c r="L80" s="135">
        <f t="shared" si="10"/>
        <v>605.08395776194766</v>
      </c>
      <c r="M80" s="135">
        <f t="shared" si="10"/>
        <v>659.41358711780492</v>
      </c>
      <c r="N80" s="135">
        <f t="shared" si="10"/>
        <v>689.43938524927751</v>
      </c>
      <c r="O80" s="31"/>
      <c r="P80" s="135" t="str">
        <f t="shared" ref="P80:Z80" si="11">IF(P70="-","-",SUM(P70:P79))</f>
        <v>-</v>
      </c>
      <c r="Q80" s="135" t="str">
        <f t="shared" si="11"/>
        <v>-</v>
      </c>
      <c r="R80" s="135" t="str">
        <f t="shared" si="11"/>
        <v>-</v>
      </c>
      <c r="S80" s="135" t="str">
        <f t="shared" si="11"/>
        <v>-</v>
      </c>
      <c r="T80" s="135" t="str">
        <f t="shared" si="11"/>
        <v>-</v>
      </c>
      <c r="U80" s="135" t="str">
        <f t="shared" si="11"/>
        <v>-</v>
      </c>
      <c r="V80" s="135" t="str">
        <f t="shared" si="11"/>
        <v>-</v>
      </c>
      <c r="W80" s="135" t="str">
        <f t="shared" si="11"/>
        <v>-</v>
      </c>
      <c r="X80" s="135" t="str">
        <f t="shared" si="11"/>
        <v>-</v>
      </c>
      <c r="Y80" s="135" t="str">
        <f t="shared" si="11"/>
        <v>-</v>
      </c>
      <c r="Z80" s="135" t="str">
        <f t="shared" si="11"/>
        <v>-</v>
      </c>
      <c r="AA80" s="29"/>
    </row>
    <row r="81" spans="1:27" s="30" customFormat="1" ht="11.5" x14ac:dyDescent="0.25">
      <c r="A81" s="273">
        <v>1</v>
      </c>
      <c r="B81" s="142" t="s">
        <v>353</v>
      </c>
      <c r="C81" s="142" t="s">
        <v>344</v>
      </c>
      <c r="D81" s="140" t="s">
        <v>325</v>
      </c>
      <c r="E81" s="134"/>
      <c r="F81" s="31"/>
      <c r="G81" s="41">
        <f>IF('3a DF'!H34="-","-",'3a DF'!H34)</f>
        <v>258.71324922476134</v>
      </c>
      <c r="H81" s="41">
        <f>IF('3a DF'!I34="-","-",'3a DF'!I34)</f>
        <v>231.59474009349975</v>
      </c>
      <c r="I81" s="41">
        <f>IF('3a DF'!J34="-","-",'3a DF'!J34)</f>
        <v>208.84020229430442</v>
      </c>
      <c r="J81" s="41">
        <f>IF('3a DF'!K34="-","-",'3a DF'!K34)</f>
        <v>198.92514470233118</v>
      </c>
      <c r="K81" s="41">
        <f>IF('3a DF'!L34="-","-",'3a DF'!L34)</f>
        <v>232.1454070230387</v>
      </c>
      <c r="L81" s="41">
        <f>IF('3a DF'!M34="-","-",'3a DF'!M34)</f>
        <v>223.55786674773304</v>
      </c>
      <c r="M81" s="41">
        <f>IF('3a DF'!N34="-","-",'3a DF'!N34)</f>
        <v>236.63157479577401</v>
      </c>
      <c r="N81" s="41">
        <f>IF('3a DF'!O34="-","-",'3a DF'!O34)</f>
        <v>264.10186855709276</v>
      </c>
      <c r="O81" s="31"/>
      <c r="P81" s="41" t="str">
        <f>IF('3a DF'!Q34="-","-",'3a DF'!Q34)</f>
        <v>-</v>
      </c>
      <c r="Q81" s="41" t="str">
        <f>IF('3a DF'!R34="-","-",'3a DF'!R34)</f>
        <v>-</v>
      </c>
      <c r="R81" s="41" t="str">
        <f>IF('3a DF'!S34="-","-",'3a DF'!S34)</f>
        <v>-</v>
      </c>
      <c r="S81" s="41" t="str">
        <f>IF('3a DF'!T34="-","-",'3a DF'!T34)</f>
        <v>-</v>
      </c>
      <c r="T81" s="41" t="str">
        <f>IF('3a DF'!U34="-","-",'3a DF'!U34)</f>
        <v>-</v>
      </c>
      <c r="U81" s="41" t="str">
        <f>IF('3a DF'!V34="-","-",'3a DF'!V34)</f>
        <v>-</v>
      </c>
      <c r="V81" s="41" t="str">
        <f>IF('3a DF'!W34="-","-",'3a DF'!W34)</f>
        <v>-</v>
      </c>
      <c r="W81" s="41" t="str">
        <f>IF('3a DF'!X34="-","-",'3a DF'!X34)</f>
        <v>-</v>
      </c>
      <c r="X81" s="41" t="str">
        <f>IF('3a DF'!Y34="-","-",'3a DF'!Y34)</f>
        <v>-</v>
      </c>
      <c r="Y81" s="41" t="str">
        <f>IF('3a DF'!Z34="-","-",'3a DF'!Z34)</f>
        <v>-</v>
      </c>
      <c r="Z81" s="41" t="str">
        <f>IF('3a DF'!AA34="-","-",'3a DF'!AA34)</f>
        <v>-</v>
      </c>
      <c r="AA81" s="29"/>
    </row>
    <row r="82" spans="1:27" s="30" customFormat="1" ht="11.5" x14ac:dyDescent="0.25">
      <c r="A82" s="273">
        <v>2</v>
      </c>
      <c r="B82" s="142" t="s">
        <v>353</v>
      </c>
      <c r="C82" s="142" t="s">
        <v>303</v>
      </c>
      <c r="D82" s="140" t="s">
        <v>325</v>
      </c>
      <c r="E82" s="134"/>
      <c r="F82" s="31"/>
      <c r="G82" s="41">
        <f>IF('3b CM'!F33="-","-",'3b CM'!F33)</f>
        <v>6.0192459082068814E-2</v>
      </c>
      <c r="H82" s="41">
        <f>IF('3b CM'!G33="-","-",'3b CM'!G33)</f>
        <v>9.0288688623103228E-2</v>
      </c>
      <c r="I82" s="41">
        <f>IF('3b CM'!H33="-","-",'3b CM'!H33)</f>
        <v>0.28430926528872924</v>
      </c>
      <c r="J82" s="41">
        <f>IF('3b CM'!I33="-","-",'3b CM'!I33)</f>
        <v>0.28912836277456888</v>
      </c>
      <c r="K82" s="41">
        <f>IF('3b CM'!J33="-","-",'3b CM'!J33)</f>
        <v>3.7135050058261001</v>
      </c>
      <c r="L82" s="41">
        <f>IF('3b CM'!K33="-","-",'3b CM'!K33)</f>
        <v>3.6024750981132136</v>
      </c>
      <c r="M82" s="41">
        <f>IF('3b CM'!L33="-","-",'3b CM'!L33)</f>
        <v>12.494315032774898</v>
      </c>
      <c r="N82" s="41">
        <f>IF('3b CM'!M33="-","-",'3b CM'!M33)</f>
        <v>11.877451269582151</v>
      </c>
      <c r="O82" s="31"/>
      <c r="P82" s="41" t="str">
        <f>IF('3b CM'!O33="-","-",'3b CM'!O33)</f>
        <v>-</v>
      </c>
      <c r="Q82" s="41" t="str">
        <f>IF('3b CM'!P33="-","-",'3b CM'!P33)</f>
        <v>-</v>
      </c>
      <c r="R82" s="41" t="str">
        <f>IF('3b CM'!Q33="-","-",'3b CM'!Q33)</f>
        <v>-</v>
      </c>
      <c r="S82" s="41" t="str">
        <f>IF('3b CM'!R33="-","-",'3b CM'!R33)</f>
        <v>-</v>
      </c>
      <c r="T82" s="41" t="str">
        <f>IF('3b CM'!S33="-","-",'3b CM'!S33)</f>
        <v>-</v>
      </c>
      <c r="U82" s="41" t="str">
        <f>IF('3b CM'!T33="-","-",'3b CM'!T33)</f>
        <v>-</v>
      </c>
      <c r="V82" s="41" t="str">
        <f>IF('3b CM'!U33="-","-",'3b CM'!U33)</f>
        <v>-</v>
      </c>
      <c r="W82" s="41" t="str">
        <f>IF('3b CM'!V33="-","-",'3b CM'!V33)</f>
        <v>-</v>
      </c>
      <c r="X82" s="41" t="str">
        <f>IF('3b CM'!W33="-","-",'3b CM'!W33)</f>
        <v>-</v>
      </c>
      <c r="Y82" s="41" t="str">
        <f>IF('3b CM'!X33="-","-",'3b CM'!X33)</f>
        <v>-</v>
      </c>
      <c r="Z82" s="41" t="str">
        <f>IF('3b CM'!Y33="-","-",'3b CM'!Y33)</f>
        <v>-</v>
      </c>
      <c r="AA82" s="29"/>
    </row>
    <row r="83" spans="1:27" s="30" customFormat="1" ht="11.5" x14ac:dyDescent="0.25">
      <c r="A83" s="273">
        <v>3</v>
      </c>
      <c r="B83" s="142" t="s">
        <v>2</v>
      </c>
      <c r="C83" s="142" t="s">
        <v>345</v>
      </c>
      <c r="D83" s="140" t="s">
        <v>325</v>
      </c>
      <c r="E83" s="134"/>
      <c r="F83" s="31"/>
      <c r="G83" s="41">
        <f>IF('3c PC'!G34="-","-",'3c PC'!G34)</f>
        <v>90.74335337588721</v>
      </c>
      <c r="H83" s="41">
        <f>IF('3c PC'!H34="-","-",'3c PC'!H34)</f>
        <v>90.716062603793802</v>
      </c>
      <c r="I83" s="41">
        <f>IF('3c PC'!I34="-","-",'3c PC'!I34)</f>
        <v>115.07185117237076</v>
      </c>
      <c r="J83" s="41">
        <f>IF('3c PC'!J34="-","-",'3c PC'!J34)</f>
        <v>113.82533274703412</v>
      </c>
      <c r="K83" s="41">
        <f>IF('3c PC'!K34="-","-",'3c PC'!K34)</f>
        <v>130.62641127650858</v>
      </c>
      <c r="L83" s="41">
        <f>IF('3c PC'!L34="-","-",'3c PC'!L34)</f>
        <v>129.41723561952793</v>
      </c>
      <c r="M83" s="41">
        <f>IF('3c PC'!M34="-","-",'3c PC'!M34)</f>
        <v>157.96774010569058</v>
      </c>
      <c r="N83" s="41">
        <f>IF('3c PC'!N34="-","-",'3c PC'!N34)</f>
        <v>155.01859427653147</v>
      </c>
      <c r="O83" s="31"/>
      <c r="P83" s="41" t="str">
        <f>IF('3c PC'!P34="-","-",'3c PC'!P34)</f>
        <v>-</v>
      </c>
      <c r="Q83" s="41" t="str">
        <f>IF('3c PC'!Q34="-","-",'3c PC'!Q34)</f>
        <v>-</v>
      </c>
      <c r="R83" s="41" t="str">
        <f>IF('3c PC'!R34="-","-",'3c PC'!R34)</f>
        <v>-</v>
      </c>
      <c r="S83" s="41" t="str">
        <f>IF('3c PC'!S34="-","-",'3c PC'!S34)</f>
        <v>-</v>
      </c>
      <c r="T83" s="41" t="str">
        <f>IF('3c PC'!T34="-","-",'3c PC'!T34)</f>
        <v>-</v>
      </c>
      <c r="U83" s="41" t="str">
        <f>IF('3c PC'!U34="-","-",'3c PC'!U34)</f>
        <v>-</v>
      </c>
      <c r="V83" s="41" t="str">
        <f>IF('3c PC'!V34="-","-",'3c PC'!V34)</f>
        <v>-</v>
      </c>
      <c r="W83" s="41" t="str">
        <f>IF('3c PC'!W34="-","-",'3c PC'!W34)</f>
        <v>-</v>
      </c>
      <c r="X83" s="41" t="str">
        <f>IF('3c PC'!X34="-","-",'3c PC'!X34)</f>
        <v>-</v>
      </c>
      <c r="Y83" s="41" t="str">
        <f>IF('3c PC'!Y34="-","-",'3c PC'!Y34)</f>
        <v>-</v>
      </c>
      <c r="Z83" s="41" t="str">
        <f>IF('3c PC'!Z34="-","-",'3c PC'!Z34)</f>
        <v>-</v>
      </c>
      <c r="AA83" s="29"/>
    </row>
    <row r="84" spans="1:27" s="30" customFormat="1" ht="11.5" x14ac:dyDescent="0.25">
      <c r="A84" s="273">
        <v>4</v>
      </c>
      <c r="B84" s="142" t="s">
        <v>355</v>
      </c>
      <c r="C84" s="142" t="s">
        <v>346</v>
      </c>
      <c r="D84" s="140" t="s">
        <v>325</v>
      </c>
      <c r="E84" s="134"/>
      <c r="F84" s="31"/>
      <c r="G84" s="41">
        <f>IF('3d NC-Elec'!H62="-","-",'3d NC-Elec'!H62)</f>
        <v>116.33835677623409</v>
      </c>
      <c r="H84" s="41">
        <f>IF('3d NC-Elec'!I62="-","-",'3d NC-Elec'!I62)</f>
        <v>117.34928949421698</v>
      </c>
      <c r="I84" s="41">
        <f>IF('3d NC-Elec'!J62="-","-",'3d NC-Elec'!J62)</f>
        <v>132.25076214411874</v>
      </c>
      <c r="J84" s="41">
        <f>IF('3d NC-Elec'!K62="-","-",'3d NC-Elec'!K62)</f>
        <v>131.49040443164176</v>
      </c>
      <c r="K84" s="41">
        <f>IF('3d NC-Elec'!L62="-","-",'3d NC-Elec'!L62)</f>
        <v>126.45179788115809</v>
      </c>
      <c r="L84" s="41">
        <f>IF('3d NC-Elec'!M62="-","-",'3d NC-Elec'!M62)</f>
        <v>127.66371827085068</v>
      </c>
      <c r="M84" s="41">
        <f>IF('3d NC-Elec'!N62="-","-",'3d NC-Elec'!N62)</f>
        <v>135.01519162585544</v>
      </c>
      <c r="N84" s="41">
        <f>IF('3d NC-Elec'!O62="-","-",'3d NC-Elec'!O62)</f>
        <v>134.47874663427234</v>
      </c>
      <c r="O84" s="31"/>
      <c r="P84" s="41" t="str">
        <f>IF('3d NC-Elec'!Q62="-","-",'3d NC-Elec'!Q62)</f>
        <v>-</v>
      </c>
      <c r="Q84" s="41" t="str">
        <f>IF('3d NC-Elec'!R62="-","-",'3d NC-Elec'!R62)</f>
        <v>-</v>
      </c>
      <c r="R84" s="41" t="str">
        <f>IF('3d NC-Elec'!S62="-","-",'3d NC-Elec'!S62)</f>
        <v>-</v>
      </c>
      <c r="S84" s="41" t="str">
        <f>IF('3d NC-Elec'!T62="-","-",'3d NC-Elec'!T62)</f>
        <v>-</v>
      </c>
      <c r="T84" s="41" t="str">
        <f>IF('3d NC-Elec'!U62="-","-",'3d NC-Elec'!U62)</f>
        <v>-</v>
      </c>
      <c r="U84" s="41" t="str">
        <f>IF('3d NC-Elec'!V62="-","-",'3d NC-Elec'!V62)</f>
        <v>-</v>
      </c>
      <c r="V84" s="41" t="str">
        <f>IF('3d NC-Elec'!W62="-","-",'3d NC-Elec'!W62)</f>
        <v>-</v>
      </c>
      <c r="W84" s="41" t="str">
        <f>IF('3d NC-Elec'!X62="-","-",'3d NC-Elec'!X62)</f>
        <v>-</v>
      </c>
      <c r="X84" s="41" t="str">
        <f>IF('3d NC-Elec'!Y62="-","-",'3d NC-Elec'!Y62)</f>
        <v>-</v>
      </c>
      <c r="Y84" s="41" t="str">
        <f>IF('3d NC-Elec'!Z62="-","-",'3d NC-Elec'!Z62)</f>
        <v>-</v>
      </c>
      <c r="Z84" s="41" t="str">
        <f>IF('3d NC-Elec'!AA62="-","-",'3d NC-Elec'!AA62)</f>
        <v>-</v>
      </c>
      <c r="AA84" s="29"/>
    </row>
    <row r="85" spans="1:27" s="30" customFormat="1" ht="11.5" x14ac:dyDescent="0.25">
      <c r="A85" s="273">
        <v>5</v>
      </c>
      <c r="B85" s="142" t="s">
        <v>352</v>
      </c>
      <c r="C85" s="142" t="s">
        <v>347</v>
      </c>
      <c r="D85" s="140" t="s">
        <v>325</v>
      </c>
      <c r="E85" s="134"/>
      <c r="F85" s="31"/>
      <c r="G85" s="41">
        <f>IF('3f CPIH'!C$16="-","-",'3g OC '!$E$10*('3f CPIH'!C$16/'3f CPIH'!$G$16))</f>
        <v>76.533089989502642</v>
      </c>
      <c r="H85" s="41">
        <f>IF('3f CPIH'!D$16="-","-",'3g OC '!$E$10*('3f CPIH'!D$16/'3f CPIH'!$G$16))</f>
        <v>76.686309388881014</v>
      </c>
      <c r="I85" s="41">
        <f>IF('3f CPIH'!E$16="-","-",'3g OC '!$E$10*('3f CPIH'!E$16/'3f CPIH'!$G$16))</f>
        <v>76.916138487948601</v>
      </c>
      <c r="J85" s="41">
        <f>IF('3f CPIH'!F$16="-","-",'3g OC '!$E$10*('3f CPIH'!F$16/'3f CPIH'!$G$16))</f>
        <v>77.375796686083746</v>
      </c>
      <c r="K85" s="41">
        <f>IF('3f CPIH'!G$16="-","-",'3g OC '!$E$10*('3f CPIH'!G$16/'3f CPIH'!$G$16))</f>
        <v>78.29511308235405</v>
      </c>
      <c r="L85" s="41">
        <f>IF('3f CPIH'!H$16="-","-",'3g OC '!$E$10*('3f CPIH'!H$16/'3f CPIH'!$G$16))</f>
        <v>79.291039178313554</v>
      </c>
      <c r="M85" s="41">
        <f>IF('3f CPIH'!I$16="-","-",'3g OC '!$E$10*('3f CPIH'!I$16/'3f CPIH'!$G$16))</f>
        <v>80.440184673651416</v>
      </c>
      <c r="N85" s="41">
        <f>IF('3f CPIH'!J$16="-","-",'3g OC '!$E$10*('3f CPIH'!J$16/'3f CPIH'!$G$16))</f>
        <v>81.129671970854147</v>
      </c>
      <c r="O85" s="31"/>
      <c r="P85" s="41">
        <f>IF('3f CPIH'!L$16="-","-",'3g OC '!$E$10*('3f CPIH'!L$16/'3f CPIH'!$G$16))</f>
        <v>81.129671970854147</v>
      </c>
      <c r="Q85" s="41" t="str">
        <f>IF('3f CPIH'!M$16="-","-",'3g OC '!$E$10*('3f CPIH'!M$16/'3f CPIH'!$G$16))</f>
        <v>-</v>
      </c>
      <c r="R85" s="41" t="str">
        <f>IF('3f CPIH'!N$16="-","-",'3g OC '!$E$10*('3f CPIH'!N$16/'3f CPIH'!$G$16))</f>
        <v>-</v>
      </c>
      <c r="S85" s="41" t="str">
        <f>IF('3f CPIH'!O$16="-","-",'3g OC '!$E$10*('3f CPIH'!O$16/'3f CPIH'!$G$16))</f>
        <v>-</v>
      </c>
      <c r="T85" s="41" t="str">
        <f>IF('3f CPIH'!P$16="-","-",'3g OC '!$E$10*('3f CPIH'!P$16/'3f CPIH'!$G$16))</f>
        <v>-</v>
      </c>
      <c r="U85" s="41" t="str">
        <f>IF('3f CPIH'!Q$16="-","-",'3g OC '!$E$10*('3f CPIH'!Q$16/'3f CPIH'!$G$16))</f>
        <v>-</v>
      </c>
      <c r="V85" s="41" t="str">
        <f>IF('3f CPIH'!R$16="-","-",'3g OC '!$E$10*('3f CPIH'!R$16/'3f CPIH'!$G$16))</f>
        <v>-</v>
      </c>
      <c r="W85" s="41" t="str">
        <f>IF('3f CPIH'!S$16="-","-",'3g OC '!$E$10*('3f CPIH'!S$16/'3f CPIH'!$G$16))</f>
        <v>-</v>
      </c>
      <c r="X85" s="41" t="str">
        <f>IF('3f CPIH'!T$16="-","-",'3g OC '!$E$10*('3f CPIH'!T$16/'3f CPIH'!$G$16))</f>
        <v>-</v>
      </c>
      <c r="Y85" s="41" t="str">
        <f>IF('3f CPIH'!U$16="-","-",'3g OC '!$E$10*('3f CPIH'!U$16/'3f CPIH'!$G$16))</f>
        <v>-</v>
      </c>
      <c r="Z85" s="41" t="str">
        <f>IF('3f CPIH'!V$16="-","-",'3g OC '!$E$10*('3f CPIH'!V$16/'3f CPIH'!$G$16))</f>
        <v>-</v>
      </c>
      <c r="AA85" s="29"/>
    </row>
    <row r="86" spans="1:27" s="30" customFormat="1" ht="11.5" x14ac:dyDescent="0.25">
      <c r="A86" s="273">
        <v>6</v>
      </c>
      <c r="B86" s="142" t="s">
        <v>352</v>
      </c>
      <c r="C86" s="142" t="s">
        <v>45</v>
      </c>
      <c r="D86" s="140" t="s">
        <v>325</v>
      </c>
      <c r="E86" s="134"/>
      <c r="F86" s="31"/>
      <c r="G86" s="41" t="s">
        <v>336</v>
      </c>
      <c r="H86" s="41" t="s">
        <v>336</v>
      </c>
      <c r="I86" s="41" t="s">
        <v>336</v>
      </c>
      <c r="J86" s="41" t="s">
        <v>336</v>
      </c>
      <c r="K86" s="41">
        <f>IF('3h SMNCC'!F$36="-","-",'3h SMNCC'!F$36)</f>
        <v>0</v>
      </c>
      <c r="L86" s="41">
        <f>IF('3h SMNCC'!G$36="-","-",'3h SMNCC'!G$36)</f>
        <v>-0.20799732489328449</v>
      </c>
      <c r="M86" s="41">
        <f>IF('3h SMNCC'!H$36="-","-",'3h SMNCC'!H$36)</f>
        <v>2.3528451635617831</v>
      </c>
      <c r="N86" s="41">
        <f>IF('3h SMNCC'!I$36="-","-",'3h SMNCC'!I$36)</f>
        <v>7.276170729762069</v>
      </c>
      <c r="O86" s="31"/>
      <c r="P86" s="41" t="str">
        <f>IF('3h SMNCC'!K$36="-","-",'3h SMNCC'!K$36)</f>
        <v>-</v>
      </c>
      <c r="Q86" s="41" t="str">
        <f>IF('3h SMNCC'!L$36="-","-",'3h SMNCC'!L$36)</f>
        <v>-</v>
      </c>
      <c r="R86" s="41" t="str">
        <f>IF('3h SMNCC'!M$36="-","-",'3h SMNCC'!M$36)</f>
        <v>-</v>
      </c>
      <c r="S86" s="41" t="str">
        <f>IF('3h SMNCC'!N$36="-","-",'3h SMNCC'!N$36)</f>
        <v>-</v>
      </c>
      <c r="T86" s="41" t="str">
        <f>IF('3h SMNCC'!O$36="-","-",'3h SMNCC'!O$36)</f>
        <v>-</v>
      </c>
      <c r="U86" s="41" t="str">
        <f>IF('3h SMNCC'!P$36="-","-",'3h SMNCC'!P$36)</f>
        <v>-</v>
      </c>
      <c r="V86" s="41" t="str">
        <f>IF('3h SMNCC'!Q$36="-","-",'3h SMNCC'!Q$36)</f>
        <v>-</v>
      </c>
      <c r="W86" s="41" t="str">
        <f>IF('3h SMNCC'!R$36="-","-",'3h SMNCC'!R$36)</f>
        <v>-</v>
      </c>
      <c r="X86" s="41" t="str">
        <f>IF('3h SMNCC'!S$36="-","-",'3h SMNCC'!S$36)</f>
        <v>-</v>
      </c>
      <c r="Y86" s="41" t="str">
        <f>IF('3h SMNCC'!T$36="-","-",'3h SMNCC'!T$36)</f>
        <v>-</v>
      </c>
      <c r="Z86" s="41" t="str">
        <f>IF('3h SMNCC'!U$36="-","-",'3h SMNCC'!U$36)</f>
        <v>-</v>
      </c>
      <c r="AA86" s="29"/>
    </row>
    <row r="87" spans="1:27" s="30" customFormat="1" ht="11.5" x14ac:dyDescent="0.25">
      <c r="A87" s="273">
        <v>7</v>
      </c>
      <c r="B87" s="142" t="s">
        <v>352</v>
      </c>
      <c r="C87" s="142" t="s">
        <v>399</v>
      </c>
      <c r="D87" s="140" t="s">
        <v>325</v>
      </c>
      <c r="E87" s="134"/>
      <c r="F87" s="31"/>
      <c r="G87" s="41">
        <f>IF('3f CPIH'!C$16="-","-",'3i PAAC PAP'!$G$14*('3f CPIH'!C$16/'3f CPIH'!$G$16))</f>
        <v>4.3957347110466403</v>
      </c>
      <c r="H87" s="41">
        <f>IF('3f CPIH'!D$16="-","-",'3i PAAC PAP'!$G$14*('3f CPIH'!D$16/'3f CPIH'!$G$16))</f>
        <v>4.4045349807384246</v>
      </c>
      <c r="I87" s="41">
        <f>IF('3f CPIH'!E$16="-","-",'3i PAAC PAP'!$G$14*('3f CPIH'!E$16/'3f CPIH'!$G$16))</f>
        <v>4.417735385276103</v>
      </c>
      <c r="J87" s="41">
        <f>IF('3f CPIH'!F$16="-","-",'3i PAAC PAP'!$G$14*('3f CPIH'!F$16/'3f CPIH'!$G$16))</f>
        <v>4.4441361943514579</v>
      </c>
      <c r="K87" s="41">
        <f>IF('3f CPIH'!G$16="-","-",'3i PAAC PAP'!$G$14*('3f CPIH'!G$16/'3f CPIH'!$G$16))</f>
        <v>4.4969378125021686</v>
      </c>
      <c r="L87" s="41">
        <f>IF('3f CPIH'!H$16="-","-",'3i PAAC PAP'!$G$14*('3f CPIH'!H$16/'3f CPIH'!$G$16))</f>
        <v>4.5541395654987715</v>
      </c>
      <c r="M87" s="41">
        <f>IF('3f CPIH'!I$16="-","-",'3i PAAC PAP'!$G$14*('3f CPIH'!I$16/'3f CPIH'!$G$16))</f>
        <v>4.6201415881871588</v>
      </c>
      <c r="N87" s="41">
        <f>IF('3f CPIH'!J$16="-","-",'3i PAAC PAP'!$G$14*('3f CPIH'!J$16/'3f CPIH'!$G$16))</f>
        <v>4.659742801800193</v>
      </c>
      <c r="O87" s="31"/>
      <c r="P87" s="41">
        <f>IF('3f CPIH'!L$16="-","-",'3i PAAC PAP'!$G$14*('3f CPIH'!L$16/'3f CPIH'!$G$16))</f>
        <v>4.659742801800193</v>
      </c>
      <c r="Q87" s="41" t="str">
        <f>IF('3f CPIH'!M$16="-","-",'3i PAAC PAP'!$G$14*('3f CPIH'!M$16/'3f CPIH'!$G$16))</f>
        <v>-</v>
      </c>
      <c r="R87" s="41" t="str">
        <f>IF('3f CPIH'!N$16="-","-",'3i PAAC PAP'!$G$14*('3f CPIH'!N$16/'3f CPIH'!$G$16))</f>
        <v>-</v>
      </c>
      <c r="S87" s="41" t="str">
        <f>IF('3f CPIH'!O$16="-","-",'3i PAAC PAP'!$G$14*('3f CPIH'!O$16/'3f CPIH'!$G$16))</f>
        <v>-</v>
      </c>
      <c r="T87" s="41" t="str">
        <f>IF('3f CPIH'!P$16="-","-",'3i PAAC PAP'!$G$14*('3f CPIH'!P$16/'3f CPIH'!$G$16))</f>
        <v>-</v>
      </c>
      <c r="U87" s="41" t="str">
        <f>IF('3f CPIH'!Q$16="-","-",'3i PAAC PAP'!$G$14*('3f CPIH'!Q$16/'3f CPIH'!$G$16))</f>
        <v>-</v>
      </c>
      <c r="V87" s="41" t="str">
        <f>IF('3f CPIH'!R$16="-","-",'3i PAAC PAP'!$G$14*('3f CPIH'!R$16/'3f CPIH'!$G$16))</f>
        <v>-</v>
      </c>
      <c r="W87" s="41" t="str">
        <f>IF('3f CPIH'!S$16="-","-",'3i PAAC PAP'!$G$14*('3f CPIH'!S$16/'3f CPIH'!$G$16))</f>
        <v>-</v>
      </c>
      <c r="X87" s="41" t="str">
        <f>IF('3f CPIH'!T$16="-","-",'3i PAAC PAP'!$G$14*('3f CPIH'!T$16/'3f CPIH'!$G$16))</f>
        <v>-</v>
      </c>
      <c r="Y87" s="41" t="str">
        <f>IF('3f CPIH'!U$16="-","-",'3i PAAC PAP'!$G$14*('3f CPIH'!U$16/'3f CPIH'!$G$16))</f>
        <v>-</v>
      </c>
      <c r="Z87" s="41" t="str">
        <f>IF('3f CPIH'!V$16="-","-",'3i PAAC PAP'!$G$14*('3f CPIH'!V$16/'3f CPIH'!$G$16))</f>
        <v>-</v>
      </c>
      <c r="AA87" s="29"/>
    </row>
    <row r="88" spans="1:27" s="30" customFormat="1" ht="11.5" x14ac:dyDescent="0.25">
      <c r="A88" s="273">
        <v>8</v>
      </c>
      <c r="B88" s="142" t="s">
        <v>352</v>
      </c>
      <c r="C88" s="142" t="s">
        <v>417</v>
      </c>
      <c r="D88" s="140" t="s">
        <v>325</v>
      </c>
      <c r="E88" s="134"/>
      <c r="F88" s="31"/>
      <c r="G88" s="41">
        <f>IF(G81="-","-",SUM(G81:G86)*'3i PAAC PAP'!$G$26)</f>
        <v>7.7798296838012817</v>
      </c>
      <c r="H88" s="41">
        <f>IF(H81="-","-",SUM(H81:H86)*'3i PAAC PAP'!$G$26)</f>
        <v>7.4075895879244271</v>
      </c>
      <c r="I88" s="41">
        <f>IF(I81="-","-",SUM(I81:I86)*'3i PAAC PAP'!$G$26)</f>
        <v>7.6503785085810385</v>
      </c>
      <c r="J88" s="41">
        <f>IF(J81="-","-",SUM(J81:J86)*'3i PAAC PAP'!$G$26)</f>
        <v>7.4860367091213327</v>
      </c>
      <c r="K88" s="41">
        <f>IF(K81="-","-",SUM(K81:K86)*'3i PAAC PAP'!$G$26)</f>
        <v>8.1935579531594023</v>
      </c>
      <c r="L88" s="41">
        <f>IF(L81="-","-",SUM(L81:L86)*'3i PAAC PAP'!$G$26)</f>
        <v>8.0801298133558372</v>
      </c>
      <c r="M88" s="41">
        <f>IF(M81="-","-",SUM(M81:M86)*'3i PAAC PAP'!$G$26)</f>
        <v>8.9633764120711845</v>
      </c>
      <c r="N88" s="41">
        <f>IF(N81="-","-",SUM(N81:N86)*'3i PAAC PAP'!$G$26)</f>
        <v>9.379064879512887</v>
      </c>
      <c r="O88" s="31"/>
      <c r="P88" s="41" t="str">
        <f>IF(P81="-","-",SUM(P81:P86)*'3i PAAC PAP'!$G$26)</f>
        <v>-</v>
      </c>
      <c r="Q88" s="41" t="str">
        <f>IF(Q81="-","-",SUM(Q81:Q86)*'3i PAAC PAP'!$G$26)</f>
        <v>-</v>
      </c>
      <c r="R88" s="41" t="str">
        <f>IF(R81="-","-",SUM(R81:R86)*'3i PAAC PAP'!$G$26)</f>
        <v>-</v>
      </c>
      <c r="S88" s="41" t="str">
        <f>IF(S81="-","-",SUM(S81:S86)*'3i PAAC PAP'!$G$26)</f>
        <v>-</v>
      </c>
      <c r="T88" s="41" t="str">
        <f>IF(T81="-","-",SUM(T81:T86)*'3i PAAC PAP'!$G$26)</f>
        <v>-</v>
      </c>
      <c r="U88" s="41" t="str">
        <f>IF(U81="-","-",SUM(U81:U86)*'3i PAAC PAP'!$G$26)</f>
        <v>-</v>
      </c>
      <c r="V88" s="41" t="str">
        <f>IF(V81="-","-",SUM(V81:V86)*'3i PAAC PAP'!$G$26)</f>
        <v>-</v>
      </c>
      <c r="W88" s="41" t="str">
        <f>IF(W81="-","-",SUM(W81:W86)*'3i PAAC PAP'!$G$26)</f>
        <v>-</v>
      </c>
      <c r="X88" s="41" t="str">
        <f>IF(X81="-","-",SUM(X81:X86)*'3i PAAC PAP'!$G$26)</f>
        <v>-</v>
      </c>
      <c r="Y88" s="41" t="str">
        <f>IF(Y81="-","-",SUM(Y81:Y86)*'3i PAAC PAP'!$G$26)</f>
        <v>-</v>
      </c>
      <c r="Z88" s="41" t="str">
        <f>IF(Z81="-","-",SUM(Z81:Z86)*'3i PAAC PAP'!$G$26)</f>
        <v>-</v>
      </c>
      <c r="AA88" s="29"/>
    </row>
    <row r="89" spans="1:27" s="30" customFormat="1" ht="11.5" x14ac:dyDescent="0.25">
      <c r="A89" s="273">
        <v>9</v>
      </c>
      <c r="B89" s="142" t="s">
        <v>398</v>
      </c>
      <c r="C89" s="142" t="s">
        <v>548</v>
      </c>
      <c r="D89" s="140" t="s">
        <v>325</v>
      </c>
      <c r="E89" s="134"/>
      <c r="F89" s="31"/>
      <c r="G89" s="41">
        <f>IF(G81="-","-",SUM(G81:G88)*'3j EBIT'!$E$10)</f>
        <v>10.536712318185991</v>
      </c>
      <c r="H89" s="41">
        <f>IF(H81="-","-",SUM(H81:H88)*'3j EBIT'!$E$10)</f>
        <v>10.036727481915873</v>
      </c>
      <c r="I89" s="41">
        <f>IF(I81="-","-",SUM(I81:I88)*'3j EBIT'!$E$10)</f>
        <v>10.363196167899881</v>
      </c>
      <c r="J89" s="41">
        <f>IF(J81="-","-",SUM(J81:J88)*'3j EBIT'!$E$10)</f>
        <v>10.142883616833426</v>
      </c>
      <c r="K89" s="41">
        <f>IF(K81="-","-",SUM(K81:K88)*'3j EBIT'!$E$10)</f>
        <v>11.094531870656395</v>
      </c>
      <c r="L89" s="41">
        <f>IF(L81="-","-",SUM(L81:L88)*'3j EBIT'!$E$10)</f>
        <v>10.943213532401494</v>
      </c>
      <c r="M89" s="41">
        <f>IF(M81="-","-",SUM(M81:M88)*'3j EBIT'!$E$10)</f>
        <v>12.131222018553764</v>
      </c>
      <c r="N89" s="41">
        <f>IF(N81="-","-",SUM(N81:N88)*'3j EBIT'!$E$10)</f>
        <v>12.690504911268752</v>
      </c>
      <c r="O89" s="31"/>
      <c r="P89" s="41" t="str">
        <f>IF(P81="-","-",SUM(P81:P88)*'3j EBIT'!$E$10)</f>
        <v>-</v>
      </c>
      <c r="Q89" s="41" t="str">
        <f>IF(Q81="-","-",SUM(Q81:Q88)*'3j EBIT'!$E$10)</f>
        <v>-</v>
      </c>
      <c r="R89" s="41" t="str">
        <f>IF(R81="-","-",SUM(R81:R88)*'3j EBIT'!$E$10)</f>
        <v>-</v>
      </c>
      <c r="S89" s="41" t="str">
        <f>IF(S81="-","-",SUM(S81:S88)*'3j EBIT'!$E$10)</f>
        <v>-</v>
      </c>
      <c r="T89" s="41" t="str">
        <f>IF(T81="-","-",SUM(T81:T88)*'3j EBIT'!$E$10)</f>
        <v>-</v>
      </c>
      <c r="U89" s="41" t="str">
        <f>IF(U81="-","-",SUM(U81:U88)*'3j EBIT'!$E$10)</f>
        <v>-</v>
      </c>
      <c r="V89" s="41" t="str">
        <f>IF(V81="-","-",SUM(V81:V88)*'3j EBIT'!$E$10)</f>
        <v>-</v>
      </c>
      <c r="W89" s="41" t="str">
        <f>IF(W81="-","-",SUM(W81:W88)*'3j EBIT'!$E$10)</f>
        <v>-</v>
      </c>
      <c r="X89" s="41" t="str">
        <f>IF(X81="-","-",SUM(X81:X88)*'3j EBIT'!$E$10)</f>
        <v>-</v>
      </c>
      <c r="Y89" s="41" t="str">
        <f>IF(Y81="-","-",SUM(Y81:Y88)*'3j EBIT'!$E$10)</f>
        <v>-</v>
      </c>
      <c r="Z89" s="41" t="str">
        <f>IF(Z81="-","-",SUM(Z81:Z88)*'3j EBIT'!$E$10)</f>
        <v>-</v>
      </c>
      <c r="AA89" s="29"/>
    </row>
    <row r="90" spans="1:27" s="30" customFormat="1" ht="11.5" x14ac:dyDescent="0.25">
      <c r="A90" s="273">
        <v>10</v>
      </c>
      <c r="B90" s="142" t="s">
        <v>294</v>
      </c>
      <c r="C90" s="190" t="s">
        <v>549</v>
      </c>
      <c r="D90" s="140" t="s">
        <v>325</v>
      </c>
      <c r="E90" s="133"/>
      <c r="F90" s="31"/>
      <c r="G90" s="41">
        <f>IF(G81="-","-",SUM(G81:G83,G85:G89)*'3k HAP'!$E$11)</f>
        <v>6.4965396571407092</v>
      </c>
      <c r="H90" s="41">
        <f>IF(H81="-","-",SUM(H81:H83,H85:H89)*'3k HAP'!$E$11)</f>
        <v>6.0937157644252142</v>
      </c>
      <c r="I90" s="41">
        <f>IF(I81="-","-",SUM(I81:I83,I85:I89)*'3k HAP'!$E$11)</f>
        <v>6.1314642832689117</v>
      </c>
      <c r="J90" s="41">
        <f>IF(J81="-","-",SUM(J81:J83,J85:J89)*'3k HAP'!$E$11)</f>
        <v>5.9714206331556587</v>
      </c>
      <c r="K90" s="41">
        <f>IF(K81="-","-",SUM(K81:K83,K85:K89)*'3k HAP'!$E$11)</f>
        <v>6.7832236725237651</v>
      </c>
      <c r="L90" s="41">
        <f>IF(L81="-","-",SUM(L81:L83,L85:L89)*'3k HAP'!$E$11)</f>
        <v>6.6481954082128185</v>
      </c>
      <c r="M90" s="41">
        <f>IF(M81="-","-",SUM(M81:M83,M85:M89)*'3k HAP'!$E$11)</f>
        <v>7.4641429835815529</v>
      </c>
      <c r="N90" s="41">
        <f>IF(N81="-","-",SUM(N81:N83,N85:N89)*'3k HAP'!$E$11)</f>
        <v>7.9061370269654523</v>
      </c>
      <c r="O90" s="31"/>
      <c r="P90" s="41" t="str">
        <f>IF(P81="-","-",SUM(P81:P83,P85:P89)*'3k HAP'!$E$11)</f>
        <v>-</v>
      </c>
      <c r="Q90" s="41" t="str">
        <f>IF(Q81="-","-",SUM(Q81:Q83,Q85:Q89)*'3k HAP'!$E$11)</f>
        <v>-</v>
      </c>
      <c r="R90" s="41" t="str">
        <f>IF(R81="-","-",SUM(R81:R83,R85:R89)*'3k HAP'!$E$11)</f>
        <v>-</v>
      </c>
      <c r="S90" s="41" t="str">
        <f>IF(S81="-","-",SUM(S81:S83,S85:S89)*'3k HAP'!$E$11)</f>
        <v>-</v>
      </c>
      <c r="T90" s="41" t="str">
        <f>IF(T81="-","-",SUM(T81:T83,T85:T89)*'3k HAP'!$E$11)</f>
        <v>-</v>
      </c>
      <c r="U90" s="41" t="str">
        <f>IF(U81="-","-",SUM(U81:U83,U85:U89)*'3k HAP'!$E$11)</f>
        <v>-</v>
      </c>
      <c r="V90" s="41" t="str">
        <f>IF(V81="-","-",SUM(V81:V83,V85:V89)*'3k HAP'!$E$11)</f>
        <v>-</v>
      </c>
      <c r="W90" s="41" t="str">
        <f>IF(W81="-","-",SUM(W81:W83,W85:W89)*'3k HAP'!$E$11)</f>
        <v>-</v>
      </c>
      <c r="X90" s="41" t="str">
        <f>IF(X81="-","-",SUM(X81:X83,X85:X89)*'3k HAP'!$E$11)</f>
        <v>-</v>
      </c>
      <c r="Y90" s="41" t="str">
        <f>IF(Y81="-","-",SUM(Y81:Y83,Y85:Y89)*'3k HAP'!$E$11)</f>
        <v>-</v>
      </c>
      <c r="Z90" s="41" t="str">
        <f>IF(Z81="-","-",SUM(Z81:Z83,Z85:Z89)*'3k HAP'!$E$11)</f>
        <v>-</v>
      </c>
      <c r="AA90" s="29"/>
    </row>
    <row r="91" spans="1:27" s="30" customFormat="1" ht="11.5" x14ac:dyDescent="0.25">
      <c r="A91" s="273">
        <v>11</v>
      </c>
      <c r="B91" s="142" t="s">
        <v>46</v>
      </c>
      <c r="C91" s="142" t="str">
        <f>B91&amp;"_"&amp;D91</f>
        <v>Total_North West</v>
      </c>
      <c r="D91" s="140" t="s">
        <v>325</v>
      </c>
      <c r="E91" s="134"/>
      <c r="F91" s="31"/>
      <c r="G91" s="41">
        <f t="shared" ref="G91:N91" si="12">IF(G81="-","-",SUM(G81:G90))</f>
        <v>571.59705819564203</v>
      </c>
      <c r="H91" s="41">
        <f t="shared" si="12"/>
        <v>544.3792580840186</v>
      </c>
      <c r="I91" s="41">
        <f t="shared" si="12"/>
        <v>561.92603770905725</v>
      </c>
      <c r="J91" s="41">
        <f t="shared" si="12"/>
        <v>549.95028408332723</v>
      </c>
      <c r="K91" s="41">
        <f t="shared" si="12"/>
        <v>601.80048557772727</v>
      </c>
      <c r="L91" s="41">
        <f t="shared" si="12"/>
        <v>593.55001590911399</v>
      </c>
      <c r="M91" s="41">
        <f t="shared" si="12"/>
        <v>658.0807343997019</v>
      </c>
      <c r="N91" s="41">
        <f t="shared" si="12"/>
        <v>688.5179530576421</v>
      </c>
      <c r="O91" s="31"/>
      <c r="P91" s="41" t="str">
        <f t="shared" ref="P91:Z91" si="13">IF(P81="-","-",SUM(P81:P90))</f>
        <v>-</v>
      </c>
      <c r="Q91" s="41" t="str">
        <f t="shared" si="13"/>
        <v>-</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25">
      <c r="A92" s="273">
        <v>1</v>
      </c>
      <c r="B92" s="138" t="s">
        <v>353</v>
      </c>
      <c r="C92" s="138" t="s">
        <v>344</v>
      </c>
      <c r="D92" s="141" t="s">
        <v>326</v>
      </c>
      <c r="E92" s="137"/>
      <c r="F92" s="31"/>
      <c r="G92" s="135">
        <f>IF('3a DF'!H35="-","-",'3a DF'!H35)</f>
        <v>254.41201984695584</v>
      </c>
      <c r="H92" s="135">
        <f>IF('3a DF'!I35="-","-",'3a DF'!I35)</f>
        <v>227.74436867719095</v>
      </c>
      <c r="I92" s="135">
        <f>IF('3a DF'!J35="-","-",'3a DF'!J35)</f>
        <v>205.3681357647904</v>
      </c>
      <c r="J92" s="135">
        <f>IF('3a DF'!K35="-","-",'3a DF'!K35)</f>
        <v>195.61792066590564</v>
      </c>
      <c r="K92" s="135">
        <f>IF('3a DF'!L35="-","-",'3a DF'!L35)</f>
        <v>228.28588051018261</v>
      </c>
      <c r="L92" s="135">
        <f>IF('3a DF'!M35="-","-",'3a DF'!M35)</f>
        <v>219.84111212856973</v>
      </c>
      <c r="M92" s="135">
        <f>IF('3a DF'!N35="-","-",'3a DF'!N35)</f>
        <v>235.06251998659735</v>
      </c>
      <c r="N92" s="135">
        <f>IF('3a DF'!O35="-","-",'3a DF'!O35)</f>
        <v>262.35066393729636</v>
      </c>
      <c r="O92" s="31"/>
      <c r="P92" s="135" t="str">
        <f>IF('3a DF'!Q35="-","-",'3a DF'!Q35)</f>
        <v>-</v>
      </c>
      <c r="Q92" s="135" t="str">
        <f>IF('3a DF'!R35="-","-",'3a DF'!R35)</f>
        <v>-</v>
      </c>
      <c r="R92" s="135" t="str">
        <f>IF('3a DF'!S35="-","-",'3a DF'!S35)</f>
        <v>-</v>
      </c>
      <c r="S92" s="135" t="str">
        <f>IF('3a DF'!T35="-","-",'3a DF'!T35)</f>
        <v>-</v>
      </c>
      <c r="T92" s="135" t="str">
        <f>IF('3a DF'!U35="-","-",'3a DF'!U35)</f>
        <v>-</v>
      </c>
      <c r="U92" s="135" t="str">
        <f>IF('3a DF'!V35="-","-",'3a DF'!V35)</f>
        <v>-</v>
      </c>
      <c r="V92" s="135" t="str">
        <f>IF('3a DF'!W35="-","-",'3a DF'!W35)</f>
        <v>-</v>
      </c>
      <c r="W92" s="135" t="str">
        <f>IF('3a DF'!X35="-","-",'3a DF'!X35)</f>
        <v>-</v>
      </c>
      <c r="X92" s="135" t="str">
        <f>IF('3a DF'!Y35="-","-",'3a DF'!Y35)</f>
        <v>-</v>
      </c>
      <c r="Y92" s="135" t="str">
        <f>IF('3a DF'!Z35="-","-",'3a DF'!Z35)</f>
        <v>-</v>
      </c>
      <c r="Z92" s="135" t="str">
        <f>IF('3a DF'!AA35="-","-",'3a DF'!AA35)</f>
        <v>-</v>
      </c>
      <c r="AA92" s="29"/>
    </row>
    <row r="93" spans="1:27" s="30" customFormat="1" ht="11.5" x14ac:dyDescent="0.25">
      <c r="A93" s="273">
        <v>2</v>
      </c>
      <c r="B93" s="138" t="s">
        <v>353</v>
      </c>
      <c r="C93" s="138" t="s">
        <v>303</v>
      </c>
      <c r="D93" s="141" t="s">
        <v>326</v>
      </c>
      <c r="E93" s="137"/>
      <c r="F93" s="31"/>
      <c r="G93" s="135">
        <f>IF('3b CM'!F34="-","-",'3b CM'!F34)</f>
        <v>5.8936173638432211E-2</v>
      </c>
      <c r="H93" s="135">
        <f>IF('3b CM'!G34="-","-",'3b CM'!G34)</f>
        <v>8.8404260457648334E-2</v>
      </c>
      <c r="I93" s="135">
        <f>IF('3b CM'!H34="-","-",'3b CM'!H34)</f>
        <v>0.27837540584985404</v>
      </c>
      <c r="J93" s="135">
        <f>IF('3b CM'!I34="-","-",'3b CM'!I34)</f>
        <v>0.28309392326112526</v>
      </c>
      <c r="K93" s="135">
        <f>IF('3b CM'!J34="-","-",'3b CM'!J34)</f>
        <v>3.635999910423199</v>
      </c>
      <c r="L93" s="135">
        <f>IF('3b CM'!K34="-","-",'3b CM'!K34)</f>
        <v>3.5272873238331761</v>
      </c>
      <c r="M93" s="135">
        <f>IF('3b CM'!L34="-","-",'3b CM'!L34)</f>
        <v>12.390661095788976</v>
      </c>
      <c r="N93" s="135">
        <f>IF('3b CM'!M34="-","-",'3b CM'!M34)</f>
        <v>11.778914888658418</v>
      </c>
      <c r="O93" s="31"/>
      <c r="P93" s="135" t="str">
        <f>IF('3b CM'!O34="-","-",'3b CM'!O34)</f>
        <v>-</v>
      </c>
      <c r="Q93" s="135" t="str">
        <f>IF('3b CM'!P34="-","-",'3b CM'!P34)</f>
        <v>-</v>
      </c>
      <c r="R93" s="135" t="str">
        <f>IF('3b CM'!Q34="-","-",'3b CM'!Q34)</f>
        <v>-</v>
      </c>
      <c r="S93" s="135" t="str">
        <f>IF('3b CM'!R34="-","-",'3b CM'!R34)</f>
        <v>-</v>
      </c>
      <c r="T93" s="135" t="str">
        <f>IF('3b CM'!S34="-","-",'3b CM'!S34)</f>
        <v>-</v>
      </c>
      <c r="U93" s="135" t="str">
        <f>IF('3b CM'!T34="-","-",'3b CM'!T34)</f>
        <v>-</v>
      </c>
      <c r="V93" s="135" t="str">
        <f>IF('3b CM'!U34="-","-",'3b CM'!U34)</f>
        <v>-</v>
      </c>
      <c r="W93" s="135" t="str">
        <f>IF('3b CM'!V34="-","-",'3b CM'!V34)</f>
        <v>-</v>
      </c>
      <c r="X93" s="135" t="str">
        <f>IF('3b CM'!W34="-","-",'3b CM'!W34)</f>
        <v>-</v>
      </c>
      <c r="Y93" s="135" t="str">
        <f>IF('3b CM'!X34="-","-",'3b CM'!X34)</f>
        <v>-</v>
      </c>
      <c r="Z93" s="135" t="str">
        <f>IF('3b CM'!Y34="-","-",'3b CM'!Y34)</f>
        <v>-</v>
      </c>
      <c r="AA93" s="29"/>
    </row>
    <row r="94" spans="1:27" s="30" customFormat="1" ht="11.5" x14ac:dyDescent="0.25">
      <c r="A94" s="273">
        <v>3</v>
      </c>
      <c r="B94" s="138" t="s">
        <v>2</v>
      </c>
      <c r="C94" s="138" t="s">
        <v>345</v>
      </c>
      <c r="D94" s="141" t="s">
        <v>326</v>
      </c>
      <c r="E94" s="137"/>
      <c r="F94" s="31"/>
      <c r="G94" s="135">
        <f>IF('3c PC'!G35="-","-",'3c PC'!G35)</f>
        <v>90.723631750057876</v>
      </c>
      <c r="H94" s="135">
        <f>IF('3c PC'!H35="-","-",'3c PC'!H35)</f>
        <v>90.696608400053904</v>
      </c>
      <c r="I94" s="135">
        <f>IF('3c PC'!I35="-","-",'3c PC'!I35)</f>
        <v>114.98613450044385</v>
      </c>
      <c r="J94" s="135">
        <f>IF('3c PC'!J35="-","-",'3c PC'!J35)</f>
        <v>113.75787490250377</v>
      </c>
      <c r="K94" s="135">
        <f>IF('3c PC'!K35="-","-",'3c PC'!K35)</f>
        <v>130.40002332693211</v>
      </c>
      <c r="L94" s="135">
        <f>IF('3c PC'!L35="-","-",'3c PC'!L35)</f>
        <v>129.21836874100885</v>
      </c>
      <c r="M94" s="135">
        <f>IF('3c PC'!M35="-","-",'3c PC'!M35)</f>
        <v>157.80855471070817</v>
      </c>
      <c r="N94" s="135">
        <f>IF('3c PC'!N35="-","-",'3c PC'!N35)</f>
        <v>154.87853533033959</v>
      </c>
      <c r="O94" s="31"/>
      <c r="P94" s="135" t="str">
        <f>IF('3c PC'!P35="-","-",'3c PC'!P35)</f>
        <v>-</v>
      </c>
      <c r="Q94" s="135" t="str">
        <f>IF('3c PC'!Q35="-","-",'3c PC'!Q35)</f>
        <v>-</v>
      </c>
      <c r="R94" s="135" t="str">
        <f>IF('3c PC'!R35="-","-",'3c PC'!R35)</f>
        <v>-</v>
      </c>
      <c r="S94" s="135" t="str">
        <f>IF('3c PC'!S35="-","-",'3c PC'!S35)</f>
        <v>-</v>
      </c>
      <c r="T94" s="135" t="str">
        <f>IF('3c PC'!T35="-","-",'3c PC'!T35)</f>
        <v>-</v>
      </c>
      <c r="U94" s="135" t="str">
        <f>IF('3c PC'!U35="-","-",'3c PC'!U35)</f>
        <v>-</v>
      </c>
      <c r="V94" s="135" t="str">
        <f>IF('3c PC'!V35="-","-",'3c PC'!V35)</f>
        <v>-</v>
      </c>
      <c r="W94" s="135" t="str">
        <f>IF('3c PC'!W35="-","-",'3c PC'!W35)</f>
        <v>-</v>
      </c>
      <c r="X94" s="135" t="str">
        <f>IF('3c PC'!X35="-","-",'3c PC'!X35)</f>
        <v>-</v>
      </c>
      <c r="Y94" s="135" t="str">
        <f>IF('3c PC'!Y35="-","-",'3c PC'!Y35)</f>
        <v>-</v>
      </c>
      <c r="Z94" s="135" t="str">
        <f>IF('3c PC'!Z35="-","-",'3c PC'!Z35)</f>
        <v>-</v>
      </c>
      <c r="AA94" s="29"/>
    </row>
    <row r="95" spans="1:27" s="30" customFormat="1" ht="11.5" x14ac:dyDescent="0.25">
      <c r="A95" s="273">
        <v>4</v>
      </c>
      <c r="B95" s="138" t="s">
        <v>355</v>
      </c>
      <c r="C95" s="138" t="s">
        <v>346</v>
      </c>
      <c r="D95" s="141" t="s">
        <v>326</v>
      </c>
      <c r="E95" s="137"/>
      <c r="F95" s="31"/>
      <c r="G95" s="135">
        <f>IF('3d NC-Elec'!H63="-","-",'3d NC-Elec'!H63)</f>
        <v>117.45591605427997</v>
      </c>
      <c r="H95" s="135">
        <f>IF('3d NC-Elec'!I63="-","-",'3d NC-Elec'!I63)</f>
        <v>118.45004154063247</v>
      </c>
      <c r="I95" s="135">
        <f>IF('3d NC-Elec'!J63="-","-",'3d NC-Elec'!J63)</f>
        <v>125.00781274134755</v>
      </c>
      <c r="J95" s="135">
        <f>IF('3d NC-Elec'!K63="-","-",'3d NC-Elec'!K63)</f>
        <v>124.26009633325042</v>
      </c>
      <c r="K95" s="135">
        <f>IF('3d NC-Elec'!L63="-","-",'3d NC-Elec'!L63)</f>
        <v>130.71196294453443</v>
      </c>
      <c r="L95" s="135">
        <f>IF('3d NC-Elec'!M63="-","-",'3d NC-Elec'!M63)</f>
        <v>131.9037345880792</v>
      </c>
      <c r="M95" s="135">
        <f>IF('3d NC-Elec'!N63="-","-",'3d NC-Elec'!N63)</f>
        <v>138.90464542347891</v>
      </c>
      <c r="N95" s="135">
        <f>IF('3d NC-Elec'!O63="-","-",'3d NC-Elec'!O63)</f>
        <v>138.37175748718158</v>
      </c>
      <c r="O95" s="31"/>
      <c r="P95" s="135" t="str">
        <f>IF('3d NC-Elec'!Q63="-","-",'3d NC-Elec'!Q63)</f>
        <v>-</v>
      </c>
      <c r="Q95" s="135" t="str">
        <f>IF('3d NC-Elec'!R63="-","-",'3d NC-Elec'!R63)</f>
        <v>-</v>
      </c>
      <c r="R95" s="135" t="str">
        <f>IF('3d NC-Elec'!S63="-","-",'3d NC-Elec'!S63)</f>
        <v>-</v>
      </c>
      <c r="S95" s="135" t="str">
        <f>IF('3d NC-Elec'!T63="-","-",'3d NC-Elec'!T63)</f>
        <v>-</v>
      </c>
      <c r="T95" s="135" t="str">
        <f>IF('3d NC-Elec'!U63="-","-",'3d NC-Elec'!U63)</f>
        <v>-</v>
      </c>
      <c r="U95" s="135" t="str">
        <f>IF('3d NC-Elec'!V63="-","-",'3d NC-Elec'!V63)</f>
        <v>-</v>
      </c>
      <c r="V95" s="135" t="str">
        <f>IF('3d NC-Elec'!W63="-","-",'3d NC-Elec'!W63)</f>
        <v>-</v>
      </c>
      <c r="W95" s="135" t="str">
        <f>IF('3d NC-Elec'!X63="-","-",'3d NC-Elec'!X63)</f>
        <v>-</v>
      </c>
      <c r="X95" s="135" t="str">
        <f>IF('3d NC-Elec'!Y63="-","-",'3d NC-Elec'!Y63)</f>
        <v>-</v>
      </c>
      <c r="Y95" s="135" t="str">
        <f>IF('3d NC-Elec'!Z63="-","-",'3d NC-Elec'!Z63)</f>
        <v>-</v>
      </c>
      <c r="Z95" s="135" t="str">
        <f>IF('3d NC-Elec'!AA63="-","-",'3d NC-Elec'!AA63)</f>
        <v>-</v>
      </c>
      <c r="AA95" s="29"/>
    </row>
    <row r="96" spans="1:27" s="30" customFormat="1" ht="11.5" x14ac:dyDescent="0.25">
      <c r="A96" s="273">
        <v>5</v>
      </c>
      <c r="B96" s="138" t="s">
        <v>352</v>
      </c>
      <c r="C96" s="138" t="s">
        <v>347</v>
      </c>
      <c r="D96" s="141" t="s">
        <v>326</v>
      </c>
      <c r="E96" s="137"/>
      <c r="F96" s="31"/>
      <c r="G96" s="135">
        <f>IF('3f CPIH'!C$16="-","-",'3g OC '!$E$10*('3f CPIH'!C$16/'3f CPIH'!$G$16))</f>
        <v>76.533089989502642</v>
      </c>
      <c r="H96" s="135">
        <f>IF('3f CPIH'!D$16="-","-",'3g OC '!$E$10*('3f CPIH'!D$16/'3f CPIH'!$G$16))</f>
        <v>76.686309388881014</v>
      </c>
      <c r="I96" s="135">
        <f>IF('3f CPIH'!E$16="-","-",'3g OC '!$E$10*('3f CPIH'!E$16/'3f CPIH'!$G$16))</f>
        <v>76.916138487948601</v>
      </c>
      <c r="J96" s="135">
        <f>IF('3f CPIH'!F$16="-","-",'3g OC '!$E$10*('3f CPIH'!F$16/'3f CPIH'!$G$16))</f>
        <v>77.375796686083746</v>
      </c>
      <c r="K96" s="135">
        <f>IF('3f CPIH'!G$16="-","-",'3g OC '!$E$10*('3f CPIH'!G$16/'3f CPIH'!$G$16))</f>
        <v>78.29511308235405</v>
      </c>
      <c r="L96" s="135">
        <f>IF('3f CPIH'!H$16="-","-",'3g OC '!$E$10*('3f CPIH'!H$16/'3f CPIH'!$G$16))</f>
        <v>79.291039178313554</v>
      </c>
      <c r="M96" s="135">
        <f>IF('3f CPIH'!I$16="-","-",'3g OC '!$E$10*('3f CPIH'!I$16/'3f CPIH'!$G$16))</f>
        <v>80.440184673651416</v>
      </c>
      <c r="N96" s="135">
        <f>IF('3f CPIH'!J$16="-","-",'3g OC '!$E$10*('3f CPIH'!J$16/'3f CPIH'!$G$16))</f>
        <v>81.129671970854147</v>
      </c>
      <c r="O96" s="31"/>
      <c r="P96" s="135">
        <f>IF('3f CPIH'!L$16="-","-",'3g OC '!$E$10*('3f CPIH'!L$16/'3f CPIH'!$G$16))</f>
        <v>81.129671970854147</v>
      </c>
      <c r="Q96" s="135" t="str">
        <f>IF('3f CPIH'!M$16="-","-",'3g OC '!$E$10*('3f CPIH'!M$16/'3f CPIH'!$G$16))</f>
        <v>-</v>
      </c>
      <c r="R96" s="135" t="str">
        <f>IF('3f CPIH'!N$16="-","-",'3g OC '!$E$10*('3f CPIH'!N$16/'3f CPIH'!$G$16))</f>
        <v>-</v>
      </c>
      <c r="S96" s="135" t="str">
        <f>IF('3f CPIH'!O$16="-","-",'3g OC '!$E$10*('3f CPIH'!O$16/'3f CPIH'!$G$16))</f>
        <v>-</v>
      </c>
      <c r="T96" s="135" t="str">
        <f>IF('3f CPIH'!P$16="-","-",'3g OC '!$E$10*('3f CPIH'!P$16/'3f CPIH'!$G$16))</f>
        <v>-</v>
      </c>
      <c r="U96" s="135" t="str">
        <f>IF('3f CPIH'!Q$16="-","-",'3g OC '!$E$10*('3f CPIH'!Q$16/'3f CPIH'!$G$16))</f>
        <v>-</v>
      </c>
      <c r="V96" s="135" t="str">
        <f>IF('3f CPIH'!R$16="-","-",'3g OC '!$E$10*('3f CPIH'!R$16/'3f CPIH'!$G$16))</f>
        <v>-</v>
      </c>
      <c r="W96" s="135" t="str">
        <f>IF('3f CPIH'!S$16="-","-",'3g OC '!$E$10*('3f CPIH'!S$16/'3f CPIH'!$G$16))</f>
        <v>-</v>
      </c>
      <c r="X96" s="135" t="str">
        <f>IF('3f CPIH'!T$16="-","-",'3g OC '!$E$10*('3f CPIH'!T$16/'3f CPIH'!$G$16))</f>
        <v>-</v>
      </c>
      <c r="Y96" s="135" t="str">
        <f>IF('3f CPIH'!U$16="-","-",'3g OC '!$E$10*('3f CPIH'!U$16/'3f CPIH'!$G$16))</f>
        <v>-</v>
      </c>
      <c r="Z96" s="135" t="str">
        <f>IF('3f CPIH'!V$16="-","-",'3g OC '!$E$10*('3f CPIH'!V$16/'3f CPIH'!$G$16))</f>
        <v>-</v>
      </c>
      <c r="AA96" s="29"/>
    </row>
    <row r="97" spans="1:27" s="30" customFormat="1" ht="11.5" x14ac:dyDescent="0.25">
      <c r="A97" s="273">
        <v>6</v>
      </c>
      <c r="B97" s="138" t="s">
        <v>352</v>
      </c>
      <c r="C97" s="138" t="s">
        <v>45</v>
      </c>
      <c r="D97" s="141" t="s">
        <v>326</v>
      </c>
      <c r="E97" s="137"/>
      <c r="F97" s="31"/>
      <c r="G97" s="135" t="s">
        <v>336</v>
      </c>
      <c r="H97" s="135" t="s">
        <v>336</v>
      </c>
      <c r="I97" s="135" t="s">
        <v>336</v>
      </c>
      <c r="J97" s="135" t="s">
        <v>336</v>
      </c>
      <c r="K97" s="135">
        <f>IF('3h SMNCC'!F$36="-","-",'3h SMNCC'!F$36)</f>
        <v>0</v>
      </c>
      <c r="L97" s="135">
        <f>IF('3h SMNCC'!G$36="-","-",'3h SMNCC'!G$36)</f>
        <v>-0.20799732489328449</v>
      </c>
      <c r="M97" s="135">
        <f>IF('3h SMNCC'!H$36="-","-",'3h SMNCC'!H$36)</f>
        <v>2.3528451635617831</v>
      </c>
      <c r="N97" s="135">
        <f>IF('3h SMNCC'!I$36="-","-",'3h SMNCC'!I$36)</f>
        <v>7.276170729762069</v>
      </c>
      <c r="O97" s="31"/>
      <c r="P97" s="135" t="str">
        <f>IF('3h SMNCC'!K$36="-","-",'3h SMNCC'!K$36)</f>
        <v>-</v>
      </c>
      <c r="Q97" s="135" t="str">
        <f>IF('3h SMNCC'!L$36="-","-",'3h SMNCC'!L$36)</f>
        <v>-</v>
      </c>
      <c r="R97" s="135" t="str">
        <f>IF('3h SMNCC'!M$36="-","-",'3h SMNCC'!M$36)</f>
        <v>-</v>
      </c>
      <c r="S97" s="135" t="str">
        <f>IF('3h SMNCC'!N$36="-","-",'3h SMNCC'!N$36)</f>
        <v>-</v>
      </c>
      <c r="T97" s="135" t="str">
        <f>IF('3h SMNCC'!O$36="-","-",'3h SMNCC'!O$36)</f>
        <v>-</v>
      </c>
      <c r="U97" s="135" t="str">
        <f>IF('3h SMNCC'!P$36="-","-",'3h SMNCC'!P$36)</f>
        <v>-</v>
      </c>
      <c r="V97" s="135" t="str">
        <f>IF('3h SMNCC'!Q$36="-","-",'3h SMNCC'!Q$36)</f>
        <v>-</v>
      </c>
      <c r="W97" s="135" t="str">
        <f>IF('3h SMNCC'!R$36="-","-",'3h SMNCC'!R$36)</f>
        <v>-</v>
      </c>
      <c r="X97" s="135" t="str">
        <f>IF('3h SMNCC'!S$36="-","-",'3h SMNCC'!S$36)</f>
        <v>-</v>
      </c>
      <c r="Y97" s="135" t="str">
        <f>IF('3h SMNCC'!T$36="-","-",'3h SMNCC'!T$36)</f>
        <v>-</v>
      </c>
      <c r="Z97" s="135" t="str">
        <f>IF('3h SMNCC'!U$36="-","-",'3h SMNCC'!U$36)</f>
        <v>-</v>
      </c>
      <c r="AA97" s="29"/>
    </row>
    <row r="98" spans="1:27" s="30" customFormat="1" ht="11.5" x14ac:dyDescent="0.25">
      <c r="A98" s="273">
        <v>7</v>
      </c>
      <c r="B98" s="138" t="s">
        <v>352</v>
      </c>
      <c r="C98" s="138" t="s">
        <v>399</v>
      </c>
      <c r="D98" s="141" t="s">
        <v>326</v>
      </c>
      <c r="E98" s="137"/>
      <c r="F98" s="31"/>
      <c r="G98" s="135">
        <f>IF('3f CPIH'!C$16="-","-",'3i PAAC PAP'!$G$14*('3f CPIH'!C$16/'3f CPIH'!$G$16))</f>
        <v>4.3957347110466403</v>
      </c>
      <c r="H98" s="135">
        <f>IF('3f CPIH'!D$16="-","-",'3i PAAC PAP'!$G$14*('3f CPIH'!D$16/'3f CPIH'!$G$16))</f>
        <v>4.4045349807384246</v>
      </c>
      <c r="I98" s="135">
        <f>IF('3f CPIH'!E$16="-","-",'3i PAAC PAP'!$G$14*('3f CPIH'!E$16/'3f CPIH'!$G$16))</f>
        <v>4.417735385276103</v>
      </c>
      <c r="J98" s="135">
        <f>IF('3f CPIH'!F$16="-","-",'3i PAAC PAP'!$G$14*('3f CPIH'!F$16/'3f CPIH'!$G$16))</f>
        <v>4.4441361943514579</v>
      </c>
      <c r="K98" s="135">
        <f>IF('3f CPIH'!G$16="-","-",'3i PAAC PAP'!$G$14*('3f CPIH'!G$16/'3f CPIH'!$G$16))</f>
        <v>4.4969378125021686</v>
      </c>
      <c r="L98" s="135">
        <f>IF('3f CPIH'!H$16="-","-",'3i PAAC PAP'!$G$14*('3f CPIH'!H$16/'3f CPIH'!$G$16))</f>
        <v>4.5541395654987715</v>
      </c>
      <c r="M98" s="135">
        <f>IF('3f CPIH'!I$16="-","-",'3i PAAC PAP'!$G$14*('3f CPIH'!I$16/'3f CPIH'!$G$16))</f>
        <v>4.6201415881871588</v>
      </c>
      <c r="N98" s="135">
        <f>IF('3f CPIH'!J$16="-","-",'3i PAAC PAP'!$G$14*('3f CPIH'!J$16/'3f CPIH'!$G$16))</f>
        <v>4.659742801800193</v>
      </c>
      <c r="O98" s="31"/>
      <c r="P98" s="135">
        <f>IF('3f CPIH'!L$16="-","-",'3i PAAC PAP'!$G$14*('3f CPIH'!L$16/'3f CPIH'!$G$16))</f>
        <v>4.659742801800193</v>
      </c>
      <c r="Q98" s="135" t="str">
        <f>IF('3f CPIH'!M$16="-","-",'3i PAAC PAP'!$G$14*('3f CPIH'!M$16/'3f CPIH'!$G$16))</f>
        <v>-</v>
      </c>
      <c r="R98" s="135" t="str">
        <f>IF('3f CPIH'!N$16="-","-",'3i PAAC PAP'!$G$14*('3f CPIH'!N$16/'3f CPIH'!$G$16))</f>
        <v>-</v>
      </c>
      <c r="S98" s="135" t="str">
        <f>IF('3f CPIH'!O$16="-","-",'3i PAAC PAP'!$G$14*('3f CPIH'!O$16/'3f CPIH'!$G$16))</f>
        <v>-</v>
      </c>
      <c r="T98" s="135" t="str">
        <f>IF('3f CPIH'!P$16="-","-",'3i PAAC PAP'!$G$14*('3f CPIH'!P$16/'3f CPIH'!$G$16))</f>
        <v>-</v>
      </c>
      <c r="U98" s="135" t="str">
        <f>IF('3f CPIH'!Q$16="-","-",'3i PAAC PAP'!$G$14*('3f CPIH'!Q$16/'3f CPIH'!$G$16))</f>
        <v>-</v>
      </c>
      <c r="V98" s="135" t="str">
        <f>IF('3f CPIH'!R$16="-","-",'3i PAAC PAP'!$G$14*('3f CPIH'!R$16/'3f CPIH'!$G$16))</f>
        <v>-</v>
      </c>
      <c r="W98" s="135" t="str">
        <f>IF('3f CPIH'!S$16="-","-",'3i PAAC PAP'!$G$14*('3f CPIH'!S$16/'3f CPIH'!$G$16))</f>
        <v>-</v>
      </c>
      <c r="X98" s="135" t="str">
        <f>IF('3f CPIH'!T$16="-","-",'3i PAAC PAP'!$G$14*('3f CPIH'!T$16/'3f CPIH'!$G$16))</f>
        <v>-</v>
      </c>
      <c r="Y98" s="135" t="str">
        <f>IF('3f CPIH'!U$16="-","-",'3i PAAC PAP'!$G$14*('3f CPIH'!U$16/'3f CPIH'!$G$16))</f>
        <v>-</v>
      </c>
      <c r="Z98" s="135" t="str">
        <f>IF('3f CPIH'!V$16="-","-",'3i PAAC PAP'!$G$14*('3f CPIH'!V$16/'3f CPIH'!$G$16))</f>
        <v>-</v>
      </c>
      <c r="AA98" s="29"/>
    </row>
    <row r="99" spans="1:27" s="30" customFormat="1" ht="11.5" x14ac:dyDescent="0.25">
      <c r="A99" s="273">
        <v>8</v>
      </c>
      <c r="B99" s="138" t="s">
        <v>352</v>
      </c>
      <c r="C99" s="138" t="s">
        <v>417</v>
      </c>
      <c r="D99" s="141" t="s">
        <v>326</v>
      </c>
      <c r="E99" s="137"/>
      <c r="F99" s="31"/>
      <c r="G99" s="135">
        <f>IF(G92="-","-",SUM(G92:G97)*'3i PAAC PAP'!$G$26)</f>
        <v>7.7338633191204096</v>
      </c>
      <c r="H99" s="135">
        <f>IF(H92="-","-",SUM(H92:H97)*'3i PAAC PAP'!$G$26)</f>
        <v>7.3678439230066077</v>
      </c>
      <c r="I99" s="135">
        <f>IF(I92="-","-",SUM(I92:I97)*'3i PAAC PAP'!$G$26)</f>
        <v>7.4953714157762761</v>
      </c>
      <c r="J99" s="135">
        <f>IF(J92="-","-",SUM(J92:J97)*'3i PAAC PAP'!$G$26)</f>
        <v>7.3338358382625639</v>
      </c>
      <c r="K99" s="135">
        <f>IF(K92="-","-",SUM(K92:K97)*'3i PAAC PAP'!$G$26)</f>
        <v>8.1949456372899583</v>
      </c>
      <c r="L99" s="135">
        <f>IF(L92="-","-",SUM(L92:L97)*'3i PAAC PAP'!$G$26)</f>
        <v>8.0837043531755963</v>
      </c>
      <c r="M99" s="135">
        <f>IF(M92="-","-",SUM(M92:M97)*'3i PAAC PAP'!$G$26)</f>
        <v>8.9928893374210919</v>
      </c>
      <c r="N99" s="135">
        <f>IF(N92="-","-",SUM(N92:N97)*'3i PAAC PAP'!$G$26)</f>
        <v>9.4063638796740605</v>
      </c>
      <c r="O99" s="31"/>
      <c r="P99" s="135" t="str">
        <f>IF(P92="-","-",SUM(P92:P97)*'3i PAAC PAP'!$G$26)</f>
        <v>-</v>
      </c>
      <c r="Q99" s="135" t="str">
        <f>IF(Q92="-","-",SUM(Q92:Q97)*'3i PAAC PAP'!$G$26)</f>
        <v>-</v>
      </c>
      <c r="R99" s="135" t="str">
        <f>IF(R92="-","-",SUM(R92:R97)*'3i PAAC PAP'!$G$26)</f>
        <v>-</v>
      </c>
      <c r="S99" s="135" t="str">
        <f>IF(S92="-","-",SUM(S92:S97)*'3i PAAC PAP'!$G$26)</f>
        <v>-</v>
      </c>
      <c r="T99" s="135" t="str">
        <f>IF(T92="-","-",SUM(T92:T97)*'3i PAAC PAP'!$G$26)</f>
        <v>-</v>
      </c>
      <c r="U99" s="135" t="str">
        <f>IF(U92="-","-",SUM(U92:U97)*'3i PAAC PAP'!$G$26)</f>
        <v>-</v>
      </c>
      <c r="V99" s="135" t="str">
        <f>IF(V92="-","-",SUM(V92:V97)*'3i PAAC PAP'!$G$26)</f>
        <v>-</v>
      </c>
      <c r="W99" s="135" t="str">
        <f>IF(W92="-","-",SUM(W92:W97)*'3i PAAC PAP'!$G$26)</f>
        <v>-</v>
      </c>
      <c r="X99" s="135" t="str">
        <f>IF(X92="-","-",SUM(X92:X97)*'3i PAAC PAP'!$G$26)</f>
        <v>-</v>
      </c>
      <c r="Y99" s="135" t="str">
        <f>IF(Y92="-","-",SUM(Y92:Y97)*'3i PAAC PAP'!$G$26)</f>
        <v>-</v>
      </c>
      <c r="Z99" s="135" t="str">
        <f>IF(Z92="-","-",SUM(Z92:Z97)*'3i PAAC PAP'!$G$26)</f>
        <v>-</v>
      </c>
      <c r="AA99" s="29"/>
    </row>
    <row r="100" spans="1:27" s="30" customFormat="1" ht="11.5" x14ac:dyDescent="0.25">
      <c r="A100" s="273">
        <v>9</v>
      </c>
      <c r="B100" s="138" t="s">
        <v>398</v>
      </c>
      <c r="C100" s="138" t="s">
        <v>548</v>
      </c>
      <c r="D100" s="141" t="s">
        <v>326</v>
      </c>
      <c r="E100" s="137"/>
      <c r="F100" s="31"/>
      <c r="G100" s="135">
        <f>IF(G92="-","-",SUM(G92:G99)*'3j EBIT'!$E$10)</f>
        <v>10.474950645047434</v>
      </c>
      <c r="H100" s="135">
        <f>IF(H92="-","-",SUM(H92:H99)*'3j EBIT'!$E$10)</f>
        <v>9.9833241122482583</v>
      </c>
      <c r="I100" s="135">
        <f>IF(I92="-","-",SUM(I92:I99)*'3j EBIT'!$E$10)</f>
        <v>10.154924370327221</v>
      </c>
      <c r="J100" s="135">
        <f>IF(J92="-","-",SUM(J92:J99)*'3j EBIT'!$E$10)</f>
        <v>9.938382336328754</v>
      </c>
      <c r="K100" s="135">
        <f>IF(K92="-","-",SUM(K92:K99)*'3j EBIT'!$E$10)</f>
        <v>11.096396401260153</v>
      </c>
      <c r="L100" s="135">
        <f>IF(L92="-","-",SUM(L92:L99)*'3j EBIT'!$E$10)</f>
        <v>10.948016382518126</v>
      </c>
      <c r="M100" s="135">
        <f>IF(M92="-","-",SUM(M92:M99)*'3j EBIT'!$E$10)</f>
        <v>12.170876397608502</v>
      </c>
      <c r="N100" s="135">
        <f>IF(N92="-","-",SUM(N92:N99)*'3j EBIT'!$E$10)</f>
        <v>12.727184599485762</v>
      </c>
      <c r="O100" s="31"/>
      <c r="P100" s="135" t="str">
        <f>IF(P92="-","-",SUM(P92:P99)*'3j EBIT'!$E$10)</f>
        <v>-</v>
      </c>
      <c r="Q100" s="135" t="str">
        <f>IF(Q92="-","-",SUM(Q92:Q99)*'3j EBIT'!$E$10)</f>
        <v>-</v>
      </c>
      <c r="R100" s="135" t="str">
        <f>IF(R92="-","-",SUM(R92:R99)*'3j EBIT'!$E$10)</f>
        <v>-</v>
      </c>
      <c r="S100" s="135" t="str">
        <f>IF(S92="-","-",SUM(S92:S99)*'3j EBIT'!$E$10)</f>
        <v>-</v>
      </c>
      <c r="T100" s="135" t="str">
        <f>IF(T92="-","-",SUM(T92:T99)*'3j EBIT'!$E$10)</f>
        <v>-</v>
      </c>
      <c r="U100" s="135" t="str">
        <f>IF(U92="-","-",SUM(U92:U99)*'3j EBIT'!$E$10)</f>
        <v>-</v>
      </c>
      <c r="V100" s="135" t="str">
        <f>IF(V92="-","-",SUM(V92:V99)*'3j EBIT'!$E$10)</f>
        <v>-</v>
      </c>
      <c r="W100" s="135" t="str">
        <f>IF(W92="-","-",SUM(W92:W99)*'3j EBIT'!$E$10)</f>
        <v>-</v>
      </c>
      <c r="X100" s="135" t="str">
        <f>IF(X92="-","-",SUM(X92:X99)*'3j EBIT'!$E$10)</f>
        <v>-</v>
      </c>
      <c r="Y100" s="135" t="str">
        <f>IF(Y92="-","-",SUM(Y92:Y99)*'3j EBIT'!$E$10)</f>
        <v>-</v>
      </c>
      <c r="Z100" s="135" t="str">
        <f>IF(Z92="-","-",SUM(Z92:Z99)*'3j EBIT'!$E$10)</f>
        <v>-</v>
      </c>
      <c r="AA100" s="29"/>
    </row>
    <row r="101" spans="1:27" s="30" customFormat="1" ht="11.5" x14ac:dyDescent="0.25">
      <c r="A101" s="273">
        <v>10</v>
      </c>
      <c r="B101" s="138" t="s">
        <v>294</v>
      </c>
      <c r="C101" s="188" t="s">
        <v>549</v>
      </c>
      <c r="D101" s="141" t="s">
        <v>326</v>
      </c>
      <c r="E101" s="136"/>
      <c r="F101" s="31"/>
      <c r="G101" s="135">
        <f>IF(G92="-","-",SUM(G92:G94,G96:G100)*'3k HAP'!$E$11)</f>
        <v>6.4324093605561092</v>
      </c>
      <c r="H101" s="135">
        <f>IF(H92="-","-",SUM(H92:H94,H96:H100)*'3k HAP'!$E$11)</f>
        <v>6.0363181795547964</v>
      </c>
      <c r="I101" s="135">
        <f>IF(I92="-","-",SUM(I92:I94,I96:I100)*'3k HAP'!$E$11)</f>
        <v>6.0746148269096905</v>
      </c>
      <c r="J101" s="135">
        <f>IF(J92="-","-",SUM(J92:J94,J96:J100)*'3k HAP'!$E$11)</f>
        <v>5.9173156096344144</v>
      </c>
      <c r="K101" s="135">
        <f>IF(K92="-","-",SUM(K92:K94,K96:K100)*'3k HAP'!$E$11)</f>
        <v>6.7229986927289751</v>
      </c>
      <c r="L101" s="135">
        <f>IF(L92="-","-",SUM(L92:L94,L96:L100)*'3k HAP'!$E$11)</f>
        <v>6.5905434293743053</v>
      </c>
      <c r="M101" s="135">
        <f>IF(M92="-","-",SUM(M92:M94,M96:M100)*'3k HAP'!$E$11)</f>
        <v>7.4386247341047715</v>
      </c>
      <c r="N101" s="135">
        <f>IF(N92="-","-",SUM(N92:N94,N96:N100)*'3k HAP'!$E$11)</f>
        <v>7.8782577286540736</v>
      </c>
      <c r="O101" s="31"/>
      <c r="P101" s="135" t="str">
        <f>IF(P92="-","-",SUM(P92:P94,P96:P100)*'3k HAP'!$E$11)</f>
        <v>-</v>
      </c>
      <c r="Q101" s="135" t="str">
        <f>IF(Q92="-","-",SUM(Q92:Q94,Q96:Q100)*'3k HAP'!$E$11)</f>
        <v>-</v>
      </c>
      <c r="R101" s="135" t="str">
        <f>IF(R92="-","-",SUM(R92:R94,R96:R100)*'3k HAP'!$E$11)</f>
        <v>-</v>
      </c>
      <c r="S101" s="135" t="str">
        <f>IF(S92="-","-",SUM(S92:S94,S96:S100)*'3k HAP'!$E$11)</f>
        <v>-</v>
      </c>
      <c r="T101" s="135" t="str">
        <f>IF(T92="-","-",SUM(T92:T94,T96:T100)*'3k HAP'!$E$11)</f>
        <v>-</v>
      </c>
      <c r="U101" s="135" t="str">
        <f>IF(U92="-","-",SUM(U92:U94,U96:U100)*'3k HAP'!$E$11)</f>
        <v>-</v>
      </c>
      <c r="V101" s="135" t="str">
        <f>IF(V92="-","-",SUM(V92:V94,V96:V100)*'3k HAP'!$E$11)</f>
        <v>-</v>
      </c>
      <c r="W101" s="135" t="str">
        <f>IF(W92="-","-",SUM(W92:W94,W96:W100)*'3k HAP'!$E$11)</f>
        <v>-</v>
      </c>
      <c r="X101" s="135" t="str">
        <f>IF(X92="-","-",SUM(X92:X94,X96:X100)*'3k HAP'!$E$11)</f>
        <v>-</v>
      </c>
      <c r="Y101" s="135" t="str">
        <f>IF(Y92="-","-",SUM(Y92:Y94,Y96:Y100)*'3k HAP'!$E$11)</f>
        <v>-</v>
      </c>
      <c r="Z101" s="135" t="str">
        <f>IF(Z92="-","-",SUM(Z92:Z94,Z96:Z100)*'3k HAP'!$E$11)</f>
        <v>-</v>
      </c>
      <c r="AA101" s="29"/>
    </row>
    <row r="102" spans="1:27" s="30" customFormat="1" ht="11.5" x14ac:dyDescent="0.25">
      <c r="A102" s="273">
        <v>11</v>
      </c>
      <c r="B102" s="138" t="s">
        <v>46</v>
      </c>
      <c r="C102" s="138" t="str">
        <f>B102&amp;"_"&amp;D102</f>
        <v>Total_Southern</v>
      </c>
      <c r="D102" s="141" t="s">
        <v>326</v>
      </c>
      <c r="E102" s="137"/>
      <c r="F102" s="31"/>
      <c r="G102" s="135">
        <f t="shared" ref="G102:N102" si="14">IF(G92="-","-",SUM(G92:G101))</f>
        <v>568.22055185020531</v>
      </c>
      <c r="H102" s="135">
        <f t="shared" si="14"/>
        <v>541.457753462764</v>
      </c>
      <c r="I102" s="135">
        <f t="shared" si="14"/>
        <v>550.69924289866958</v>
      </c>
      <c r="J102" s="135">
        <f t="shared" si="14"/>
        <v>538.9284524895819</v>
      </c>
      <c r="K102" s="135">
        <f t="shared" si="14"/>
        <v>601.8402583182077</v>
      </c>
      <c r="L102" s="135">
        <f t="shared" si="14"/>
        <v>593.74994836547808</v>
      </c>
      <c r="M102" s="135">
        <f t="shared" si="14"/>
        <v>660.18194311110813</v>
      </c>
      <c r="N102" s="135">
        <f t="shared" si="14"/>
        <v>690.45726335370625</v>
      </c>
      <c r="O102" s="31"/>
      <c r="P102" s="135" t="str">
        <f t="shared" ref="P102:Z102" si="15">IF(P92="-","-",SUM(P92:P101))</f>
        <v>-</v>
      </c>
      <c r="Q102" s="135" t="str">
        <f t="shared" si="15"/>
        <v>-</v>
      </c>
      <c r="R102" s="135" t="str">
        <f t="shared" si="15"/>
        <v>-</v>
      </c>
      <c r="S102" s="135" t="str">
        <f t="shared" si="15"/>
        <v>-</v>
      </c>
      <c r="T102" s="135" t="str">
        <f t="shared" si="15"/>
        <v>-</v>
      </c>
      <c r="U102" s="135" t="str">
        <f t="shared" si="15"/>
        <v>-</v>
      </c>
      <c r="V102" s="135" t="str">
        <f t="shared" si="15"/>
        <v>-</v>
      </c>
      <c r="W102" s="135" t="str">
        <f t="shared" si="15"/>
        <v>-</v>
      </c>
      <c r="X102" s="135" t="str">
        <f t="shared" si="15"/>
        <v>-</v>
      </c>
      <c r="Y102" s="135" t="str">
        <f t="shared" si="15"/>
        <v>-</v>
      </c>
      <c r="Z102" s="135" t="str">
        <f t="shared" si="15"/>
        <v>-</v>
      </c>
      <c r="AA102" s="29"/>
    </row>
    <row r="103" spans="1:27" s="30" customFormat="1" ht="11.5" x14ac:dyDescent="0.25">
      <c r="A103" s="273">
        <v>1</v>
      </c>
      <c r="B103" s="142" t="s">
        <v>353</v>
      </c>
      <c r="C103" s="142" t="s">
        <v>344</v>
      </c>
      <c r="D103" s="140" t="s">
        <v>327</v>
      </c>
      <c r="E103" s="134"/>
      <c r="F103" s="31"/>
      <c r="G103" s="41">
        <f>IF('3a DF'!H36="-","-",'3a DF'!H36)</f>
        <v>256.80947312318779</v>
      </c>
      <c r="H103" s="41">
        <f>IF('3a DF'!I36="-","-",'3a DF'!I36)</f>
        <v>229.89051917415634</v>
      </c>
      <c r="I103" s="41">
        <f>IF('3a DF'!J36="-","-",'3a DF'!J36)</f>
        <v>207.3034236895478</v>
      </c>
      <c r="J103" s="41">
        <f>IF('3a DF'!K36="-","-",'3a DF'!K36)</f>
        <v>197.46132737708336</v>
      </c>
      <c r="K103" s="41">
        <f>IF('3a DF'!L36="-","-",'3a DF'!L36)</f>
        <v>230.43713394732711</v>
      </c>
      <c r="L103" s="41">
        <f>IF('3a DF'!M36="-","-",'3a DF'!M36)</f>
        <v>221.91278623752174</v>
      </c>
      <c r="M103" s="41">
        <f>IF('3a DF'!N36="-","-",'3a DF'!N36)</f>
        <v>235.34136014788632</v>
      </c>
      <c r="N103" s="41">
        <f>IF('3a DF'!O36="-","-",'3a DF'!O36)</f>
        <v>262.66187433974892</v>
      </c>
      <c r="O103" s="31"/>
      <c r="P103" s="41" t="str">
        <f>IF('3a DF'!Q36="-","-",'3a DF'!Q36)</f>
        <v>-</v>
      </c>
      <c r="Q103" s="41" t="str">
        <f>IF('3a DF'!R36="-","-",'3a DF'!R36)</f>
        <v>-</v>
      </c>
      <c r="R103" s="41" t="str">
        <f>IF('3a DF'!S36="-","-",'3a DF'!S36)</f>
        <v>-</v>
      </c>
      <c r="S103" s="41" t="str">
        <f>IF('3a DF'!T36="-","-",'3a DF'!T36)</f>
        <v>-</v>
      </c>
      <c r="T103" s="41" t="str">
        <f>IF('3a DF'!U36="-","-",'3a DF'!U36)</f>
        <v>-</v>
      </c>
      <c r="U103" s="41" t="str">
        <f>IF('3a DF'!V36="-","-",'3a DF'!V36)</f>
        <v>-</v>
      </c>
      <c r="V103" s="41" t="str">
        <f>IF('3a DF'!W36="-","-",'3a DF'!W36)</f>
        <v>-</v>
      </c>
      <c r="W103" s="41" t="str">
        <f>IF('3a DF'!X36="-","-",'3a DF'!X36)</f>
        <v>-</v>
      </c>
      <c r="X103" s="41" t="str">
        <f>IF('3a DF'!Y36="-","-",'3a DF'!Y36)</f>
        <v>-</v>
      </c>
      <c r="Y103" s="41" t="str">
        <f>IF('3a DF'!Z36="-","-",'3a DF'!Z36)</f>
        <v>-</v>
      </c>
      <c r="Z103" s="41" t="str">
        <f>IF('3a DF'!AA36="-","-",'3a DF'!AA36)</f>
        <v>-</v>
      </c>
      <c r="AA103" s="29"/>
    </row>
    <row r="104" spans="1:27" s="30" customFormat="1" ht="11.5" x14ac:dyDescent="0.25">
      <c r="A104" s="273">
        <v>2</v>
      </c>
      <c r="B104" s="142" t="s">
        <v>353</v>
      </c>
      <c r="C104" s="142" t="s">
        <v>303</v>
      </c>
      <c r="D104" s="140" t="s">
        <v>327</v>
      </c>
      <c r="E104" s="134"/>
      <c r="F104" s="31"/>
      <c r="G104" s="41">
        <f>IF('3b CM'!F35="-","-",'3b CM'!F35)</f>
        <v>5.9864732444598376E-2</v>
      </c>
      <c r="H104" s="41">
        <f>IF('3b CM'!G35="-","-",'3b CM'!G35)</f>
        <v>8.9797098666897557E-2</v>
      </c>
      <c r="I104" s="41">
        <f>IF('3b CM'!H35="-","-",'3b CM'!H35)</f>
        <v>0.28276130195684862</v>
      </c>
      <c r="J104" s="41">
        <f>IF('3b CM'!I35="-","-",'3b CM'!I35)</f>
        <v>0.28755416116236604</v>
      </c>
      <c r="K104" s="41">
        <f>IF('3b CM'!J35="-","-",'3b CM'!J35)</f>
        <v>3.6932862852862112</v>
      </c>
      <c r="L104" s="41">
        <f>IF('3b CM'!K35="-","-",'3b CM'!K35)</f>
        <v>3.5828608961271158</v>
      </c>
      <c r="M104" s="41">
        <f>IF('3b CM'!L35="-","-",'3b CM'!L35)</f>
        <v>12.517681425449977</v>
      </c>
      <c r="N104" s="41">
        <f>IF('3b CM'!M35="-","-",'3b CM'!M35)</f>
        <v>11.899664027113566</v>
      </c>
      <c r="O104" s="31"/>
      <c r="P104" s="41" t="str">
        <f>IF('3b CM'!O35="-","-",'3b CM'!O35)</f>
        <v>-</v>
      </c>
      <c r="Q104" s="41" t="str">
        <f>IF('3b CM'!P35="-","-",'3b CM'!P35)</f>
        <v>-</v>
      </c>
      <c r="R104" s="41" t="str">
        <f>IF('3b CM'!Q35="-","-",'3b CM'!Q35)</f>
        <v>-</v>
      </c>
      <c r="S104" s="41" t="str">
        <f>IF('3b CM'!R35="-","-",'3b CM'!R35)</f>
        <v>-</v>
      </c>
      <c r="T104" s="41" t="str">
        <f>IF('3b CM'!S35="-","-",'3b CM'!S35)</f>
        <v>-</v>
      </c>
      <c r="U104" s="41" t="str">
        <f>IF('3b CM'!T35="-","-",'3b CM'!T35)</f>
        <v>-</v>
      </c>
      <c r="V104" s="41" t="str">
        <f>IF('3b CM'!U35="-","-",'3b CM'!U35)</f>
        <v>-</v>
      </c>
      <c r="W104" s="41" t="str">
        <f>IF('3b CM'!V35="-","-",'3b CM'!V35)</f>
        <v>-</v>
      </c>
      <c r="X104" s="41" t="str">
        <f>IF('3b CM'!W35="-","-",'3b CM'!W35)</f>
        <v>-</v>
      </c>
      <c r="Y104" s="41" t="str">
        <f>IF('3b CM'!X35="-","-",'3b CM'!X35)</f>
        <v>-</v>
      </c>
      <c r="Z104" s="41" t="str">
        <f>IF('3b CM'!Y35="-","-",'3b CM'!Y35)</f>
        <v>-</v>
      </c>
      <c r="AA104" s="29"/>
    </row>
    <row r="105" spans="1:27" s="30" customFormat="1" ht="12.4" customHeight="1" x14ac:dyDescent="0.25">
      <c r="A105" s="273">
        <v>3</v>
      </c>
      <c r="B105" s="142" t="s">
        <v>2</v>
      </c>
      <c r="C105" s="142" t="s">
        <v>345</v>
      </c>
      <c r="D105" s="140" t="s">
        <v>327</v>
      </c>
      <c r="E105" s="134"/>
      <c r="F105" s="31"/>
      <c r="G105" s="41">
        <f>IF('3c PC'!G36="-","-",'3c PC'!G36)</f>
        <v>90.734624483278665</v>
      </c>
      <c r="H105" s="41">
        <f>IF('3c PC'!H36="-","-",'3c PC'!H36)</f>
        <v>90.70745207323175</v>
      </c>
      <c r="I105" s="41">
        <f>IF('3c PC'!I36="-","-",'3c PC'!I36)</f>
        <v>115.03391207587146</v>
      </c>
      <c r="J105" s="41">
        <f>IF('3c PC'!J36="-","-",'3c PC'!J36)</f>
        <v>113.7954752341865</v>
      </c>
      <c r="K105" s="41">
        <f>IF('3c PC'!K36="-","-",'3c PC'!K36)</f>
        <v>130.52620938114725</v>
      </c>
      <c r="L105" s="41">
        <f>IF('3c PC'!L36="-","-",'3c PC'!L36)</f>
        <v>129.32921488012039</v>
      </c>
      <c r="M105" s="41">
        <f>IF('3c PC'!M36="-","-",'3c PC'!M36)</f>
        <v>157.83853295208715</v>
      </c>
      <c r="N105" s="41">
        <f>IF('3c PC'!N36="-","-",'3c PC'!N36)</f>
        <v>154.90515170870677</v>
      </c>
      <c r="O105" s="31"/>
      <c r="P105" s="41" t="str">
        <f>IF('3c PC'!P36="-","-",'3c PC'!P36)</f>
        <v>-</v>
      </c>
      <c r="Q105" s="41" t="str">
        <f>IF('3c PC'!Q36="-","-",'3c PC'!Q36)</f>
        <v>-</v>
      </c>
      <c r="R105" s="41" t="str">
        <f>IF('3c PC'!R36="-","-",'3c PC'!R36)</f>
        <v>-</v>
      </c>
      <c r="S105" s="41" t="str">
        <f>IF('3c PC'!S36="-","-",'3c PC'!S36)</f>
        <v>-</v>
      </c>
      <c r="T105" s="41" t="str">
        <f>IF('3c PC'!T36="-","-",'3c PC'!T36)</f>
        <v>-</v>
      </c>
      <c r="U105" s="41" t="str">
        <f>IF('3c PC'!U36="-","-",'3c PC'!U36)</f>
        <v>-</v>
      </c>
      <c r="V105" s="41" t="str">
        <f>IF('3c PC'!V36="-","-",'3c PC'!V36)</f>
        <v>-</v>
      </c>
      <c r="W105" s="41" t="str">
        <f>IF('3c PC'!W36="-","-",'3c PC'!W36)</f>
        <v>-</v>
      </c>
      <c r="X105" s="41" t="str">
        <f>IF('3c PC'!X36="-","-",'3c PC'!X36)</f>
        <v>-</v>
      </c>
      <c r="Y105" s="41" t="str">
        <f>IF('3c PC'!Y36="-","-",'3c PC'!Y36)</f>
        <v>-</v>
      </c>
      <c r="Z105" s="41" t="str">
        <f>IF('3c PC'!Z36="-","-",'3c PC'!Z36)</f>
        <v>-</v>
      </c>
      <c r="AA105" s="29"/>
    </row>
    <row r="106" spans="1:27" s="30" customFormat="1" ht="11.5" x14ac:dyDescent="0.25">
      <c r="A106" s="273">
        <v>4</v>
      </c>
      <c r="B106" s="142" t="s">
        <v>355</v>
      </c>
      <c r="C106" s="142" t="s">
        <v>346</v>
      </c>
      <c r="D106" s="140" t="s">
        <v>327</v>
      </c>
      <c r="E106" s="134"/>
      <c r="F106" s="31"/>
      <c r="G106" s="41">
        <f>IF('3d NC-Elec'!H64="-","-",'3d NC-Elec'!H64)</f>
        <v>129.7770927384465</v>
      </c>
      <c r="H106" s="41">
        <f>IF('3d NC-Elec'!I64="-","-",'3d NC-Elec'!I64)</f>
        <v>130.78058637259986</v>
      </c>
      <c r="I106" s="41">
        <f>IF('3d NC-Elec'!J64="-","-",'3d NC-Elec'!J64)</f>
        <v>152.59502489552034</v>
      </c>
      <c r="J106" s="41">
        <f>IF('3d NC-Elec'!K64="-","-",'3d NC-Elec'!K64)</f>
        <v>151.84026237712794</v>
      </c>
      <c r="K106" s="41">
        <f>IF('3d NC-Elec'!L64="-","-",'3d NC-Elec'!L64)</f>
        <v>147.9679768884188</v>
      </c>
      <c r="L106" s="41">
        <f>IF('3d NC-Elec'!M64="-","-",'3d NC-Elec'!M64)</f>
        <v>149.17097919957533</v>
      </c>
      <c r="M106" s="41">
        <f>IF('3d NC-Elec'!N64="-","-",'3d NC-Elec'!N64)</f>
        <v>148.72923117146826</v>
      </c>
      <c r="N106" s="41">
        <f>IF('3d NC-Elec'!O64="-","-",'3d NC-Elec'!O64)</f>
        <v>148.19571110309766</v>
      </c>
      <c r="O106" s="31"/>
      <c r="P106" s="41" t="str">
        <f>IF('3d NC-Elec'!Q64="-","-",'3d NC-Elec'!Q64)</f>
        <v>-</v>
      </c>
      <c r="Q106" s="41" t="str">
        <f>IF('3d NC-Elec'!R64="-","-",'3d NC-Elec'!R64)</f>
        <v>-</v>
      </c>
      <c r="R106" s="41" t="str">
        <f>IF('3d NC-Elec'!S64="-","-",'3d NC-Elec'!S64)</f>
        <v>-</v>
      </c>
      <c r="S106" s="41" t="str">
        <f>IF('3d NC-Elec'!T64="-","-",'3d NC-Elec'!T64)</f>
        <v>-</v>
      </c>
      <c r="T106" s="41" t="str">
        <f>IF('3d NC-Elec'!U64="-","-",'3d NC-Elec'!U64)</f>
        <v>-</v>
      </c>
      <c r="U106" s="41" t="str">
        <f>IF('3d NC-Elec'!V64="-","-",'3d NC-Elec'!V64)</f>
        <v>-</v>
      </c>
      <c r="V106" s="41" t="str">
        <f>IF('3d NC-Elec'!W64="-","-",'3d NC-Elec'!W64)</f>
        <v>-</v>
      </c>
      <c r="W106" s="41" t="str">
        <f>IF('3d NC-Elec'!X64="-","-",'3d NC-Elec'!X64)</f>
        <v>-</v>
      </c>
      <c r="X106" s="41" t="str">
        <f>IF('3d NC-Elec'!Y64="-","-",'3d NC-Elec'!Y64)</f>
        <v>-</v>
      </c>
      <c r="Y106" s="41" t="str">
        <f>IF('3d NC-Elec'!Z64="-","-",'3d NC-Elec'!Z64)</f>
        <v>-</v>
      </c>
      <c r="Z106" s="41" t="str">
        <f>IF('3d NC-Elec'!AA64="-","-",'3d NC-Elec'!AA64)</f>
        <v>-</v>
      </c>
      <c r="AA106" s="29"/>
    </row>
    <row r="107" spans="1:27" s="30" customFormat="1" ht="11.5" x14ac:dyDescent="0.25">
      <c r="A107" s="273">
        <v>5</v>
      </c>
      <c r="B107" s="142" t="s">
        <v>352</v>
      </c>
      <c r="C107" s="142" t="s">
        <v>347</v>
      </c>
      <c r="D107" s="140" t="s">
        <v>327</v>
      </c>
      <c r="E107" s="134"/>
      <c r="F107" s="31"/>
      <c r="G107" s="41">
        <f>IF('3f CPIH'!C$16="-","-",'3g OC '!$E$10*('3f CPIH'!C$16/'3f CPIH'!$G$16))</f>
        <v>76.533089989502642</v>
      </c>
      <c r="H107" s="41">
        <f>IF('3f CPIH'!D$16="-","-",'3g OC '!$E$10*('3f CPIH'!D$16/'3f CPIH'!$G$16))</f>
        <v>76.686309388881014</v>
      </c>
      <c r="I107" s="41">
        <f>IF('3f CPIH'!E$16="-","-",'3g OC '!$E$10*('3f CPIH'!E$16/'3f CPIH'!$G$16))</f>
        <v>76.916138487948601</v>
      </c>
      <c r="J107" s="41">
        <f>IF('3f CPIH'!F$16="-","-",'3g OC '!$E$10*('3f CPIH'!F$16/'3f CPIH'!$G$16))</f>
        <v>77.375796686083746</v>
      </c>
      <c r="K107" s="41">
        <f>IF('3f CPIH'!G$16="-","-",'3g OC '!$E$10*('3f CPIH'!G$16/'3f CPIH'!$G$16))</f>
        <v>78.29511308235405</v>
      </c>
      <c r="L107" s="41">
        <f>IF('3f CPIH'!H$16="-","-",'3g OC '!$E$10*('3f CPIH'!H$16/'3f CPIH'!$G$16))</f>
        <v>79.291039178313554</v>
      </c>
      <c r="M107" s="41">
        <f>IF('3f CPIH'!I$16="-","-",'3g OC '!$E$10*('3f CPIH'!I$16/'3f CPIH'!$G$16))</f>
        <v>80.440184673651416</v>
      </c>
      <c r="N107" s="41">
        <f>IF('3f CPIH'!J$16="-","-",'3g OC '!$E$10*('3f CPIH'!J$16/'3f CPIH'!$G$16))</f>
        <v>81.129671970854147</v>
      </c>
      <c r="O107" s="31"/>
      <c r="P107" s="41">
        <f>IF('3f CPIH'!L$16="-","-",'3g OC '!$E$10*('3f CPIH'!L$16/'3f CPIH'!$G$16))</f>
        <v>81.129671970854147</v>
      </c>
      <c r="Q107" s="41" t="str">
        <f>IF('3f CPIH'!M$16="-","-",'3g OC '!$E$10*('3f CPIH'!M$16/'3f CPIH'!$G$16))</f>
        <v>-</v>
      </c>
      <c r="R107" s="41" t="str">
        <f>IF('3f CPIH'!N$16="-","-",'3g OC '!$E$10*('3f CPIH'!N$16/'3f CPIH'!$G$16))</f>
        <v>-</v>
      </c>
      <c r="S107" s="41" t="str">
        <f>IF('3f CPIH'!O$16="-","-",'3g OC '!$E$10*('3f CPIH'!O$16/'3f CPIH'!$G$16))</f>
        <v>-</v>
      </c>
      <c r="T107" s="41" t="str">
        <f>IF('3f CPIH'!P$16="-","-",'3g OC '!$E$10*('3f CPIH'!P$16/'3f CPIH'!$G$16))</f>
        <v>-</v>
      </c>
      <c r="U107" s="41" t="str">
        <f>IF('3f CPIH'!Q$16="-","-",'3g OC '!$E$10*('3f CPIH'!Q$16/'3f CPIH'!$G$16))</f>
        <v>-</v>
      </c>
      <c r="V107" s="41" t="str">
        <f>IF('3f CPIH'!R$16="-","-",'3g OC '!$E$10*('3f CPIH'!R$16/'3f CPIH'!$G$16))</f>
        <v>-</v>
      </c>
      <c r="W107" s="41" t="str">
        <f>IF('3f CPIH'!S$16="-","-",'3g OC '!$E$10*('3f CPIH'!S$16/'3f CPIH'!$G$16))</f>
        <v>-</v>
      </c>
      <c r="X107" s="41" t="str">
        <f>IF('3f CPIH'!T$16="-","-",'3g OC '!$E$10*('3f CPIH'!T$16/'3f CPIH'!$G$16))</f>
        <v>-</v>
      </c>
      <c r="Y107" s="41" t="str">
        <f>IF('3f CPIH'!U$16="-","-",'3g OC '!$E$10*('3f CPIH'!U$16/'3f CPIH'!$G$16))</f>
        <v>-</v>
      </c>
      <c r="Z107" s="41" t="str">
        <f>IF('3f CPIH'!V$16="-","-",'3g OC '!$E$10*('3f CPIH'!V$16/'3f CPIH'!$G$16))</f>
        <v>-</v>
      </c>
      <c r="AA107" s="29"/>
    </row>
    <row r="108" spans="1:27" s="30" customFormat="1" ht="11.5" x14ac:dyDescent="0.25">
      <c r="A108" s="273">
        <v>6</v>
      </c>
      <c r="B108" s="142" t="s">
        <v>352</v>
      </c>
      <c r="C108" s="142" t="s">
        <v>45</v>
      </c>
      <c r="D108" s="140" t="s">
        <v>327</v>
      </c>
      <c r="E108" s="134"/>
      <c r="F108" s="31"/>
      <c r="G108" s="41" t="s">
        <v>336</v>
      </c>
      <c r="H108" s="41" t="s">
        <v>336</v>
      </c>
      <c r="I108" s="41" t="s">
        <v>336</v>
      </c>
      <c r="J108" s="41" t="s">
        <v>336</v>
      </c>
      <c r="K108" s="41">
        <f>IF('3h SMNCC'!F$36="-","-",'3h SMNCC'!F$36)</f>
        <v>0</v>
      </c>
      <c r="L108" s="41">
        <f>IF('3h SMNCC'!G$36="-","-",'3h SMNCC'!G$36)</f>
        <v>-0.20799732489328449</v>
      </c>
      <c r="M108" s="41">
        <f>IF('3h SMNCC'!H$36="-","-",'3h SMNCC'!H$36)</f>
        <v>2.3528451635617831</v>
      </c>
      <c r="N108" s="41">
        <f>IF('3h SMNCC'!I$36="-","-",'3h SMNCC'!I$36)</f>
        <v>7.276170729762069</v>
      </c>
      <c r="O108" s="31"/>
      <c r="P108" s="41" t="str">
        <f>IF('3h SMNCC'!K$36="-","-",'3h SMNCC'!K$36)</f>
        <v>-</v>
      </c>
      <c r="Q108" s="41" t="str">
        <f>IF('3h SMNCC'!L$36="-","-",'3h SMNCC'!L$36)</f>
        <v>-</v>
      </c>
      <c r="R108" s="41" t="str">
        <f>IF('3h SMNCC'!M$36="-","-",'3h SMNCC'!M$36)</f>
        <v>-</v>
      </c>
      <c r="S108" s="41" t="str">
        <f>IF('3h SMNCC'!N$36="-","-",'3h SMNCC'!N$36)</f>
        <v>-</v>
      </c>
      <c r="T108" s="41" t="str">
        <f>IF('3h SMNCC'!O$36="-","-",'3h SMNCC'!O$36)</f>
        <v>-</v>
      </c>
      <c r="U108" s="41" t="str">
        <f>IF('3h SMNCC'!P$36="-","-",'3h SMNCC'!P$36)</f>
        <v>-</v>
      </c>
      <c r="V108" s="41" t="str">
        <f>IF('3h SMNCC'!Q$36="-","-",'3h SMNCC'!Q$36)</f>
        <v>-</v>
      </c>
      <c r="W108" s="41" t="str">
        <f>IF('3h SMNCC'!R$36="-","-",'3h SMNCC'!R$36)</f>
        <v>-</v>
      </c>
      <c r="X108" s="41" t="str">
        <f>IF('3h SMNCC'!S$36="-","-",'3h SMNCC'!S$36)</f>
        <v>-</v>
      </c>
      <c r="Y108" s="41" t="str">
        <f>IF('3h SMNCC'!T$36="-","-",'3h SMNCC'!T$36)</f>
        <v>-</v>
      </c>
      <c r="Z108" s="41" t="str">
        <f>IF('3h SMNCC'!U$36="-","-",'3h SMNCC'!U$36)</f>
        <v>-</v>
      </c>
      <c r="AA108" s="29"/>
    </row>
    <row r="109" spans="1:27" s="30" customFormat="1" ht="11.5" x14ac:dyDescent="0.25">
      <c r="A109" s="273">
        <v>7</v>
      </c>
      <c r="B109" s="142" t="s">
        <v>352</v>
      </c>
      <c r="C109" s="142" t="s">
        <v>399</v>
      </c>
      <c r="D109" s="140" t="s">
        <v>327</v>
      </c>
      <c r="E109" s="134"/>
      <c r="F109" s="31"/>
      <c r="G109" s="41">
        <f>IF('3f CPIH'!C$16="-","-",'3i PAAC PAP'!$G$14*('3f CPIH'!C$16/'3f CPIH'!$G$16))</f>
        <v>4.3957347110466403</v>
      </c>
      <c r="H109" s="41">
        <f>IF('3f CPIH'!D$16="-","-",'3i PAAC PAP'!$G$14*('3f CPIH'!D$16/'3f CPIH'!$G$16))</f>
        <v>4.4045349807384246</v>
      </c>
      <c r="I109" s="41">
        <f>IF('3f CPIH'!E$16="-","-",'3i PAAC PAP'!$G$14*('3f CPIH'!E$16/'3f CPIH'!$G$16))</f>
        <v>4.417735385276103</v>
      </c>
      <c r="J109" s="41">
        <f>IF('3f CPIH'!F$16="-","-",'3i PAAC PAP'!$G$14*('3f CPIH'!F$16/'3f CPIH'!$G$16))</f>
        <v>4.4441361943514579</v>
      </c>
      <c r="K109" s="41">
        <f>IF('3f CPIH'!G$16="-","-",'3i PAAC PAP'!$G$14*('3f CPIH'!G$16/'3f CPIH'!$G$16))</f>
        <v>4.4969378125021686</v>
      </c>
      <c r="L109" s="41">
        <f>IF('3f CPIH'!H$16="-","-",'3i PAAC PAP'!$G$14*('3f CPIH'!H$16/'3f CPIH'!$G$16))</f>
        <v>4.5541395654987715</v>
      </c>
      <c r="M109" s="41">
        <f>IF('3f CPIH'!I$16="-","-",'3i PAAC PAP'!$G$14*('3f CPIH'!I$16/'3f CPIH'!$G$16))</f>
        <v>4.6201415881871588</v>
      </c>
      <c r="N109" s="41">
        <f>IF('3f CPIH'!J$16="-","-",'3i PAAC PAP'!$G$14*('3f CPIH'!J$16/'3f CPIH'!$G$16))</f>
        <v>4.659742801800193</v>
      </c>
      <c r="O109" s="31"/>
      <c r="P109" s="41">
        <f>IF('3f CPIH'!L$16="-","-",'3i PAAC PAP'!$G$14*('3f CPIH'!L$16/'3f CPIH'!$G$16))</f>
        <v>4.659742801800193</v>
      </c>
      <c r="Q109" s="41" t="str">
        <f>IF('3f CPIH'!M$16="-","-",'3i PAAC PAP'!$G$14*('3f CPIH'!M$16/'3f CPIH'!$G$16))</f>
        <v>-</v>
      </c>
      <c r="R109" s="41" t="str">
        <f>IF('3f CPIH'!N$16="-","-",'3i PAAC PAP'!$G$14*('3f CPIH'!N$16/'3f CPIH'!$G$16))</f>
        <v>-</v>
      </c>
      <c r="S109" s="41" t="str">
        <f>IF('3f CPIH'!O$16="-","-",'3i PAAC PAP'!$G$14*('3f CPIH'!O$16/'3f CPIH'!$G$16))</f>
        <v>-</v>
      </c>
      <c r="T109" s="41" t="str">
        <f>IF('3f CPIH'!P$16="-","-",'3i PAAC PAP'!$G$14*('3f CPIH'!P$16/'3f CPIH'!$G$16))</f>
        <v>-</v>
      </c>
      <c r="U109" s="41" t="str">
        <f>IF('3f CPIH'!Q$16="-","-",'3i PAAC PAP'!$G$14*('3f CPIH'!Q$16/'3f CPIH'!$G$16))</f>
        <v>-</v>
      </c>
      <c r="V109" s="41" t="str">
        <f>IF('3f CPIH'!R$16="-","-",'3i PAAC PAP'!$G$14*('3f CPIH'!R$16/'3f CPIH'!$G$16))</f>
        <v>-</v>
      </c>
      <c r="W109" s="41" t="str">
        <f>IF('3f CPIH'!S$16="-","-",'3i PAAC PAP'!$G$14*('3f CPIH'!S$16/'3f CPIH'!$G$16))</f>
        <v>-</v>
      </c>
      <c r="X109" s="41" t="str">
        <f>IF('3f CPIH'!T$16="-","-",'3i PAAC PAP'!$G$14*('3f CPIH'!T$16/'3f CPIH'!$G$16))</f>
        <v>-</v>
      </c>
      <c r="Y109" s="41" t="str">
        <f>IF('3f CPIH'!U$16="-","-",'3i PAAC PAP'!$G$14*('3f CPIH'!U$16/'3f CPIH'!$G$16))</f>
        <v>-</v>
      </c>
      <c r="Z109" s="41" t="str">
        <f>IF('3f CPIH'!V$16="-","-",'3i PAAC PAP'!$G$14*('3f CPIH'!V$16/'3f CPIH'!$G$16))</f>
        <v>-</v>
      </c>
      <c r="AA109" s="29"/>
    </row>
    <row r="110" spans="1:27" s="30" customFormat="1" ht="11.5" x14ac:dyDescent="0.25">
      <c r="A110" s="273">
        <v>8</v>
      </c>
      <c r="B110" s="142" t="s">
        <v>352</v>
      </c>
      <c r="C110" s="142" t="s">
        <v>417</v>
      </c>
      <c r="D110" s="140" t="s">
        <v>327</v>
      </c>
      <c r="E110" s="134"/>
      <c r="F110" s="31"/>
      <c r="G110" s="41">
        <f>IF(G103="-","-",SUM(G103:G108)*'3i PAAC PAP'!$G$26)</f>
        <v>7.9451532606329183</v>
      </c>
      <c r="H110" s="41">
        <f>IF(H103="-","-",SUM(H103:H108)*'3i PAAC PAP'!$G$26)</f>
        <v>7.5756681590898198</v>
      </c>
      <c r="I110" s="41">
        <f>IF(I103="-","-",SUM(I103:I108)*'3i PAAC PAP'!$G$26)</f>
        <v>7.919580179233173</v>
      </c>
      <c r="J110" s="41">
        <f>IF(J103="-","-",SUM(J103:J108)*'3i PAAC PAP'!$G$26)</f>
        <v>7.756480709802382</v>
      </c>
      <c r="K110" s="41">
        <f>IF(K103="-","-",SUM(K103:K108)*'3i PAAC PAP'!$G$26)</f>
        <v>8.4759484455170266</v>
      </c>
      <c r="L110" s="41">
        <f>IF(L103="-","-",SUM(L103:L108)*'3i PAAC PAP'!$G$26)</f>
        <v>8.3634821935174131</v>
      </c>
      <c r="M110" s="41">
        <f>IF(M103="-","-",SUM(M103:M108)*'3i PAAC PAP'!$G$26)</f>
        <v>9.1400613238043587</v>
      </c>
      <c r="N110" s="41">
        <f>IF(N103="-","-",SUM(N103:N108)*'3i PAAC PAP'!$G$26)</f>
        <v>9.553852933332756</v>
      </c>
      <c r="O110" s="31"/>
      <c r="P110" s="41" t="str">
        <f>IF(P103="-","-",SUM(P103:P108)*'3i PAAC PAP'!$G$26)</f>
        <v>-</v>
      </c>
      <c r="Q110" s="41" t="str">
        <f>IF(Q103="-","-",SUM(Q103:Q108)*'3i PAAC PAP'!$G$26)</f>
        <v>-</v>
      </c>
      <c r="R110" s="41" t="str">
        <f>IF(R103="-","-",SUM(R103:R108)*'3i PAAC PAP'!$G$26)</f>
        <v>-</v>
      </c>
      <c r="S110" s="41" t="str">
        <f>IF(S103="-","-",SUM(S103:S108)*'3i PAAC PAP'!$G$26)</f>
        <v>-</v>
      </c>
      <c r="T110" s="41" t="str">
        <f>IF(T103="-","-",SUM(T103:T108)*'3i PAAC PAP'!$G$26)</f>
        <v>-</v>
      </c>
      <c r="U110" s="41" t="str">
        <f>IF(U103="-","-",SUM(U103:U108)*'3i PAAC PAP'!$G$26)</f>
        <v>-</v>
      </c>
      <c r="V110" s="41" t="str">
        <f>IF(V103="-","-",SUM(V103:V108)*'3i PAAC PAP'!$G$26)</f>
        <v>-</v>
      </c>
      <c r="W110" s="41" t="str">
        <f>IF(W103="-","-",SUM(W103:W108)*'3i PAAC PAP'!$G$26)</f>
        <v>-</v>
      </c>
      <c r="X110" s="41" t="str">
        <f>IF(X103="-","-",SUM(X103:X108)*'3i PAAC PAP'!$G$26)</f>
        <v>-</v>
      </c>
      <c r="Y110" s="41" t="str">
        <f>IF(Y103="-","-",SUM(Y103:Y108)*'3i PAAC PAP'!$G$26)</f>
        <v>-</v>
      </c>
      <c r="Z110" s="41" t="str">
        <f>IF(Z103="-","-",SUM(Z103:Z108)*'3i PAAC PAP'!$G$26)</f>
        <v>-</v>
      </c>
      <c r="AA110" s="29"/>
    </row>
    <row r="111" spans="1:27" s="30" customFormat="1" ht="11.5" x14ac:dyDescent="0.25">
      <c r="A111" s="273">
        <v>9</v>
      </c>
      <c r="B111" s="142" t="s">
        <v>398</v>
      </c>
      <c r="C111" s="142" t="s">
        <v>548</v>
      </c>
      <c r="D111" s="140" t="s">
        <v>327</v>
      </c>
      <c r="E111" s="134"/>
      <c r="F111" s="31"/>
      <c r="G111" s="41">
        <f>IF(G103="-","-",SUM(G103:G110)*'3j EBIT'!$E$10)</f>
        <v>10.758845627732255</v>
      </c>
      <c r="H111" s="41">
        <f>IF(H103="-","-",SUM(H103:H110)*'3j EBIT'!$E$10)</f>
        <v>10.262562477699916</v>
      </c>
      <c r="I111" s="41">
        <f>IF(I103="-","-",SUM(I103:I110)*'3j EBIT'!$E$10)</f>
        <v>10.724902944291731</v>
      </c>
      <c r="J111" s="41">
        <f>IF(J103="-","-",SUM(J103:J110)*'3j EBIT'!$E$10)</f>
        <v>10.506259622056158</v>
      </c>
      <c r="K111" s="41">
        <f>IF(K103="-","-",SUM(K103:K110)*'3j EBIT'!$E$10)</f>
        <v>11.473959511008502</v>
      </c>
      <c r="L111" s="41">
        <f>IF(L103="-","-",SUM(L103:L110)*'3j EBIT'!$E$10)</f>
        <v>11.323933591689837</v>
      </c>
      <c r="M111" s="41">
        <f>IF(M103="-","-",SUM(M103:M110)*'3j EBIT'!$E$10)</f>
        <v>12.368620730475833</v>
      </c>
      <c r="N111" s="41">
        <f>IF(N103="-","-",SUM(N103:N110)*'3j EBIT'!$E$10)</f>
        <v>12.925354952673905</v>
      </c>
      <c r="O111" s="31"/>
      <c r="P111" s="41" t="str">
        <f>IF(P103="-","-",SUM(P103:P110)*'3j EBIT'!$E$10)</f>
        <v>-</v>
      </c>
      <c r="Q111" s="41" t="str">
        <f>IF(Q103="-","-",SUM(Q103:Q110)*'3j EBIT'!$E$10)</f>
        <v>-</v>
      </c>
      <c r="R111" s="41" t="str">
        <f>IF(R103="-","-",SUM(R103:R110)*'3j EBIT'!$E$10)</f>
        <v>-</v>
      </c>
      <c r="S111" s="41" t="str">
        <f>IF(S103="-","-",SUM(S103:S110)*'3j EBIT'!$E$10)</f>
        <v>-</v>
      </c>
      <c r="T111" s="41" t="str">
        <f>IF(T103="-","-",SUM(T103:T110)*'3j EBIT'!$E$10)</f>
        <v>-</v>
      </c>
      <c r="U111" s="41" t="str">
        <f>IF(U103="-","-",SUM(U103:U110)*'3j EBIT'!$E$10)</f>
        <v>-</v>
      </c>
      <c r="V111" s="41" t="str">
        <f>IF(V103="-","-",SUM(V103:V110)*'3j EBIT'!$E$10)</f>
        <v>-</v>
      </c>
      <c r="W111" s="41" t="str">
        <f>IF(W103="-","-",SUM(W103:W110)*'3j EBIT'!$E$10)</f>
        <v>-</v>
      </c>
      <c r="X111" s="41" t="str">
        <f>IF(X103="-","-",SUM(X103:X110)*'3j EBIT'!$E$10)</f>
        <v>-</v>
      </c>
      <c r="Y111" s="41" t="str">
        <f>IF(Y103="-","-",SUM(Y103:Y110)*'3j EBIT'!$E$10)</f>
        <v>-</v>
      </c>
      <c r="Z111" s="41" t="str">
        <f>IF(Z103="-","-",SUM(Z103:Z110)*'3j EBIT'!$E$10)</f>
        <v>-</v>
      </c>
      <c r="AA111" s="29"/>
    </row>
    <row r="112" spans="1:27" s="30" customFormat="1" ht="11.5" x14ac:dyDescent="0.25">
      <c r="A112" s="273">
        <v>10</v>
      </c>
      <c r="B112" s="142" t="s">
        <v>294</v>
      </c>
      <c r="C112" s="190" t="s">
        <v>549</v>
      </c>
      <c r="D112" s="140" t="s">
        <v>327</v>
      </c>
      <c r="E112" s="133"/>
      <c r="F112" s="31"/>
      <c r="G112" s="41">
        <f>IF(G103="-","-",SUM(G103:G105,G107:G111)*'3k HAP'!$E$11)</f>
        <v>6.4744574375489785</v>
      </c>
      <c r="H112" s="41">
        <f>IF(H103="-","-",SUM(H103:H105,H107:H111)*'3k HAP'!$E$11)</f>
        <v>6.0746152325730627</v>
      </c>
      <c r="I112" s="41">
        <f>IF(I103="-","-",SUM(I103:I105,I107:I111)*'3k HAP'!$E$11)</f>
        <v>6.1177787474166454</v>
      </c>
      <c r="J112" s="41">
        <f>IF(J103="-","-",SUM(J103:J105,J107:J111)*'3k HAP'!$E$11)</f>
        <v>5.9589500900556285</v>
      </c>
      <c r="K112" s="41">
        <f>IF(K103="-","-",SUM(K103:K105,K107:K111)*'3k HAP'!$E$11)</f>
        <v>6.7663313095099271</v>
      </c>
      <c r="L112" s="41">
        <f>IF(L103="-","-",SUM(L103:L105,L107:L111)*'3k HAP'!$E$11)</f>
        <v>6.6324355846279568</v>
      </c>
      <c r="M112" s="41">
        <f>IF(M103="-","-",SUM(M103:M105,M107:M111)*'3k HAP'!$E$11)</f>
        <v>7.449927394148971</v>
      </c>
      <c r="N112" s="41">
        <f>IF(N103="-","-",SUM(N103:N105,N107:N111)*'3k HAP'!$E$11)</f>
        <v>7.8899003026832792</v>
      </c>
      <c r="O112" s="31"/>
      <c r="P112" s="41" t="str">
        <f>IF(P103="-","-",SUM(P103:P105,P107:P111)*'3k HAP'!$E$11)</f>
        <v>-</v>
      </c>
      <c r="Q112" s="41" t="str">
        <f>IF(Q103="-","-",SUM(Q103:Q105,Q107:Q111)*'3k HAP'!$E$11)</f>
        <v>-</v>
      </c>
      <c r="R112" s="41" t="str">
        <f>IF(R103="-","-",SUM(R103:R105,R107:R111)*'3k HAP'!$E$11)</f>
        <v>-</v>
      </c>
      <c r="S112" s="41" t="str">
        <f>IF(S103="-","-",SUM(S103:S105,S107:S111)*'3k HAP'!$E$11)</f>
        <v>-</v>
      </c>
      <c r="T112" s="41" t="str">
        <f>IF(T103="-","-",SUM(T103:T105,T107:T111)*'3k HAP'!$E$11)</f>
        <v>-</v>
      </c>
      <c r="U112" s="41" t="str">
        <f>IF(U103="-","-",SUM(U103:U105,U107:U111)*'3k HAP'!$E$11)</f>
        <v>-</v>
      </c>
      <c r="V112" s="41" t="str">
        <f>IF(V103="-","-",SUM(V103:V105,V107:V111)*'3k HAP'!$E$11)</f>
        <v>-</v>
      </c>
      <c r="W112" s="41" t="str">
        <f>IF(W103="-","-",SUM(W103:W105,W107:W111)*'3k HAP'!$E$11)</f>
        <v>-</v>
      </c>
      <c r="X112" s="41" t="str">
        <f>IF(X103="-","-",SUM(X103:X105,X107:X111)*'3k HAP'!$E$11)</f>
        <v>-</v>
      </c>
      <c r="Y112" s="41" t="str">
        <f>IF(Y103="-","-",SUM(Y103:Y105,Y107:Y111)*'3k HAP'!$E$11)</f>
        <v>-</v>
      </c>
      <c r="Z112" s="41" t="str">
        <f>IF(Z103="-","-",SUM(Z103:Z105,Z107:Z111)*'3k HAP'!$E$11)</f>
        <v>-</v>
      </c>
      <c r="AA112" s="29"/>
    </row>
    <row r="113" spans="1:27" s="30" customFormat="1" ht="11.5" x14ac:dyDescent="0.25">
      <c r="A113" s="273">
        <v>11</v>
      </c>
      <c r="B113" s="142" t="s">
        <v>46</v>
      </c>
      <c r="C113" s="142" t="str">
        <f>B113&amp;"_"&amp;D113</f>
        <v>Total_South East</v>
      </c>
      <c r="D113" s="140" t="s">
        <v>327</v>
      </c>
      <c r="E113" s="134"/>
      <c r="F113" s="31"/>
      <c r="G113" s="41">
        <f t="shared" ref="G113:N113" si="16">IF(G103="-","-",SUM(G103:G112))</f>
        <v>583.48833610382098</v>
      </c>
      <c r="H113" s="41">
        <f t="shared" si="16"/>
        <v>556.47204495763697</v>
      </c>
      <c r="I113" s="41">
        <f t="shared" si="16"/>
        <v>581.31125770706274</v>
      </c>
      <c r="J113" s="41">
        <f t="shared" si="16"/>
        <v>569.42624245190962</v>
      </c>
      <c r="K113" s="41">
        <f t="shared" si="16"/>
        <v>622.13289666307116</v>
      </c>
      <c r="L113" s="41">
        <f t="shared" si="16"/>
        <v>613.95287400209872</v>
      </c>
      <c r="M113" s="41">
        <f t="shared" si="16"/>
        <v>670.79858657072134</v>
      </c>
      <c r="N113" s="41">
        <f t="shared" si="16"/>
        <v>701.09709486977329</v>
      </c>
      <c r="O113" s="31"/>
      <c r="P113" s="41" t="str">
        <f t="shared" ref="P113:Z113" si="17">IF(P103="-","-",SUM(P103:P112))</f>
        <v>-</v>
      </c>
      <c r="Q113" s="41" t="str">
        <f t="shared" si="17"/>
        <v>-</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5" x14ac:dyDescent="0.25">
      <c r="A114" s="273">
        <v>1</v>
      </c>
      <c r="B114" s="138" t="s">
        <v>353</v>
      </c>
      <c r="C114" s="138" t="s">
        <v>344</v>
      </c>
      <c r="D114" s="141" t="s">
        <v>328</v>
      </c>
      <c r="E114" s="137"/>
      <c r="F114" s="31"/>
      <c r="G114" s="135">
        <f>IF('3a DF'!H37="-","-",'3a DF'!H37)</f>
        <v>255.84034468969213</v>
      </c>
      <c r="H114" s="135">
        <f>IF('3a DF'!I37="-","-",'3a DF'!I37)</f>
        <v>229.02297548110928</v>
      </c>
      <c r="I114" s="135">
        <f>IF('3a DF'!J37="-","-",'3a DF'!J37)</f>
        <v>206.52111749260243</v>
      </c>
      <c r="J114" s="135">
        <f>IF('3a DF'!K37="-","-",'3a DF'!K37)</f>
        <v>196.71616254905095</v>
      </c>
      <c r="K114" s="135">
        <f>IF('3a DF'!L37="-","-",'3a DF'!L37)</f>
        <v>229.56752748022265</v>
      </c>
      <c r="L114" s="135">
        <f>IF('3a DF'!M37="-","-",'3a DF'!M37)</f>
        <v>221.07534831794831</v>
      </c>
      <c r="M114" s="135">
        <f>IF('3a DF'!N37="-","-",'3a DF'!N37)</f>
        <v>232.30828693973436</v>
      </c>
      <c r="N114" s="135">
        <f>IF('3a DF'!O37="-","-",'3a DF'!O37)</f>
        <v>259.27669506925332</v>
      </c>
      <c r="O114" s="31"/>
      <c r="P114" s="135" t="str">
        <f>IF('3a DF'!Q37="-","-",'3a DF'!Q37)</f>
        <v>-</v>
      </c>
      <c r="Q114" s="135" t="str">
        <f>IF('3a DF'!R37="-","-",'3a DF'!R37)</f>
        <v>-</v>
      </c>
      <c r="R114" s="135" t="str">
        <f>IF('3a DF'!S37="-","-",'3a DF'!S37)</f>
        <v>-</v>
      </c>
      <c r="S114" s="135" t="str">
        <f>IF('3a DF'!T37="-","-",'3a DF'!T37)</f>
        <v>-</v>
      </c>
      <c r="T114" s="135" t="str">
        <f>IF('3a DF'!U37="-","-",'3a DF'!U37)</f>
        <v>-</v>
      </c>
      <c r="U114" s="135" t="str">
        <f>IF('3a DF'!V37="-","-",'3a DF'!V37)</f>
        <v>-</v>
      </c>
      <c r="V114" s="135" t="str">
        <f>IF('3a DF'!W37="-","-",'3a DF'!W37)</f>
        <v>-</v>
      </c>
      <c r="W114" s="135" t="str">
        <f>IF('3a DF'!X37="-","-",'3a DF'!X37)</f>
        <v>-</v>
      </c>
      <c r="X114" s="135" t="str">
        <f>IF('3a DF'!Y37="-","-",'3a DF'!Y37)</f>
        <v>-</v>
      </c>
      <c r="Y114" s="135" t="str">
        <f>IF('3a DF'!Z37="-","-",'3a DF'!Z37)</f>
        <v>-</v>
      </c>
      <c r="Z114" s="135" t="str">
        <f>IF('3a DF'!AA37="-","-",'3a DF'!AA37)</f>
        <v>-</v>
      </c>
      <c r="AA114" s="29"/>
    </row>
    <row r="115" spans="1:27" s="30" customFormat="1" ht="11.5" x14ac:dyDescent="0.25">
      <c r="A115" s="273">
        <v>2</v>
      </c>
      <c r="B115" s="138" t="s">
        <v>353</v>
      </c>
      <c r="C115" s="138" t="s">
        <v>303</v>
      </c>
      <c r="D115" s="141" t="s">
        <v>328</v>
      </c>
      <c r="E115" s="137"/>
      <c r="F115" s="31"/>
      <c r="G115" s="135">
        <f>IF('3b CM'!F36="-","-",'3b CM'!F36)</f>
        <v>5.9209279169657465E-2</v>
      </c>
      <c r="H115" s="135">
        <f>IF('3b CM'!G36="-","-",'3b CM'!G36)</f>
        <v>8.8813918754486187E-2</v>
      </c>
      <c r="I115" s="135">
        <f>IF('3b CM'!H36="-","-",'3b CM'!H36)</f>
        <v>0.27966537529308733</v>
      </c>
      <c r="J115" s="135">
        <f>IF('3b CM'!I36="-","-",'3b CM'!I36)</f>
        <v>0.28440575793796036</v>
      </c>
      <c r="K115" s="135">
        <f>IF('3b CM'!J36="-","-",'3b CM'!J36)</f>
        <v>3.6528488442064324</v>
      </c>
      <c r="L115" s="135">
        <f>IF('3b CM'!K36="-","-",'3b CM'!K36)</f>
        <v>3.5436324921549178</v>
      </c>
      <c r="M115" s="135">
        <f>IF('3b CM'!L36="-","-",'3b CM'!L36)</f>
        <v>12.166521478151626</v>
      </c>
      <c r="N115" s="135">
        <f>IF('3b CM'!M36="-","-",'3b CM'!M36)</f>
        <v>11.56584139250541</v>
      </c>
      <c r="O115" s="31"/>
      <c r="P115" s="135" t="str">
        <f>IF('3b CM'!O36="-","-",'3b CM'!O36)</f>
        <v>-</v>
      </c>
      <c r="Q115" s="135" t="str">
        <f>IF('3b CM'!P36="-","-",'3b CM'!P36)</f>
        <v>-</v>
      </c>
      <c r="R115" s="135" t="str">
        <f>IF('3b CM'!Q36="-","-",'3b CM'!Q36)</f>
        <v>-</v>
      </c>
      <c r="S115" s="135" t="str">
        <f>IF('3b CM'!R36="-","-",'3b CM'!R36)</f>
        <v>-</v>
      </c>
      <c r="T115" s="135" t="str">
        <f>IF('3b CM'!S36="-","-",'3b CM'!S36)</f>
        <v>-</v>
      </c>
      <c r="U115" s="135" t="str">
        <f>IF('3b CM'!T36="-","-",'3b CM'!T36)</f>
        <v>-</v>
      </c>
      <c r="V115" s="135" t="str">
        <f>IF('3b CM'!U36="-","-",'3b CM'!U36)</f>
        <v>-</v>
      </c>
      <c r="W115" s="135" t="str">
        <f>IF('3b CM'!V36="-","-",'3b CM'!V36)</f>
        <v>-</v>
      </c>
      <c r="X115" s="135" t="str">
        <f>IF('3b CM'!W36="-","-",'3b CM'!W36)</f>
        <v>-</v>
      </c>
      <c r="Y115" s="135" t="str">
        <f>IF('3b CM'!X36="-","-",'3b CM'!X36)</f>
        <v>-</v>
      </c>
      <c r="Z115" s="135" t="str">
        <f>IF('3b CM'!Y36="-","-",'3b CM'!Y36)</f>
        <v>-</v>
      </c>
      <c r="AA115" s="29"/>
    </row>
    <row r="116" spans="1:27" s="30" customFormat="1" ht="11.5" x14ac:dyDescent="0.25">
      <c r="A116" s="273">
        <v>3</v>
      </c>
      <c r="B116" s="138" t="s">
        <v>2</v>
      </c>
      <c r="C116" s="138" t="s">
        <v>345</v>
      </c>
      <c r="D116" s="141" t="s">
        <v>328</v>
      </c>
      <c r="E116" s="137"/>
      <c r="F116" s="31"/>
      <c r="G116" s="135">
        <f>IF('3c PC'!G37="-","-",'3c PC'!G37)</f>
        <v>90.730181075528037</v>
      </c>
      <c r="H116" s="135">
        <f>IF('3c PC'!H37="-","-",'3c PC'!H37)</f>
        <v>90.703068916991796</v>
      </c>
      <c r="I116" s="135">
        <f>IF('3c PC'!I37="-","-",'3c PC'!I37)</f>
        <v>115.01459904250231</v>
      </c>
      <c r="J116" s="135">
        <f>IF('3c PC'!J37="-","-",'3c PC'!J37)</f>
        <v>113.78027618233038</v>
      </c>
      <c r="K116" s="135">
        <f>IF('3c PC'!K37="-","-",'3c PC'!K37)</f>
        <v>130.47520110883656</v>
      </c>
      <c r="L116" s="135">
        <f>IF('3c PC'!L37="-","-",'3c PC'!L37)</f>
        <v>129.28440749528133</v>
      </c>
      <c r="M116" s="135">
        <f>IF('3c PC'!M37="-","-",'3c PC'!M37)</f>
        <v>157.56852017289501</v>
      </c>
      <c r="N116" s="135">
        <f>IF('3c PC'!N37="-","-",'3c PC'!N37)</f>
        <v>154.67294046470522</v>
      </c>
      <c r="O116" s="31"/>
      <c r="P116" s="135" t="str">
        <f>IF('3c PC'!P37="-","-",'3c PC'!P37)</f>
        <v>-</v>
      </c>
      <c r="Q116" s="135" t="str">
        <f>IF('3c PC'!Q37="-","-",'3c PC'!Q37)</f>
        <v>-</v>
      </c>
      <c r="R116" s="135" t="str">
        <f>IF('3c PC'!R37="-","-",'3c PC'!R37)</f>
        <v>-</v>
      </c>
      <c r="S116" s="135" t="str">
        <f>IF('3c PC'!S37="-","-",'3c PC'!S37)</f>
        <v>-</v>
      </c>
      <c r="T116" s="135" t="str">
        <f>IF('3c PC'!T37="-","-",'3c PC'!T37)</f>
        <v>-</v>
      </c>
      <c r="U116" s="135" t="str">
        <f>IF('3c PC'!U37="-","-",'3c PC'!U37)</f>
        <v>-</v>
      </c>
      <c r="V116" s="135" t="str">
        <f>IF('3c PC'!V37="-","-",'3c PC'!V37)</f>
        <v>-</v>
      </c>
      <c r="W116" s="135" t="str">
        <f>IF('3c PC'!W37="-","-",'3c PC'!W37)</f>
        <v>-</v>
      </c>
      <c r="X116" s="135" t="str">
        <f>IF('3c PC'!X37="-","-",'3c PC'!X37)</f>
        <v>-</v>
      </c>
      <c r="Y116" s="135" t="str">
        <f>IF('3c PC'!Y37="-","-",'3c PC'!Y37)</f>
        <v>-</v>
      </c>
      <c r="Z116" s="135" t="str">
        <f>IF('3c PC'!Z37="-","-",'3c PC'!Z37)</f>
        <v>-</v>
      </c>
      <c r="AA116" s="29"/>
    </row>
    <row r="117" spans="1:27" s="30" customFormat="1" ht="11.5" x14ac:dyDescent="0.25">
      <c r="A117" s="273">
        <v>4</v>
      </c>
      <c r="B117" s="138" t="s">
        <v>355</v>
      </c>
      <c r="C117" s="138" t="s">
        <v>346</v>
      </c>
      <c r="D117" s="141" t="s">
        <v>328</v>
      </c>
      <c r="E117" s="137"/>
      <c r="F117" s="31"/>
      <c r="G117" s="135">
        <f>IF('3d NC-Elec'!H65="-","-",'3d NC-Elec'!H65)</f>
        <v>128.64454239671682</v>
      </c>
      <c r="H117" s="135">
        <f>IF('3d NC-Elec'!I65="-","-",'3d NC-Elec'!I65)</f>
        <v>129.64424912144716</v>
      </c>
      <c r="I117" s="135">
        <f>IF('3d NC-Elec'!J65="-","-",'3d NC-Elec'!J65)</f>
        <v>152.14173927790375</v>
      </c>
      <c r="J117" s="135">
        <f>IF('3d NC-Elec'!K65="-","-",'3d NC-Elec'!K65)</f>
        <v>151.38982502600331</v>
      </c>
      <c r="K117" s="135">
        <f>IF('3d NC-Elec'!L65="-","-",'3d NC-Elec'!L65)</f>
        <v>148.81876949313911</v>
      </c>
      <c r="L117" s="135">
        <f>IF('3d NC-Elec'!M65="-","-",'3d NC-Elec'!M65)</f>
        <v>150.0172320039093</v>
      </c>
      <c r="M117" s="135">
        <f>IF('3d NC-Elec'!N65="-","-",'3d NC-Elec'!N65)</f>
        <v>162.51189322189194</v>
      </c>
      <c r="N117" s="135">
        <f>IF('3d NC-Elec'!O65="-","-",'3d NC-Elec'!O65)</f>
        <v>161.98524914601313</v>
      </c>
      <c r="O117" s="31"/>
      <c r="P117" s="135" t="str">
        <f>IF('3d NC-Elec'!Q65="-","-",'3d NC-Elec'!Q65)</f>
        <v>-</v>
      </c>
      <c r="Q117" s="135" t="str">
        <f>IF('3d NC-Elec'!R65="-","-",'3d NC-Elec'!R65)</f>
        <v>-</v>
      </c>
      <c r="R117" s="135" t="str">
        <f>IF('3d NC-Elec'!S65="-","-",'3d NC-Elec'!S65)</f>
        <v>-</v>
      </c>
      <c r="S117" s="135" t="str">
        <f>IF('3d NC-Elec'!T65="-","-",'3d NC-Elec'!T65)</f>
        <v>-</v>
      </c>
      <c r="T117" s="135" t="str">
        <f>IF('3d NC-Elec'!U65="-","-",'3d NC-Elec'!U65)</f>
        <v>-</v>
      </c>
      <c r="U117" s="135" t="str">
        <f>IF('3d NC-Elec'!V65="-","-",'3d NC-Elec'!V65)</f>
        <v>-</v>
      </c>
      <c r="V117" s="135" t="str">
        <f>IF('3d NC-Elec'!W65="-","-",'3d NC-Elec'!W65)</f>
        <v>-</v>
      </c>
      <c r="W117" s="135" t="str">
        <f>IF('3d NC-Elec'!X65="-","-",'3d NC-Elec'!X65)</f>
        <v>-</v>
      </c>
      <c r="X117" s="135" t="str">
        <f>IF('3d NC-Elec'!Y65="-","-",'3d NC-Elec'!Y65)</f>
        <v>-</v>
      </c>
      <c r="Y117" s="135" t="str">
        <f>IF('3d NC-Elec'!Z65="-","-",'3d NC-Elec'!Z65)</f>
        <v>-</v>
      </c>
      <c r="Z117" s="135" t="str">
        <f>IF('3d NC-Elec'!AA65="-","-",'3d NC-Elec'!AA65)</f>
        <v>-</v>
      </c>
      <c r="AA117" s="29"/>
    </row>
    <row r="118" spans="1:27" s="30" customFormat="1" ht="12.4" customHeight="1" x14ac:dyDescent="0.25">
      <c r="A118" s="273">
        <v>5</v>
      </c>
      <c r="B118" s="138" t="s">
        <v>352</v>
      </c>
      <c r="C118" s="138" t="s">
        <v>347</v>
      </c>
      <c r="D118" s="141" t="s">
        <v>328</v>
      </c>
      <c r="E118" s="137"/>
      <c r="F118" s="31"/>
      <c r="G118" s="135">
        <f>IF('3f CPIH'!C$16="-","-",'3g OC '!$E$10*('3f CPIH'!C$16/'3f CPIH'!$G$16))</f>
        <v>76.533089989502642</v>
      </c>
      <c r="H118" s="135">
        <f>IF('3f CPIH'!D$16="-","-",'3g OC '!$E$10*('3f CPIH'!D$16/'3f CPIH'!$G$16))</f>
        <v>76.686309388881014</v>
      </c>
      <c r="I118" s="135">
        <f>IF('3f CPIH'!E$16="-","-",'3g OC '!$E$10*('3f CPIH'!E$16/'3f CPIH'!$G$16))</f>
        <v>76.916138487948601</v>
      </c>
      <c r="J118" s="135">
        <f>IF('3f CPIH'!F$16="-","-",'3g OC '!$E$10*('3f CPIH'!F$16/'3f CPIH'!$G$16))</f>
        <v>77.375796686083746</v>
      </c>
      <c r="K118" s="135">
        <f>IF('3f CPIH'!G$16="-","-",'3g OC '!$E$10*('3f CPIH'!G$16/'3f CPIH'!$G$16))</f>
        <v>78.29511308235405</v>
      </c>
      <c r="L118" s="135">
        <f>IF('3f CPIH'!H$16="-","-",'3g OC '!$E$10*('3f CPIH'!H$16/'3f CPIH'!$G$16))</f>
        <v>79.291039178313554</v>
      </c>
      <c r="M118" s="135">
        <f>IF('3f CPIH'!I$16="-","-",'3g OC '!$E$10*('3f CPIH'!I$16/'3f CPIH'!$G$16))</f>
        <v>80.440184673651416</v>
      </c>
      <c r="N118" s="135">
        <f>IF('3f CPIH'!J$16="-","-",'3g OC '!$E$10*('3f CPIH'!J$16/'3f CPIH'!$G$16))</f>
        <v>81.129671970854147</v>
      </c>
      <c r="O118" s="31"/>
      <c r="P118" s="135">
        <f>IF('3f CPIH'!L$16="-","-",'3g OC '!$E$10*('3f CPIH'!L$16/'3f CPIH'!$G$16))</f>
        <v>81.129671970854147</v>
      </c>
      <c r="Q118" s="135" t="str">
        <f>IF('3f CPIH'!M$16="-","-",'3g OC '!$E$10*('3f CPIH'!M$16/'3f CPIH'!$G$16))</f>
        <v>-</v>
      </c>
      <c r="R118" s="135" t="str">
        <f>IF('3f CPIH'!N$16="-","-",'3g OC '!$E$10*('3f CPIH'!N$16/'3f CPIH'!$G$16))</f>
        <v>-</v>
      </c>
      <c r="S118" s="135" t="str">
        <f>IF('3f CPIH'!O$16="-","-",'3g OC '!$E$10*('3f CPIH'!O$16/'3f CPIH'!$G$16))</f>
        <v>-</v>
      </c>
      <c r="T118" s="135" t="str">
        <f>IF('3f CPIH'!P$16="-","-",'3g OC '!$E$10*('3f CPIH'!P$16/'3f CPIH'!$G$16))</f>
        <v>-</v>
      </c>
      <c r="U118" s="135" t="str">
        <f>IF('3f CPIH'!Q$16="-","-",'3g OC '!$E$10*('3f CPIH'!Q$16/'3f CPIH'!$G$16))</f>
        <v>-</v>
      </c>
      <c r="V118" s="135" t="str">
        <f>IF('3f CPIH'!R$16="-","-",'3g OC '!$E$10*('3f CPIH'!R$16/'3f CPIH'!$G$16))</f>
        <v>-</v>
      </c>
      <c r="W118" s="135" t="str">
        <f>IF('3f CPIH'!S$16="-","-",'3g OC '!$E$10*('3f CPIH'!S$16/'3f CPIH'!$G$16))</f>
        <v>-</v>
      </c>
      <c r="X118" s="135" t="str">
        <f>IF('3f CPIH'!T$16="-","-",'3g OC '!$E$10*('3f CPIH'!T$16/'3f CPIH'!$G$16))</f>
        <v>-</v>
      </c>
      <c r="Y118" s="135" t="str">
        <f>IF('3f CPIH'!U$16="-","-",'3g OC '!$E$10*('3f CPIH'!U$16/'3f CPIH'!$G$16))</f>
        <v>-</v>
      </c>
      <c r="Z118" s="135" t="str">
        <f>IF('3f CPIH'!V$16="-","-",'3g OC '!$E$10*('3f CPIH'!V$16/'3f CPIH'!$G$16))</f>
        <v>-</v>
      </c>
      <c r="AA118" s="29"/>
    </row>
    <row r="119" spans="1:27" s="30" customFormat="1" ht="11.5" x14ac:dyDescent="0.25">
      <c r="A119" s="273">
        <v>6</v>
      </c>
      <c r="B119" s="138" t="s">
        <v>352</v>
      </c>
      <c r="C119" s="138" t="s">
        <v>45</v>
      </c>
      <c r="D119" s="141" t="s">
        <v>328</v>
      </c>
      <c r="E119" s="137"/>
      <c r="F119" s="31"/>
      <c r="G119" s="135" t="s">
        <v>336</v>
      </c>
      <c r="H119" s="135" t="s">
        <v>336</v>
      </c>
      <c r="I119" s="135" t="s">
        <v>336</v>
      </c>
      <c r="J119" s="135" t="s">
        <v>336</v>
      </c>
      <c r="K119" s="135">
        <f>IF('3h SMNCC'!F$36="-","-",'3h SMNCC'!F$36)</f>
        <v>0</v>
      </c>
      <c r="L119" s="135">
        <f>IF('3h SMNCC'!G$36="-","-",'3h SMNCC'!G$36)</f>
        <v>-0.20799732489328449</v>
      </c>
      <c r="M119" s="135">
        <f>IF('3h SMNCC'!H$36="-","-",'3h SMNCC'!H$36)</f>
        <v>2.3528451635617831</v>
      </c>
      <c r="N119" s="135">
        <f>IF('3h SMNCC'!I$36="-","-",'3h SMNCC'!I$36)</f>
        <v>7.276170729762069</v>
      </c>
      <c r="O119" s="31"/>
      <c r="P119" s="135" t="str">
        <f>IF('3h SMNCC'!K$36="-","-",'3h SMNCC'!K$36)</f>
        <v>-</v>
      </c>
      <c r="Q119" s="135" t="str">
        <f>IF('3h SMNCC'!L$36="-","-",'3h SMNCC'!L$36)</f>
        <v>-</v>
      </c>
      <c r="R119" s="135" t="str">
        <f>IF('3h SMNCC'!M$36="-","-",'3h SMNCC'!M$36)</f>
        <v>-</v>
      </c>
      <c r="S119" s="135" t="str">
        <f>IF('3h SMNCC'!N$36="-","-",'3h SMNCC'!N$36)</f>
        <v>-</v>
      </c>
      <c r="T119" s="135" t="str">
        <f>IF('3h SMNCC'!O$36="-","-",'3h SMNCC'!O$36)</f>
        <v>-</v>
      </c>
      <c r="U119" s="135" t="str">
        <f>IF('3h SMNCC'!P$36="-","-",'3h SMNCC'!P$36)</f>
        <v>-</v>
      </c>
      <c r="V119" s="135" t="str">
        <f>IF('3h SMNCC'!Q$36="-","-",'3h SMNCC'!Q$36)</f>
        <v>-</v>
      </c>
      <c r="W119" s="135" t="str">
        <f>IF('3h SMNCC'!R$36="-","-",'3h SMNCC'!R$36)</f>
        <v>-</v>
      </c>
      <c r="X119" s="135" t="str">
        <f>IF('3h SMNCC'!S$36="-","-",'3h SMNCC'!S$36)</f>
        <v>-</v>
      </c>
      <c r="Y119" s="135" t="str">
        <f>IF('3h SMNCC'!T$36="-","-",'3h SMNCC'!T$36)</f>
        <v>-</v>
      </c>
      <c r="Z119" s="135" t="str">
        <f>IF('3h SMNCC'!U$36="-","-",'3h SMNCC'!U$36)</f>
        <v>-</v>
      </c>
      <c r="AA119" s="29"/>
    </row>
    <row r="120" spans="1:27" s="30" customFormat="1" ht="11.5" x14ac:dyDescent="0.25">
      <c r="A120" s="273">
        <v>7</v>
      </c>
      <c r="B120" s="138" t="s">
        <v>352</v>
      </c>
      <c r="C120" s="138" t="s">
        <v>399</v>
      </c>
      <c r="D120" s="141" t="s">
        <v>328</v>
      </c>
      <c r="E120" s="137"/>
      <c r="F120" s="31"/>
      <c r="G120" s="135">
        <f>IF('3f CPIH'!C$16="-","-",'3i PAAC PAP'!$G$14*('3f CPIH'!C$16/'3f CPIH'!$G$16))</f>
        <v>4.3957347110466403</v>
      </c>
      <c r="H120" s="135">
        <f>IF('3f CPIH'!D$16="-","-",'3i PAAC PAP'!$G$14*('3f CPIH'!D$16/'3f CPIH'!$G$16))</f>
        <v>4.4045349807384246</v>
      </c>
      <c r="I120" s="135">
        <f>IF('3f CPIH'!E$16="-","-",'3i PAAC PAP'!$G$14*('3f CPIH'!E$16/'3f CPIH'!$G$16))</f>
        <v>4.417735385276103</v>
      </c>
      <c r="J120" s="135">
        <f>IF('3f CPIH'!F$16="-","-",'3i PAAC PAP'!$G$14*('3f CPIH'!F$16/'3f CPIH'!$G$16))</f>
        <v>4.4441361943514579</v>
      </c>
      <c r="K120" s="135">
        <f>IF('3f CPIH'!G$16="-","-",'3i PAAC PAP'!$G$14*('3f CPIH'!G$16/'3f CPIH'!$G$16))</f>
        <v>4.4969378125021686</v>
      </c>
      <c r="L120" s="135">
        <f>IF('3f CPIH'!H$16="-","-",'3i PAAC PAP'!$G$14*('3f CPIH'!H$16/'3f CPIH'!$G$16))</f>
        <v>4.5541395654987715</v>
      </c>
      <c r="M120" s="135">
        <f>IF('3f CPIH'!I$16="-","-",'3i PAAC PAP'!$G$14*('3f CPIH'!I$16/'3f CPIH'!$G$16))</f>
        <v>4.6201415881871588</v>
      </c>
      <c r="N120" s="135">
        <f>IF('3f CPIH'!J$16="-","-",'3i PAAC PAP'!$G$14*('3f CPIH'!J$16/'3f CPIH'!$G$16))</f>
        <v>4.659742801800193</v>
      </c>
      <c r="O120" s="31"/>
      <c r="P120" s="135">
        <f>IF('3f CPIH'!L$16="-","-",'3i PAAC PAP'!$G$14*('3f CPIH'!L$16/'3f CPIH'!$G$16))</f>
        <v>4.659742801800193</v>
      </c>
      <c r="Q120" s="135" t="str">
        <f>IF('3f CPIH'!M$16="-","-",'3i PAAC PAP'!$G$14*('3f CPIH'!M$16/'3f CPIH'!$G$16))</f>
        <v>-</v>
      </c>
      <c r="R120" s="135" t="str">
        <f>IF('3f CPIH'!N$16="-","-",'3i PAAC PAP'!$G$14*('3f CPIH'!N$16/'3f CPIH'!$G$16))</f>
        <v>-</v>
      </c>
      <c r="S120" s="135" t="str">
        <f>IF('3f CPIH'!O$16="-","-",'3i PAAC PAP'!$G$14*('3f CPIH'!O$16/'3f CPIH'!$G$16))</f>
        <v>-</v>
      </c>
      <c r="T120" s="135" t="str">
        <f>IF('3f CPIH'!P$16="-","-",'3i PAAC PAP'!$G$14*('3f CPIH'!P$16/'3f CPIH'!$G$16))</f>
        <v>-</v>
      </c>
      <c r="U120" s="135" t="str">
        <f>IF('3f CPIH'!Q$16="-","-",'3i PAAC PAP'!$G$14*('3f CPIH'!Q$16/'3f CPIH'!$G$16))</f>
        <v>-</v>
      </c>
      <c r="V120" s="135" t="str">
        <f>IF('3f CPIH'!R$16="-","-",'3i PAAC PAP'!$G$14*('3f CPIH'!R$16/'3f CPIH'!$G$16))</f>
        <v>-</v>
      </c>
      <c r="W120" s="135" t="str">
        <f>IF('3f CPIH'!S$16="-","-",'3i PAAC PAP'!$G$14*('3f CPIH'!S$16/'3f CPIH'!$G$16))</f>
        <v>-</v>
      </c>
      <c r="X120" s="135" t="str">
        <f>IF('3f CPIH'!T$16="-","-",'3i PAAC PAP'!$G$14*('3f CPIH'!T$16/'3f CPIH'!$G$16))</f>
        <v>-</v>
      </c>
      <c r="Y120" s="135" t="str">
        <f>IF('3f CPIH'!U$16="-","-",'3i PAAC PAP'!$G$14*('3f CPIH'!U$16/'3f CPIH'!$G$16))</f>
        <v>-</v>
      </c>
      <c r="Z120" s="135" t="str">
        <f>IF('3f CPIH'!V$16="-","-",'3i PAAC PAP'!$G$14*('3f CPIH'!V$16/'3f CPIH'!$G$16))</f>
        <v>-</v>
      </c>
      <c r="AA120" s="29"/>
    </row>
    <row r="121" spans="1:27" s="30" customFormat="1" ht="11.5" x14ac:dyDescent="0.25">
      <c r="A121" s="273">
        <v>8</v>
      </c>
      <c r="B121" s="138" t="s">
        <v>352</v>
      </c>
      <c r="C121" s="138" t="s">
        <v>417</v>
      </c>
      <c r="D121" s="141" t="s">
        <v>328</v>
      </c>
      <c r="E121" s="137"/>
      <c r="F121" s="31"/>
      <c r="G121" s="135">
        <f>IF(G114="-","-",SUM(G114:G119)*'3i PAAC PAP'!$G$26)</f>
        <v>7.9149343695734249</v>
      </c>
      <c r="H121" s="135">
        <f>IF(H114="-","-",SUM(H114:H119)*'3i PAAC PAP'!$G$26)</f>
        <v>7.5468482097834526</v>
      </c>
      <c r="I121" s="135">
        <f>IF(I114="-","-",SUM(I114:I119)*'3i PAAC PAP'!$G$26)</f>
        <v>7.9015358504411282</v>
      </c>
      <c r="J121" s="135">
        <f>IF(J114="-","-",SUM(J114:J119)*'3i PAAC PAP'!$G$26)</f>
        <v>7.7390682353591762</v>
      </c>
      <c r="K121" s="135">
        <f>IF(K114="-","-",SUM(K114:K119)*'3i PAAC PAP'!$G$26)</f>
        <v>8.4743669202287055</v>
      </c>
      <c r="L121" s="135">
        <f>IF(L114="-","-",SUM(L114:L119)*'3i PAAC PAP'!$G$26)</f>
        <v>8.3624032508393675</v>
      </c>
      <c r="M121" s="135">
        <f>IF(M114="-","-",SUM(M114:M119)*'3i PAAC PAP'!$G$26)</f>
        <v>9.2853398277819608</v>
      </c>
      <c r="N121" s="135">
        <f>IF(N114="-","-",SUM(N114:N119)*'3i PAAC PAP'!$G$26)</f>
        <v>9.6949704689750114</v>
      </c>
      <c r="O121" s="31"/>
      <c r="P121" s="135" t="str">
        <f>IF(P114="-","-",SUM(P114:P119)*'3i PAAC PAP'!$G$26)</f>
        <v>-</v>
      </c>
      <c r="Q121" s="135" t="str">
        <f>IF(Q114="-","-",SUM(Q114:Q119)*'3i PAAC PAP'!$G$26)</f>
        <v>-</v>
      </c>
      <c r="R121" s="135" t="str">
        <f>IF(R114="-","-",SUM(R114:R119)*'3i PAAC PAP'!$G$26)</f>
        <v>-</v>
      </c>
      <c r="S121" s="135" t="str">
        <f>IF(S114="-","-",SUM(S114:S119)*'3i PAAC PAP'!$G$26)</f>
        <v>-</v>
      </c>
      <c r="T121" s="135" t="str">
        <f>IF(T114="-","-",SUM(T114:T119)*'3i PAAC PAP'!$G$26)</f>
        <v>-</v>
      </c>
      <c r="U121" s="135" t="str">
        <f>IF(U114="-","-",SUM(U114:U119)*'3i PAAC PAP'!$G$26)</f>
        <v>-</v>
      </c>
      <c r="V121" s="135" t="str">
        <f>IF(V114="-","-",SUM(V114:V119)*'3i PAAC PAP'!$G$26)</f>
        <v>-</v>
      </c>
      <c r="W121" s="135" t="str">
        <f>IF(W114="-","-",SUM(W114:W119)*'3i PAAC PAP'!$G$26)</f>
        <v>-</v>
      </c>
      <c r="X121" s="135" t="str">
        <f>IF(X114="-","-",SUM(X114:X119)*'3i PAAC PAP'!$G$26)</f>
        <v>-</v>
      </c>
      <c r="Y121" s="135" t="str">
        <f>IF(Y114="-","-",SUM(Y114:Y119)*'3i PAAC PAP'!$G$26)</f>
        <v>-</v>
      </c>
      <c r="Z121" s="135" t="str">
        <f>IF(Z114="-","-",SUM(Z114:Z119)*'3i PAAC PAP'!$G$26)</f>
        <v>-</v>
      </c>
      <c r="AA121" s="29"/>
    </row>
    <row r="122" spans="1:27" s="30" customFormat="1" ht="11.5" x14ac:dyDescent="0.25">
      <c r="A122" s="273">
        <v>9</v>
      </c>
      <c r="B122" s="138" t="s">
        <v>398</v>
      </c>
      <c r="C122" s="138" t="s">
        <v>548</v>
      </c>
      <c r="D122" s="141" t="s">
        <v>328</v>
      </c>
      <c r="E122" s="137"/>
      <c r="F122" s="31"/>
      <c r="G122" s="135">
        <f>IF(G114="-","-",SUM(G114:G121)*'3j EBIT'!$E$10)</f>
        <v>10.718242693713357</v>
      </c>
      <c r="H122" s="135">
        <f>IF(H114="-","-",SUM(H114:H121)*'3j EBIT'!$E$10)</f>
        <v>10.223839200336407</v>
      </c>
      <c r="I122" s="135">
        <f>IF(I114="-","-",SUM(I114:I121)*'3j EBIT'!$E$10)</f>
        <v>10.700658087327382</v>
      </c>
      <c r="J122" s="135">
        <f>IF(J114="-","-",SUM(J114:J121)*'3j EBIT'!$E$10)</f>
        <v>10.482863741991222</v>
      </c>
      <c r="K122" s="135">
        <f>IF(K114="-","-",SUM(K114:K121)*'3j EBIT'!$E$10)</f>
        <v>11.471834530088305</v>
      </c>
      <c r="L122" s="135">
        <f>IF(L114="-","-",SUM(L114:L121)*'3j EBIT'!$E$10)</f>
        <v>11.322483894601993</v>
      </c>
      <c r="M122" s="135">
        <f>IF(M114="-","-",SUM(M114:M121)*'3j EBIT'!$E$10)</f>
        <v>12.56382092825125</v>
      </c>
      <c r="N122" s="135">
        <f>IF(N114="-","-",SUM(N114:N121)*'3j EBIT'!$E$10)</f>
        <v>13.114964358833504</v>
      </c>
      <c r="O122" s="31"/>
      <c r="P122" s="135" t="str">
        <f>IF(P114="-","-",SUM(P114:P121)*'3j EBIT'!$E$10)</f>
        <v>-</v>
      </c>
      <c r="Q122" s="135" t="str">
        <f>IF(Q114="-","-",SUM(Q114:Q121)*'3j EBIT'!$E$10)</f>
        <v>-</v>
      </c>
      <c r="R122" s="135" t="str">
        <f>IF(R114="-","-",SUM(R114:R121)*'3j EBIT'!$E$10)</f>
        <v>-</v>
      </c>
      <c r="S122" s="135" t="str">
        <f>IF(S114="-","-",SUM(S114:S121)*'3j EBIT'!$E$10)</f>
        <v>-</v>
      </c>
      <c r="T122" s="135" t="str">
        <f>IF(T114="-","-",SUM(T114:T121)*'3j EBIT'!$E$10)</f>
        <v>-</v>
      </c>
      <c r="U122" s="135" t="str">
        <f>IF(U114="-","-",SUM(U114:U121)*'3j EBIT'!$E$10)</f>
        <v>-</v>
      </c>
      <c r="V122" s="135" t="str">
        <f>IF(V114="-","-",SUM(V114:V121)*'3j EBIT'!$E$10)</f>
        <v>-</v>
      </c>
      <c r="W122" s="135" t="str">
        <f>IF(W114="-","-",SUM(W114:W121)*'3j EBIT'!$E$10)</f>
        <v>-</v>
      </c>
      <c r="X122" s="135" t="str">
        <f>IF(X114="-","-",SUM(X114:X121)*'3j EBIT'!$E$10)</f>
        <v>-</v>
      </c>
      <c r="Y122" s="135" t="str">
        <f>IF(Y114="-","-",SUM(Y114:Y121)*'3j EBIT'!$E$10)</f>
        <v>-</v>
      </c>
      <c r="Z122" s="135" t="str">
        <f>IF(Z114="-","-",SUM(Z114:Z121)*'3j EBIT'!$E$10)</f>
        <v>-</v>
      </c>
      <c r="AA122" s="29"/>
    </row>
    <row r="123" spans="1:27" s="30" customFormat="1" ht="11.5" x14ac:dyDescent="0.25">
      <c r="A123" s="273">
        <v>10</v>
      </c>
      <c r="B123" s="138" t="s">
        <v>294</v>
      </c>
      <c r="C123" s="188" t="s">
        <v>549</v>
      </c>
      <c r="D123" s="141" t="s">
        <v>328</v>
      </c>
      <c r="E123" s="136"/>
      <c r="F123" s="31"/>
      <c r="G123" s="135">
        <f>IF(G114="-","-",SUM(G114:G116,G118:G122)*'3k HAP'!$E$11)</f>
        <v>6.459328704274145</v>
      </c>
      <c r="H123" s="135">
        <f>IF(H114="-","-",SUM(H114:H116,H118:H122)*'3k HAP'!$E$11)</f>
        <v>6.0610006892959509</v>
      </c>
      <c r="I123" s="135">
        <f>IF(I114="-","-",SUM(I114:I116,I118:I122)*'3k HAP'!$E$11)</f>
        <v>6.1055170244568995</v>
      </c>
      <c r="J123" s="135">
        <f>IF(J114="-","-",SUM(J114:J116,J118:J122)*'3k HAP'!$E$11)</f>
        <v>5.9473062810079966</v>
      </c>
      <c r="K123" s="135">
        <f>IF(K114="-","-",SUM(K114:K116,K118:K122)*'3k HAP'!$E$11)</f>
        <v>6.7523649068098264</v>
      </c>
      <c r="L123" s="135">
        <f>IF(L114="-","-",SUM(L114:L116,L118:L122)*'3k HAP'!$E$11)</f>
        <v>6.6190591941709753</v>
      </c>
      <c r="M123" s="135">
        <f>IF(M114="-","-",SUM(M114:M116,M118:M122)*'3k HAP'!$E$11)</f>
        <v>7.4019553900957327</v>
      </c>
      <c r="N123" s="135">
        <f>IF(N114="-","-",SUM(N114:N116,N118:N122)*'3k HAP'!$E$11)</f>
        <v>7.8374880580066932</v>
      </c>
      <c r="O123" s="31"/>
      <c r="P123" s="135" t="str">
        <f>IF(P114="-","-",SUM(P114:P116,P118:P122)*'3k HAP'!$E$11)</f>
        <v>-</v>
      </c>
      <c r="Q123" s="135" t="str">
        <f>IF(Q114="-","-",SUM(Q114:Q116,Q118:Q122)*'3k HAP'!$E$11)</f>
        <v>-</v>
      </c>
      <c r="R123" s="135" t="str">
        <f>IF(R114="-","-",SUM(R114:R116,R118:R122)*'3k HAP'!$E$11)</f>
        <v>-</v>
      </c>
      <c r="S123" s="135" t="str">
        <f>IF(S114="-","-",SUM(S114:S116,S118:S122)*'3k HAP'!$E$11)</f>
        <v>-</v>
      </c>
      <c r="T123" s="135" t="str">
        <f>IF(T114="-","-",SUM(T114:T116,T118:T122)*'3k HAP'!$E$11)</f>
        <v>-</v>
      </c>
      <c r="U123" s="135" t="str">
        <f>IF(U114="-","-",SUM(U114:U116,U118:U122)*'3k HAP'!$E$11)</f>
        <v>-</v>
      </c>
      <c r="V123" s="135" t="str">
        <f>IF(V114="-","-",SUM(V114:V116,V118:V122)*'3k HAP'!$E$11)</f>
        <v>-</v>
      </c>
      <c r="W123" s="135" t="str">
        <f>IF(W114="-","-",SUM(W114:W116,W118:W122)*'3k HAP'!$E$11)</f>
        <v>-</v>
      </c>
      <c r="X123" s="135" t="str">
        <f>IF(X114="-","-",SUM(X114:X116,X118:X122)*'3k HAP'!$E$11)</f>
        <v>-</v>
      </c>
      <c r="Y123" s="135" t="str">
        <f>IF(Y114="-","-",SUM(Y114:Y116,Y118:Y122)*'3k HAP'!$E$11)</f>
        <v>-</v>
      </c>
      <c r="Z123" s="135" t="str">
        <f>IF(Z114="-","-",SUM(Z114:Z116,Z118:Z122)*'3k HAP'!$E$11)</f>
        <v>-</v>
      </c>
      <c r="AA123" s="29"/>
    </row>
    <row r="124" spans="1:27" s="30" customFormat="1" ht="11.5" x14ac:dyDescent="0.25">
      <c r="A124" s="273">
        <v>11</v>
      </c>
      <c r="B124" s="138" t="s">
        <v>46</v>
      </c>
      <c r="C124" s="138" t="str">
        <f>B124&amp;"_"&amp;D124</f>
        <v>Total_South Wales</v>
      </c>
      <c r="D124" s="141" t="s">
        <v>328</v>
      </c>
      <c r="E124" s="137"/>
      <c r="F124" s="31"/>
      <c r="G124" s="135">
        <f t="shared" ref="G124:N124" si="18">IF(G114="-","-",SUM(G114:G123))</f>
        <v>581.29560790921687</v>
      </c>
      <c r="H124" s="135">
        <f t="shared" si="18"/>
        <v>554.38163990733801</v>
      </c>
      <c r="I124" s="135">
        <f t="shared" si="18"/>
        <v>579.99870602375165</v>
      </c>
      <c r="J124" s="135">
        <f t="shared" si="18"/>
        <v>568.15984065411612</v>
      </c>
      <c r="K124" s="135">
        <f t="shared" si="18"/>
        <v>622.00496417838792</v>
      </c>
      <c r="L124" s="135">
        <f t="shared" si="18"/>
        <v>613.86174806782526</v>
      </c>
      <c r="M124" s="135">
        <f t="shared" si="18"/>
        <v>681.2195093842023</v>
      </c>
      <c r="N124" s="135">
        <f t="shared" si="18"/>
        <v>711.21373446070879</v>
      </c>
      <c r="O124" s="31"/>
      <c r="P124" s="135" t="str">
        <f t="shared" ref="P124:Z124" si="19">IF(P114="-","-",SUM(P114:P123))</f>
        <v>-</v>
      </c>
      <c r="Q124" s="135" t="str">
        <f t="shared" si="19"/>
        <v>-</v>
      </c>
      <c r="R124" s="135" t="str">
        <f t="shared" si="19"/>
        <v>-</v>
      </c>
      <c r="S124" s="135" t="str">
        <f t="shared" si="19"/>
        <v>-</v>
      </c>
      <c r="T124" s="135" t="str">
        <f t="shared" si="19"/>
        <v>-</v>
      </c>
      <c r="U124" s="135" t="str">
        <f t="shared" si="19"/>
        <v>-</v>
      </c>
      <c r="V124" s="135" t="str">
        <f t="shared" si="19"/>
        <v>-</v>
      </c>
      <c r="W124" s="135" t="str">
        <f t="shared" si="19"/>
        <v>-</v>
      </c>
      <c r="X124" s="135" t="str">
        <f t="shared" si="19"/>
        <v>-</v>
      </c>
      <c r="Y124" s="135" t="str">
        <f t="shared" si="19"/>
        <v>-</v>
      </c>
      <c r="Z124" s="135" t="str">
        <f t="shared" si="19"/>
        <v>-</v>
      </c>
      <c r="AA124" s="29"/>
    </row>
    <row r="125" spans="1:27" s="30" customFormat="1" ht="11.5" x14ac:dyDescent="0.25">
      <c r="A125" s="273">
        <v>1</v>
      </c>
      <c r="B125" s="142" t="s">
        <v>353</v>
      </c>
      <c r="C125" s="142" t="s">
        <v>344</v>
      </c>
      <c r="D125" s="140" t="s">
        <v>329</v>
      </c>
      <c r="E125" s="134"/>
      <c r="F125" s="31"/>
      <c r="G125" s="41">
        <f>IF('3a DF'!H38="-","-",'3a DF'!H38)</f>
        <v>251.79857322948936</v>
      </c>
      <c r="H125" s="41">
        <f>IF('3a DF'!I38="-","-",'3a DF'!I38)</f>
        <v>225.40486541659621</v>
      </c>
      <c r="I125" s="41">
        <f>IF('3a DF'!J38="-","-",'3a DF'!J38)</f>
        <v>203.25849228146461</v>
      </c>
      <c r="J125" s="41">
        <f>IF('3a DF'!K38="-","-",'3a DF'!K38)</f>
        <v>193.60843623436159</v>
      </c>
      <c r="K125" s="41">
        <f>IF('3a DF'!L38="-","-",'3a DF'!L38)</f>
        <v>225.94081457110633</v>
      </c>
      <c r="L125" s="41">
        <f>IF('3a DF'!M38="-","-",'3a DF'!M38)</f>
        <v>217.58279504426648</v>
      </c>
      <c r="M125" s="41">
        <f>IF('3a DF'!N38="-","-",'3a DF'!N38)</f>
        <v>231.4214465141126</v>
      </c>
      <c r="N125" s="41">
        <f>IF('3a DF'!O38="-","-",'3a DF'!O38)</f>
        <v>258.28690233461589</v>
      </c>
      <c r="O125" s="31"/>
      <c r="P125" s="41" t="str">
        <f>IF('3a DF'!Q38="-","-",'3a DF'!Q38)</f>
        <v>-</v>
      </c>
      <c r="Q125" s="41" t="str">
        <f>IF('3a DF'!R38="-","-",'3a DF'!R38)</f>
        <v>-</v>
      </c>
      <c r="R125" s="41" t="str">
        <f>IF('3a DF'!S38="-","-",'3a DF'!S38)</f>
        <v>-</v>
      </c>
      <c r="S125" s="41" t="str">
        <f>IF('3a DF'!T38="-","-",'3a DF'!T38)</f>
        <v>-</v>
      </c>
      <c r="T125" s="41" t="str">
        <f>IF('3a DF'!U38="-","-",'3a DF'!U38)</f>
        <v>-</v>
      </c>
      <c r="U125" s="41" t="str">
        <f>IF('3a DF'!V38="-","-",'3a DF'!V38)</f>
        <v>-</v>
      </c>
      <c r="V125" s="41" t="str">
        <f>IF('3a DF'!W38="-","-",'3a DF'!W38)</f>
        <v>-</v>
      </c>
      <c r="W125" s="41" t="str">
        <f>IF('3a DF'!X38="-","-",'3a DF'!X38)</f>
        <v>-</v>
      </c>
      <c r="X125" s="41" t="str">
        <f>IF('3a DF'!Y38="-","-",'3a DF'!Y38)</f>
        <v>-</v>
      </c>
      <c r="Y125" s="41" t="str">
        <f>IF('3a DF'!Z38="-","-",'3a DF'!Z38)</f>
        <v>-</v>
      </c>
      <c r="Z125" s="41" t="str">
        <f>IF('3a DF'!AA38="-","-",'3a DF'!AA38)</f>
        <v>-</v>
      </c>
      <c r="AA125" s="29"/>
    </row>
    <row r="126" spans="1:27" s="30" customFormat="1" ht="11.5" x14ac:dyDescent="0.25">
      <c r="A126" s="273">
        <v>2</v>
      </c>
      <c r="B126" s="142" t="s">
        <v>353</v>
      </c>
      <c r="C126" s="142" t="s">
        <v>303</v>
      </c>
      <c r="D126" s="140" t="s">
        <v>329</v>
      </c>
      <c r="E126" s="134"/>
      <c r="F126" s="31"/>
      <c r="G126" s="41">
        <f>IF('3b CM'!F37="-","-",'3b CM'!F37)</f>
        <v>5.8007614832265873E-2</v>
      </c>
      <c r="H126" s="41">
        <f>IF('3b CM'!G37="-","-",'3b CM'!G37)</f>
        <v>8.7011422248398793E-2</v>
      </c>
      <c r="I126" s="41">
        <f>IF('3b CM'!H37="-","-",'3b CM'!H37)</f>
        <v>0.27398950974285841</v>
      </c>
      <c r="J126" s="41">
        <f>IF('3b CM'!I37="-","-",'3b CM'!I37)</f>
        <v>0.27863368535988353</v>
      </c>
      <c r="K126" s="41">
        <f>IF('3b CM'!J37="-","-",'3b CM'!J37)</f>
        <v>3.5787135355601745</v>
      </c>
      <c r="L126" s="41">
        <f>IF('3b CM'!K37="-","-",'3b CM'!K37)</f>
        <v>3.4717137515392262</v>
      </c>
      <c r="M126" s="41">
        <f>IF('3b CM'!L37="-","-",'3b CM'!L37)</f>
        <v>12.132027166930358</v>
      </c>
      <c r="N126" s="41">
        <f>IF('3b CM'!M37="-","-",'3b CM'!M37)</f>
        <v>11.533050119071559</v>
      </c>
      <c r="O126" s="31"/>
      <c r="P126" s="41" t="str">
        <f>IF('3b CM'!O37="-","-",'3b CM'!O37)</f>
        <v>-</v>
      </c>
      <c r="Q126" s="41" t="str">
        <f>IF('3b CM'!P37="-","-",'3b CM'!P37)</f>
        <v>-</v>
      </c>
      <c r="R126" s="41" t="str">
        <f>IF('3b CM'!Q37="-","-",'3b CM'!Q37)</f>
        <v>-</v>
      </c>
      <c r="S126" s="41" t="str">
        <f>IF('3b CM'!R37="-","-",'3b CM'!R37)</f>
        <v>-</v>
      </c>
      <c r="T126" s="41" t="str">
        <f>IF('3b CM'!S37="-","-",'3b CM'!S37)</f>
        <v>-</v>
      </c>
      <c r="U126" s="41" t="str">
        <f>IF('3b CM'!T37="-","-",'3b CM'!T37)</f>
        <v>-</v>
      </c>
      <c r="V126" s="41" t="str">
        <f>IF('3b CM'!U37="-","-",'3b CM'!U37)</f>
        <v>-</v>
      </c>
      <c r="W126" s="41" t="str">
        <f>IF('3b CM'!V37="-","-",'3b CM'!V37)</f>
        <v>-</v>
      </c>
      <c r="X126" s="41" t="str">
        <f>IF('3b CM'!W37="-","-",'3b CM'!W37)</f>
        <v>-</v>
      </c>
      <c r="Y126" s="41" t="str">
        <f>IF('3b CM'!X37="-","-",'3b CM'!X37)</f>
        <v>-</v>
      </c>
      <c r="Z126" s="41" t="str">
        <f>IF('3b CM'!Y37="-","-",'3b CM'!Y37)</f>
        <v>-</v>
      </c>
      <c r="AA126" s="29"/>
    </row>
    <row r="127" spans="1:27" s="30" customFormat="1" ht="11.5" x14ac:dyDescent="0.25">
      <c r="A127" s="273">
        <v>3</v>
      </c>
      <c r="B127" s="142" t="s">
        <v>2</v>
      </c>
      <c r="C127" s="142" t="s">
        <v>345</v>
      </c>
      <c r="D127" s="140" t="s">
        <v>329</v>
      </c>
      <c r="E127" s="134"/>
      <c r="F127" s="31"/>
      <c r="G127" s="41">
        <f>IF('3c PC'!G38="-","-",'3c PC'!G38)</f>
        <v>90.711649080189062</v>
      </c>
      <c r="H127" s="41">
        <f>IF('3c PC'!H38="-","-",'3c PC'!H38)</f>
        <v>90.684788212576848</v>
      </c>
      <c r="I127" s="41">
        <f>IF('3c PC'!I38="-","-",'3c PC'!I38)</f>
        <v>114.93405294123107</v>
      </c>
      <c r="J127" s="41">
        <f>IF('3c PC'!J38="-","-",'3c PC'!J38)</f>
        <v>113.71688750244701</v>
      </c>
      <c r="K127" s="41">
        <f>IF('3c PC'!K38="-","-",'3c PC'!K38)</f>
        <v>130.26246927437478</v>
      </c>
      <c r="L127" s="41">
        <f>IF('3c PC'!L38="-","-",'3c PC'!L38)</f>
        <v>129.09753661147397</v>
      </c>
      <c r="M127" s="41">
        <f>IF('3c PC'!M38="-","-",'3c PC'!M38)</f>
        <v>157.47846044537968</v>
      </c>
      <c r="N127" s="41">
        <f>IF('3c PC'!N38="-","-",'3c PC'!N38)</f>
        <v>154.59368922146237</v>
      </c>
      <c r="O127" s="31"/>
      <c r="P127" s="41" t="str">
        <f>IF('3c PC'!P38="-","-",'3c PC'!P38)</f>
        <v>-</v>
      </c>
      <c r="Q127" s="41" t="str">
        <f>IF('3c PC'!Q38="-","-",'3c PC'!Q38)</f>
        <v>-</v>
      </c>
      <c r="R127" s="41" t="str">
        <f>IF('3c PC'!R38="-","-",'3c PC'!R38)</f>
        <v>-</v>
      </c>
      <c r="S127" s="41" t="str">
        <f>IF('3c PC'!S38="-","-",'3c PC'!S38)</f>
        <v>-</v>
      </c>
      <c r="T127" s="41" t="str">
        <f>IF('3c PC'!T38="-","-",'3c PC'!T38)</f>
        <v>-</v>
      </c>
      <c r="U127" s="41" t="str">
        <f>IF('3c PC'!U38="-","-",'3c PC'!U38)</f>
        <v>-</v>
      </c>
      <c r="V127" s="41" t="str">
        <f>IF('3c PC'!V38="-","-",'3c PC'!V38)</f>
        <v>-</v>
      </c>
      <c r="W127" s="41" t="str">
        <f>IF('3c PC'!W38="-","-",'3c PC'!W38)</f>
        <v>-</v>
      </c>
      <c r="X127" s="41" t="str">
        <f>IF('3c PC'!X38="-","-",'3c PC'!X38)</f>
        <v>-</v>
      </c>
      <c r="Y127" s="41" t="str">
        <f>IF('3c PC'!Y38="-","-",'3c PC'!Y38)</f>
        <v>-</v>
      </c>
      <c r="Z127" s="41" t="str">
        <f>IF('3c PC'!Z38="-","-",'3c PC'!Z38)</f>
        <v>-</v>
      </c>
      <c r="AA127" s="29"/>
    </row>
    <row r="128" spans="1:27" s="30" customFormat="1" ht="11.5" x14ac:dyDescent="0.25">
      <c r="A128" s="273">
        <v>4</v>
      </c>
      <c r="B128" s="142" t="s">
        <v>355</v>
      </c>
      <c r="C128" s="142" t="s">
        <v>346</v>
      </c>
      <c r="D128" s="140" t="s">
        <v>329</v>
      </c>
      <c r="E128" s="134"/>
      <c r="F128" s="31"/>
      <c r="G128" s="41">
        <f>IF('3d NC-Elec'!H66="-","-",'3d NC-Elec'!H66)</f>
        <v>146.49643023505655</v>
      </c>
      <c r="H128" s="41">
        <f>IF('3d NC-Elec'!I66="-","-",'3d NC-Elec'!I66)</f>
        <v>147.48034357069696</v>
      </c>
      <c r="I128" s="41">
        <f>IF('3d NC-Elec'!J66="-","-",'3d NC-Elec'!J66)</f>
        <v>167.73151071016801</v>
      </c>
      <c r="J128" s="41">
        <f>IF('3d NC-Elec'!K66="-","-",'3d NC-Elec'!K66)</f>
        <v>166.99147521635606</v>
      </c>
      <c r="K128" s="41">
        <f>IF('3d NC-Elec'!L66="-","-",'3d NC-Elec'!L66)</f>
        <v>167.20221095439283</v>
      </c>
      <c r="L128" s="41">
        <f>IF('3d NC-Elec'!M66="-","-",'3d NC-Elec'!M66)</f>
        <v>168.38174012774107</v>
      </c>
      <c r="M128" s="41">
        <f>IF('3d NC-Elec'!N66="-","-",'3d NC-Elec'!N66)</f>
        <v>176.32088226936952</v>
      </c>
      <c r="N128" s="41">
        <f>IF('3d NC-Elec'!O66="-","-",'3d NC-Elec'!O66)</f>
        <v>175.7962486652761</v>
      </c>
      <c r="O128" s="31"/>
      <c r="P128" s="41" t="str">
        <f>IF('3d NC-Elec'!Q66="-","-",'3d NC-Elec'!Q66)</f>
        <v>-</v>
      </c>
      <c r="Q128" s="41" t="str">
        <f>IF('3d NC-Elec'!R66="-","-",'3d NC-Elec'!R66)</f>
        <v>-</v>
      </c>
      <c r="R128" s="41" t="str">
        <f>IF('3d NC-Elec'!S66="-","-",'3d NC-Elec'!S66)</f>
        <v>-</v>
      </c>
      <c r="S128" s="41" t="str">
        <f>IF('3d NC-Elec'!T66="-","-",'3d NC-Elec'!T66)</f>
        <v>-</v>
      </c>
      <c r="T128" s="41" t="str">
        <f>IF('3d NC-Elec'!U66="-","-",'3d NC-Elec'!U66)</f>
        <v>-</v>
      </c>
      <c r="U128" s="41" t="str">
        <f>IF('3d NC-Elec'!V66="-","-",'3d NC-Elec'!V66)</f>
        <v>-</v>
      </c>
      <c r="V128" s="41" t="str">
        <f>IF('3d NC-Elec'!W66="-","-",'3d NC-Elec'!W66)</f>
        <v>-</v>
      </c>
      <c r="W128" s="41" t="str">
        <f>IF('3d NC-Elec'!X66="-","-",'3d NC-Elec'!X66)</f>
        <v>-</v>
      </c>
      <c r="X128" s="41" t="str">
        <f>IF('3d NC-Elec'!Y66="-","-",'3d NC-Elec'!Y66)</f>
        <v>-</v>
      </c>
      <c r="Y128" s="41" t="str">
        <f>IF('3d NC-Elec'!Z66="-","-",'3d NC-Elec'!Z66)</f>
        <v>-</v>
      </c>
      <c r="Z128" s="41" t="str">
        <f>IF('3d NC-Elec'!AA66="-","-",'3d NC-Elec'!AA66)</f>
        <v>-</v>
      </c>
      <c r="AA128" s="29"/>
    </row>
    <row r="129" spans="1:27" s="30" customFormat="1" ht="11.5" x14ac:dyDescent="0.25">
      <c r="A129" s="273">
        <v>5</v>
      </c>
      <c r="B129" s="142" t="s">
        <v>352</v>
      </c>
      <c r="C129" s="142" t="s">
        <v>347</v>
      </c>
      <c r="D129" s="140" t="s">
        <v>329</v>
      </c>
      <c r="E129" s="134"/>
      <c r="F129" s="31"/>
      <c r="G129" s="41">
        <f>IF('3f CPIH'!C$16="-","-",'3g OC '!$E$10*('3f CPIH'!C$16/'3f CPIH'!$G$16))</f>
        <v>76.533089989502642</v>
      </c>
      <c r="H129" s="41">
        <f>IF('3f CPIH'!D$16="-","-",'3g OC '!$E$10*('3f CPIH'!D$16/'3f CPIH'!$G$16))</f>
        <v>76.686309388881014</v>
      </c>
      <c r="I129" s="41">
        <f>IF('3f CPIH'!E$16="-","-",'3g OC '!$E$10*('3f CPIH'!E$16/'3f CPIH'!$G$16))</f>
        <v>76.916138487948601</v>
      </c>
      <c r="J129" s="41">
        <f>IF('3f CPIH'!F$16="-","-",'3g OC '!$E$10*('3f CPIH'!F$16/'3f CPIH'!$G$16))</f>
        <v>77.375796686083746</v>
      </c>
      <c r="K129" s="41">
        <f>IF('3f CPIH'!G$16="-","-",'3g OC '!$E$10*('3f CPIH'!G$16/'3f CPIH'!$G$16))</f>
        <v>78.29511308235405</v>
      </c>
      <c r="L129" s="41">
        <f>IF('3f CPIH'!H$16="-","-",'3g OC '!$E$10*('3f CPIH'!H$16/'3f CPIH'!$G$16))</f>
        <v>79.291039178313554</v>
      </c>
      <c r="M129" s="41">
        <f>IF('3f CPIH'!I$16="-","-",'3g OC '!$E$10*('3f CPIH'!I$16/'3f CPIH'!$G$16))</f>
        <v>80.440184673651416</v>
      </c>
      <c r="N129" s="41">
        <f>IF('3f CPIH'!J$16="-","-",'3g OC '!$E$10*('3f CPIH'!J$16/'3f CPIH'!$G$16))</f>
        <v>81.129671970854147</v>
      </c>
      <c r="O129" s="31"/>
      <c r="P129" s="41">
        <f>IF('3f CPIH'!L$16="-","-",'3g OC '!$E$10*('3f CPIH'!L$16/'3f CPIH'!$G$16))</f>
        <v>81.129671970854147</v>
      </c>
      <c r="Q129" s="41" t="str">
        <f>IF('3f CPIH'!M$16="-","-",'3g OC '!$E$10*('3f CPIH'!M$16/'3f CPIH'!$G$16))</f>
        <v>-</v>
      </c>
      <c r="R129" s="41" t="str">
        <f>IF('3f CPIH'!N$16="-","-",'3g OC '!$E$10*('3f CPIH'!N$16/'3f CPIH'!$G$16))</f>
        <v>-</v>
      </c>
      <c r="S129" s="41" t="str">
        <f>IF('3f CPIH'!O$16="-","-",'3g OC '!$E$10*('3f CPIH'!O$16/'3f CPIH'!$G$16))</f>
        <v>-</v>
      </c>
      <c r="T129" s="41" t="str">
        <f>IF('3f CPIH'!P$16="-","-",'3g OC '!$E$10*('3f CPIH'!P$16/'3f CPIH'!$G$16))</f>
        <v>-</v>
      </c>
      <c r="U129" s="41" t="str">
        <f>IF('3f CPIH'!Q$16="-","-",'3g OC '!$E$10*('3f CPIH'!Q$16/'3f CPIH'!$G$16))</f>
        <v>-</v>
      </c>
      <c r="V129" s="41" t="str">
        <f>IF('3f CPIH'!R$16="-","-",'3g OC '!$E$10*('3f CPIH'!R$16/'3f CPIH'!$G$16))</f>
        <v>-</v>
      </c>
      <c r="W129" s="41" t="str">
        <f>IF('3f CPIH'!S$16="-","-",'3g OC '!$E$10*('3f CPIH'!S$16/'3f CPIH'!$G$16))</f>
        <v>-</v>
      </c>
      <c r="X129" s="41" t="str">
        <f>IF('3f CPIH'!T$16="-","-",'3g OC '!$E$10*('3f CPIH'!T$16/'3f CPIH'!$G$16))</f>
        <v>-</v>
      </c>
      <c r="Y129" s="41" t="str">
        <f>IF('3f CPIH'!U$16="-","-",'3g OC '!$E$10*('3f CPIH'!U$16/'3f CPIH'!$G$16))</f>
        <v>-</v>
      </c>
      <c r="Z129" s="41" t="str">
        <f>IF('3f CPIH'!V$16="-","-",'3g OC '!$E$10*('3f CPIH'!V$16/'3f CPIH'!$G$16))</f>
        <v>-</v>
      </c>
      <c r="AA129" s="29"/>
    </row>
    <row r="130" spans="1:27" s="30" customFormat="1" ht="11.5" x14ac:dyDescent="0.25">
      <c r="A130" s="273">
        <v>6</v>
      </c>
      <c r="B130" s="142" t="s">
        <v>352</v>
      </c>
      <c r="C130" s="142" t="s">
        <v>45</v>
      </c>
      <c r="D130" s="140" t="s">
        <v>329</v>
      </c>
      <c r="E130" s="134"/>
      <c r="F130" s="31"/>
      <c r="G130" s="41" t="s">
        <v>336</v>
      </c>
      <c r="H130" s="41" t="s">
        <v>336</v>
      </c>
      <c r="I130" s="41" t="s">
        <v>336</v>
      </c>
      <c r="J130" s="41" t="s">
        <v>336</v>
      </c>
      <c r="K130" s="41">
        <f>IF('3h SMNCC'!F$36="-","-",'3h SMNCC'!F$36)</f>
        <v>0</v>
      </c>
      <c r="L130" s="41">
        <f>IF('3h SMNCC'!G$36="-","-",'3h SMNCC'!G$36)</f>
        <v>-0.20799732489328449</v>
      </c>
      <c r="M130" s="41">
        <f>IF('3h SMNCC'!H$36="-","-",'3h SMNCC'!H$36)</f>
        <v>2.3528451635617831</v>
      </c>
      <c r="N130" s="41">
        <f>IF('3h SMNCC'!I$36="-","-",'3h SMNCC'!I$36)</f>
        <v>7.276170729762069</v>
      </c>
      <c r="O130" s="31"/>
      <c r="P130" s="41" t="str">
        <f>IF('3h SMNCC'!K$36="-","-",'3h SMNCC'!K$36)</f>
        <v>-</v>
      </c>
      <c r="Q130" s="41" t="str">
        <f>IF('3h SMNCC'!L$36="-","-",'3h SMNCC'!L$36)</f>
        <v>-</v>
      </c>
      <c r="R130" s="41" t="str">
        <f>IF('3h SMNCC'!M$36="-","-",'3h SMNCC'!M$36)</f>
        <v>-</v>
      </c>
      <c r="S130" s="41" t="str">
        <f>IF('3h SMNCC'!N$36="-","-",'3h SMNCC'!N$36)</f>
        <v>-</v>
      </c>
      <c r="T130" s="41" t="str">
        <f>IF('3h SMNCC'!O$36="-","-",'3h SMNCC'!O$36)</f>
        <v>-</v>
      </c>
      <c r="U130" s="41" t="str">
        <f>IF('3h SMNCC'!P$36="-","-",'3h SMNCC'!P$36)</f>
        <v>-</v>
      </c>
      <c r="V130" s="41" t="str">
        <f>IF('3h SMNCC'!Q$36="-","-",'3h SMNCC'!Q$36)</f>
        <v>-</v>
      </c>
      <c r="W130" s="41" t="str">
        <f>IF('3h SMNCC'!R$36="-","-",'3h SMNCC'!R$36)</f>
        <v>-</v>
      </c>
      <c r="X130" s="41" t="str">
        <f>IF('3h SMNCC'!S$36="-","-",'3h SMNCC'!S$36)</f>
        <v>-</v>
      </c>
      <c r="Y130" s="41" t="str">
        <f>IF('3h SMNCC'!T$36="-","-",'3h SMNCC'!T$36)</f>
        <v>-</v>
      </c>
      <c r="Z130" s="41" t="str">
        <f>IF('3h SMNCC'!U$36="-","-",'3h SMNCC'!U$36)</f>
        <v>-</v>
      </c>
      <c r="AA130" s="29"/>
    </row>
    <row r="131" spans="1:27" s="30" customFormat="1" ht="12.4" customHeight="1" x14ac:dyDescent="0.25">
      <c r="A131" s="273">
        <v>7</v>
      </c>
      <c r="B131" s="142" t="s">
        <v>352</v>
      </c>
      <c r="C131" s="142" t="s">
        <v>399</v>
      </c>
      <c r="D131" s="140" t="s">
        <v>329</v>
      </c>
      <c r="E131" s="134"/>
      <c r="F131" s="31"/>
      <c r="G131" s="41">
        <f>IF('3f CPIH'!C$16="-","-",'3i PAAC PAP'!$G$14*('3f CPIH'!C$16/'3f CPIH'!$G$16))</f>
        <v>4.3957347110466403</v>
      </c>
      <c r="H131" s="41">
        <f>IF('3f CPIH'!D$16="-","-",'3i PAAC PAP'!$G$14*('3f CPIH'!D$16/'3f CPIH'!$G$16))</f>
        <v>4.4045349807384246</v>
      </c>
      <c r="I131" s="41">
        <f>IF('3f CPIH'!E$16="-","-",'3i PAAC PAP'!$G$14*('3f CPIH'!E$16/'3f CPIH'!$G$16))</f>
        <v>4.417735385276103</v>
      </c>
      <c r="J131" s="41">
        <f>IF('3f CPIH'!F$16="-","-",'3i PAAC PAP'!$G$14*('3f CPIH'!F$16/'3f CPIH'!$G$16))</f>
        <v>4.4441361943514579</v>
      </c>
      <c r="K131" s="41">
        <f>IF('3f CPIH'!G$16="-","-",'3i PAAC PAP'!$G$14*('3f CPIH'!G$16/'3f CPIH'!$G$16))</f>
        <v>4.4969378125021686</v>
      </c>
      <c r="L131" s="41">
        <f>IF('3f CPIH'!H$16="-","-",'3i PAAC PAP'!$G$14*('3f CPIH'!H$16/'3f CPIH'!$G$16))</f>
        <v>4.5541395654987715</v>
      </c>
      <c r="M131" s="41">
        <f>IF('3f CPIH'!I$16="-","-",'3i PAAC PAP'!$G$14*('3f CPIH'!I$16/'3f CPIH'!$G$16))</f>
        <v>4.6201415881871588</v>
      </c>
      <c r="N131" s="41">
        <f>IF('3f CPIH'!J$16="-","-",'3i PAAC PAP'!$G$14*('3f CPIH'!J$16/'3f CPIH'!$G$16))</f>
        <v>4.659742801800193</v>
      </c>
      <c r="O131" s="31"/>
      <c r="P131" s="41">
        <f>IF('3f CPIH'!L$16="-","-",'3i PAAC PAP'!$G$14*('3f CPIH'!L$16/'3f CPIH'!$G$16))</f>
        <v>4.659742801800193</v>
      </c>
      <c r="Q131" s="41" t="str">
        <f>IF('3f CPIH'!M$16="-","-",'3i PAAC PAP'!$G$14*('3f CPIH'!M$16/'3f CPIH'!$G$16))</f>
        <v>-</v>
      </c>
      <c r="R131" s="41" t="str">
        <f>IF('3f CPIH'!N$16="-","-",'3i PAAC PAP'!$G$14*('3f CPIH'!N$16/'3f CPIH'!$G$16))</f>
        <v>-</v>
      </c>
      <c r="S131" s="41" t="str">
        <f>IF('3f CPIH'!O$16="-","-",'3i PAAC PAP'!$G$14*('3f CPIH'!O$16/'3f CPIH'!$G$16))</f>
        <v>-</v>
      </c>
      <c r="T131" s="41" t="str">
        <f>IF('3f CPIH'!P$16="-","-",'3i PAAC PAP'!$G$14*('3f CPIH'!P$16/'3f CPIH'!$G$16))</f>
        <v>-</v>
      </c>
      <c r="U131" s="41" t="str">
        <f>IF('3f CPIH'!Q$16="-","-",'3i PAAC PAP'!$G$14*('3f CPIH'!Q$16/'3f CPIH'!$G$16))</f>
        <v>-</v>
      </c>
      <c r="V131" s="41" t="str">
        <f>IF('3f CPIH'!R$16="-","-",'3i PAAC PAP'!$G$14*('3f CPIH'!R$16/'3f CPIH'!$G$16))</f>
        <v>-</v>
      </c>
      <c r="W131" s="41" t="str">
        <f>IF('3f CPIH'!S$16="-","-",'3i PAAC PAP'!$G$14*('3f CPIH'!S$16/'3f CPIH'!$G$16))</f>
        <v>-</v>
      </c>
      <c r="X131" s="41" t="str">
        <f>IF('3f CPIH'!T$16="-","-",'3i PAAC PAP'!$G$14*('3f CPIH'!T$16/'3f CPIH'!$G$16))</f>
        <v>-</v>
      </c>
      <c r="Y131" s="41" t="str">
        <f>IF('3f CPIH'!U$16="-","-",'3i PAAC PAP'!$G$14*('3f CPIH'!U$16/'3f CPIH'!$G$16))</f>
        <v>-</v>
      </c>
      <c r="Z131" s="41" t="str">
        <f>IF('3f CPIH'!V$16="-","-",'3i PAAC PAP'!$G$14*('3f CPIH'!V$16/'3f CPIH'!$G$16))</f>
        <v>-</v>
      </c>
      <c r="AA131" s="29"/>
    </row>
    <row r="132" spans="1:27" s="30" customFormat="1" ht="11.5" x14ac:dyDescent="0.25">
      <c r="A132" s="273">
        <v>8</v>
      </c>
      <c r="B132" s="142" t="s">
        <v>352</v>
      </c>
      <c r="C132" s="142" t="s">
        <v>417</v>
      </c>
      <c r="D132" s="140" t="s">
        <v>329</v>
      </c>
      <c r="E132" s="134"/>
      <c r="F132" s="31"/>
      <c r="G132" s="41">
        <f>IF(G125="-","-",SUM(G125:G130)*'3i PAAC PAP'!$G$26)</f>
        <v>8.1127388582234268</v>
      </c>
      <c r="H132" s="41">
        <f>IF(H125="-","-",SUM(H125:H130)*'3i PAAC PAP'!$G$26)</f>
        <v>7.7504980026067072</v>
      </c>
      <c r="I132" s="41">
        <f>IF(I125="-","-",SUM(I125:I130)*'3i PAAC PAP'!$G$26)</f>
        <v>8.0771154418243949</v>
      </c>
      <c r="J132" s="41">
        <f>IF(J125="-","-",SUM(J125:J130)*'3i PAAC PAP'!$G$26)</f>
        <v>7.9172847480084139</v>
      </c>
      <c r="K132" s="41">
        <f>IF(K125="-","-",SUM(K125:K130)*'3i PAAC PAP'!$G$26)</f>
        <v>8.6819176166294607</v>
      </c>
      <c r="L132" s="41">
        <f>IF(L125="-","-",SUM(L125:L130)*'3i PAAC PAP'!$G$26)</f>
        <v>8.572009447711876</v>
      </c>
      <c r="M132" s="41">
        <f>IF(M125="-","-",SUM(M125:M130)*'3i PAAC PAP'!$G$26)</f>
        <v>9.4689041061739765</v>
      </c>
      <c r="N132" s="41">
        <f>IF(N125="-","-",SUM(N125:N130)*'3i PAAC PAP'!$G$26)</f>
        <v>9.8772663334563653</v>
      </c>
      <c r="O132" s="31"/>
      <c r="P132" s="41" t="str">
        <f>IF(P125="-","-",SUM(P125:P130)*'3i PAAC PAP'!$G$26)</f>
        <v>-</v>
      </c>
      <c r="Q132" s="41" t="str">
        <f>IF(Q125="-","-",SUM(Q125:Q130)*'3i PAAC PAP'!$G$26)</f>
        <v>-</v>
      </c>
      <c r="R132" s="41" t="str">
        <f>IF(R125="-","-",SUM(R125:R130)*'3i PAAC PAP'!$G$26)</f>
        <v>-</v>
      </c>
      <c r="S132" s="41" t="str">
        <f>IF(S125="-","-",SUM(S125:S130)*'3i PAAC PAP'!$G$26)</f>
        <v>-</v>
      </c>
      <c r="T132" s="41" t="str">
        <f>IF(T125="-","-",SUM(T125:T130)*'3i PAAC PAP'!$G$26)</f>
        <v>-</v>
      </c>
      <c r="U132" s="41" t="str">
        <f>IF(U125="-","-",SUM(U125:U130)*'3i PAAC PAP'!$G$26)</f>
        <v>-</v>
      </c>
      <c r="V132" s="41" t="str">
        <f>IF(V125="-","-",SUM(V125:V130)*'3i PAAC PAP'!$G$26)</f>
        <v>-</v>
      </c>
      <c r="W132" s="41" t="str">
        <f>IF(W125="-","-",SUM(W125:W130)*'3i PAAC PAP'!$G$26)</f>
        <v>-</v>
      </c>
      <c r="X132" s="41" t="str">
        <f>IF(X125="-","-",SUM(X125:X130)*'3i PAAC PAP'!$G$26)</f>
        <v>-</v>
      </c>
      <c r="Y132" s="41" t="str">
        <f>IF(Y125="-","-",SUM(Y125:Y130)*'3i PAAC PAP'!$G$26)</f>
        <v>-</v>
      </c>
      <c r="Z132" s="41" t="str">
        <f>IF(Z125="-","-",SUM(Z125:Z130)*'3i PAAC PAP'!$G$26)</f>
        <v>-</v>
      </c>
      <c r="AA132" s="29"/>
    </row>
    <row r="133" spans="1:27" s="30" customFormat="1" ht="11.5" x14ac:dyDescent="0.25">
      <c r="A133" s="273">
        <v>9</v>
      </c>
      <c r="B133" s="142" t="s">
        <v>398</v>
      </c>
      <c r="C133" s="142" t="s">
        <v>548</v>
      </c>
      <c r="D133" s="140" t="s">
        <v>329</v>
      </c>
      <c r="E133" s="134"/>
      <c r="F133" s="31"/>
      <c r="G133" s="41">
        <f>IF(G125="-","-",SUM(G125:G132)*'3j EBIT'!$E$10)</f>
        <v>10.984018250648459</v>
      </c>
      <c r="H133" s="41">
        <f>IF(H125="-","-",SUM(H125:H132)*'3j EBIT'!$E$10)</f>
        <v>10.497468668892544</v>
      </c>
      <c r="I133" s="41">
        <f>IF(I125="-","-",SUM(I125:I132)*'3j EBIT'!$E$10)</f>
        <v>10.936571660395455</v>
      </c>
      <c r="J133" s="41">
        <f>IF(J125="-","-",SUM(J125:J132)*'3j EBIT'!$E$10)</f>
        <v>10.722320355072396</v>
      </c>
      <c r="K133" s="41">
        <f>IF(K125="-","-",SUM(K125:K132)*'3j EBIT'!$E$10)</f>
        <v>11.750705360091477</v>
      </c>
      <c r="L133" s="41">
        <f>IF(L125="-","-",SUM(L125:L132)*'3j EBIT'!$E$10)</f>
        <v>11.60411655163138</v>
      </c>
      <c r="M133" s="41">
        <f>IF(M125="-","-",SUM(M125:M132)*'3j EBIT'!$E$10)</f>
        <v>12.810462946619964</v>
      </c>
      <c r="N133" s="41">
        <f>IF(N125="-","-",SUM(N125:N132)*'3j EBIT'!$E$10)</f>
        <v>13.359902101349677</v>
      </c>
      <c r="O133" s="31"/>
      <c r="P133" s="41" t="str">
        <f>IF(P125="-","-",SUM(P125:P132)*'3j EBIT'!$E$10)</f>
        <v>-</v>
      </c>
      <c r="Q133" s="41" t="str">
        <f>IF(Q125="-","-",SUM(Q125:Q132)*'3j EBIT'!$E$10)</f>
        <v>-</v>
      </c>
      <c r="R133" s="41" t="str">
        <f>IF(R125="-","-",SUM(R125:R132)*'3j EBIT'!$E$10)</f>
        <v>-</v>
      </c>
      <c r="S133" s="41" t="str">
        <f>IF(S125="-","-",SUM(S125:S132)*'3j EBIT'!$E$10)</f>
        <v>-</v>
      </c>
      <c r="T133" s="41" t="str">
        <f>IF(T125="-","-",SUM(T125:T132)*'3j EBIT'!$E$10)</f>
        <v>-</v>
      </c>
      <c r="U133" s="41" t="str">
        <f>IF(U125="-","-",SUM(U125:U132)*'3j EBIT'!$E$10)</f>
        <v>-</v>
      </c>
      <c r="V133" s="41" t="str">
        <f>IF(V125="-","-",SUM(V125:V132)*'3j EBIT'!$E$10)</f>
        <v>-</v>
      </c>
      <c r="W133" s="41" t="str">
        <f>IF(W125="-","-",SUM(W125:W132)*'3j EBIT'!$E$10)</f>
        <v>-</v>
      </c>
      <c r="X133" s="41" t="str">
        <f>IF(X125="-","-",SUM(X125:X132)*'3j EBIT'!$E$10)</f>
        <v>-</v>
      </c>
      <c r="Y133" s="41" t="str">
        <f>IF(Y125="-","-",SUM(Y125:Y132)*'3j EBIT'!$E$10)</f>
        <v>-</v>
      </c>
      <c r="Z133" s="41" t="str">
        <f>IF(Z125="-","-",SUM(Z125:Z132)*'3j EBIT'!$E$10)</f>
        <v>-</v>
      </c>
      <c r="AA133" s="29"/>
    </row>
    <row r="134" spans="1:27" s="30" customFormat="1" ht="11.5" x14ac:dyDescent="0.25">
      <c r="A134" s="273">
        <v>10</v>
      </c>
      <c r="B134" s="142" t="s">
        <v>294</v>
      </c>
      <c r="C134" s="190" t="s">
        <v>549</v>
      </c>
      <c r="D134" s="140" t="s">
        <v>329</v>
      </c>
      <c r="E134" s="133"/>
      <c r="F134" s="31"/>
      <c r="G134" s="41">
        <f>IF(G125="-","-",SUM(G125:G127,G129:G133)*'3k HAP'!$E$11)</f>
        <v>6.4072430675600707</v>
      </c>
      <c r="H134" s="41">
        <f>IF(H125="-","-",SUM(H125:H127,H129:H133)*'3k HAP'!$E$11)</f>
        <v>6.0152414766664526</v>
      </c>
      <c r="I134" s="41">
        <f>IF(I125="-","-",SUM(I125:I127,I129:I133)*'3k HAP'!$E$11)</f>
        <v>6.0629941950791286</v>
      </c>
      <c r="J134" s="41">
        <f>IF(J125="-","-",SUM(J125:J127,J129:J133)*'3k HAP'!$E$11)</f>
        <v>5.9073623099686801</v>
      </c>
      <c r="K134" s="41">
        <f>IF(K125="-","-",SUM(K125:K127,K129:K133)*'3k HAP'!$E$11)</f>
        <v>6.7027513850573062</v>
      </c>
      <c r="L134" s="41">
        <f>IF(L125="-","-",SUM(L125:L127,L129:L133)*'3k HAP'!$E$11)</f>
        <v>6.5718640493610856</v>
      </c>
      <c r="M134" s="41">
        <f>IF(M125="-","-",SUM(M125:M127,M129:M133)*'3k HAP'!$E$11)</f>
        <v>7.3935417752663719</v>
      </c>
      <c r="N134" s="41">
        <f>IF(N125="-","-",SUM(N125:N127,N129:N133)*'3k HAP'!$E$11)</f>
        <v>7.8277221358579432</v>
      </c>
      <c r="O134" s="31"/>
      <c r="P134" s="41" t="str">
        <f>IF(P125="-","-",SUM(P125:P127,P129:P133)*'3k HAP'!$E$11)</f>
        <v>-</v>
      </c>
      <c r="Q134" s="41" t="str">
        <f>IF(Q125="-","-",SUM(Q125:Q127,Q129:Q133)*'3k HAP'!$E$11)</f>
        <v>-</v>
      </c>
      <c r="R134" s="41" t="str">
        <f>IF(R125="-","-",SUM(R125:R127,R129:R133)*'3k HAP'!$E$11)</f>
        <v>-</v>
      </c>
      <c r="S134" s="41" t="str">
        <f>IF(S125="-","-",SUM(S125:S127,S129:S133)*'3k HAP'!$E$11)</f>
        <v>-</v>
      </c>
      <c r="T134" s="41" t="str">
        <f>IF(T125="-","-",SUM(T125:T127,T129:T133)*'3k HAP'!$E$11)</f>
        <v>-</v>
      </c>
      <c r="U134" s="41" t="str">
        <f>IF(U125="-","-",SUM(U125:U127,U129:U133)*'3k HAP'!$E$11)</f>
        <v>-</v>
      </c>
      <c r="V134" s="41" t="str">
        <f>IF(V125="-","-",SUM(V125:V127,V129:V133)*'3k HAP'!$E$11)</f>
        <v>-</v>
      </c>
      <c r="W134" s="41" t="str">
        <f>IF(W125="-","-",SUM(W125:W127,W129:W133)*'3k HAP'!$E$11)</f>
        <v>-</v>
      </c>
      <c r="X134" s="41" t="str">
        <f>IF(X125="-","-",SUM(X125:X127,X129:X133)*'3k HAP'!$E$11)</f>
        <v>-</v>
      </c>
      <c r="Y134" s="41" t="str">
        <f>IF(Y125="-","-",SUM(Y125:Y127,Y129:Y133)*'3k HAP'!$E$11)</f>
        <v>-</v>
      </c>
      <c r="Z134" s="41" t="str">
        <f>IF(Z125="-","-",SUM(Z125:Z127,Z129:Z133)*'3k HAP'!$E$11)</f>
        <v>-</v>
      </c>
      <c r="AA134" s="29"/>
    </row>
    <row r="135" spans="1:27" s="30" customFormat="1" ht="11.5" x14ac:dyDescent="0.25">
      <c r="A135" s="273">
        <v>11</v>
      </c>
      <c r="B135" s="142" t="s">
        <v>46</v>
      </c>
      <c r="C135" s="142" t="str">
        <f>B135&amp;"_"&amp;D135</f>
        <v>Total_Southern Western</v>
      </c>
      <c r="D135" s="140" t="s">
        <v>329</v>
      </c>
      <c r="E135" s="134"/>
      <c r="F135" s="31"/>
      <c r="G135" s="41">
        <f t="shared" ref="G135:N135" si="20">IF(G125="-","-",SUM(G125:G134))</f>
        <v>595.49748503654848</v>
      </c>
      <c r="H135" s="41">
        <f t="shared" si="20"/>
        <v>569.01106113990352</v>
      </c>
      <c r="I135" s="41">
        <f t="shared" si="20"/>
        <v>592.60860061313008</v>
      </c>
      <c r="J135" s="41">
        <f t="shared" si="20"/>
        <v>580.9623329320093</v>
      </c>
      <c r="K135" s="41">
        <f t="shared" si="20"/>
        <v>636.91163359206871</v>
      </c>
      <c r="L135" s="41">
        <f t="shared" si="20"/>
        <v>628.91895700264411</v>
      </c>
      <c r="M135" s="41">
        <f t="shared" si="20"/>
        <v>694.43889664925291</v>
      </c>
      <c r="N135" s="41">
        <f t="shared" si="20"/>
        <v>724.34036641350644</v>
      </c>
      <c r="O135" s="31"/>
      <c r="P135" s="41" t="str">
        <f t="shared" ref="P135:Z135" si="21">IF(P125="-","-",SUM(P125:P134))</f>
        <v>-</v>
      </c>
      <c r="Q135" s="41" t="str">
        <f t="shared" si="21"/>
        <v>-</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5" x14ac:dyDescent="0.25">
      <c r="A136" s="273">
        <v>1</v>
      </c>
      <c r="B136" s="138" t="s">
        <v>353</v>
      </c>
      <c r="C136" s="138" t="s">
        <v>344</v>
      </c>
      <c r="D136" s="141" t="s">
        <v>330</v>
      </c>
      <c r="E136" s="137"/>
      <c r="F136" s="31"/>
      <c r="G136" s="135">
        <f>IF('3a DF'!H39="-","-",'3a DF'!H39)</f>
        <v>260.52334598513897</v>
      </c>
      <c r="H136" s="135">
        <f>IF('3a DF'!I39="-","-",'3a DF'!I39)</f>
        <v>233.21510120766729</v>
      </c>
      <c r="I136" s="135">
        <f>IF('3a DF'!J39="-","-",'3a DF'!J39)</f>
        <v>210.30136044813796</v>
      </c>
      <c r="J136" s="135">
        <f>IF('3a DF'!K39="-","-",'3a DF'!K39)</f>
        <v>200.316931791173</v>
      </c>
      <c r="K136" s="135">
        <f>IF('3a DF'!L39="-","-",'3a DF'!L39)</f>
        <v>233.76962089862528</v>
      </c>
      <c r="L136" s="135">
        <f>IF('3a DF'!M39="-","-",'3a DF'!M39)</f>
        <v>225.12199758204315</v>
      </c>
      <c r="M136" s="135">
        <f>IF('3a DF'!N39="-","-",'3a DF'!N39)</f>
        <v>235.51523643525908</v>
      </c>
      <c r="N136" s="135">
        <f>IF('3a DF'!O39="-","-",'3a DF'!O39)</f>
        <v>262.85593573004542</v>
      </c>
      <c r="O136" s="31"/>
      <c r="P136" s="135" t="str">
        <f>IF('3a DF'!Q39="-","-",'3a DF'!Q39)</f>
        <v>-</v>
      </c>
      <c r="Q136" s="135" t="str">
        <f>IF('3a DF'!R39="-","-",'3a DF'!R39)</f>
        <v>-</v>
      </c>
      <c r="R136" s="135" t="str">
        <f>IF('3a DF'!S39="-","-",'3a DF'!S39)</f>
        <v>-</v>
      </c>
      <c r="S136" s="135" t="str">
        <f>IF('3a DF'!T39="-","-",'3a DF'!T39)</f>
        <v>-</v>
      </c>
      <c r="T136" s="135" t="str">
        <f>IF('3a DF'!U39="-","-",'3a DF'!U39)</f>
        <v>-</v>
      </c>
      <c r="U136" s="135" t="str">
        <f>IF('3a DF'!V39="-","-",'3a DF'!V39)</f>
        <v>-</v>
      </c>
      <c r="V136" s="135" t="str">
        <f>IF('3a DF'!W39="-","-",'3a DF'!W39)</f>
        <v>-</v>
      </c>
      <c r="W136" s="135" t="str">
        <f>IF('3a DF'!X39="-","-",'3a DF'!X39)</f>
        <v>-</v>
      </c>
      <c r="X136" s="135" t="str">
        <f>IF('3a DF'!Y39="-","-",'3a DF'!Y39)</f>
        <v>-</v>
      </c>
      <c r="Y136" s="135" t="str">
        <f>IF('3a DF'!Z39="-","-",'3a DF'!Z39)</f>
        <v>-</v>
      </c>
      <c r="Z136" s="135" t="str">
        <f>IF('3a DF'!AA39="-","-",'3a DF'!AA39)</f>
        <v>-</v>
      </c>
      <c r="AA136" s="29"/>
    </row>
    <row r="137" spans="1:27" s="30" customFormat="1" ht="11.5" x14ac:dyDescent="0.25">
      <c r="A137" s="273">
        <v>2</v>
      </c>
      <c r="B137" s="138" t="s">
        <v>353</v>
      </c>
      <c r="C137" s="138" t="s">
        <v>303</v>
      </c>
      <c r="D137" s="141" t="s">
        <v>330</v>
      </c>
      <c r="E137" s="137"/>
      <c r="F137" s="31"/>
      <c r="G137" s="135">
        <f>IF('3b CM'!F38="-","-",'3b CM'!F38)</f>
        <v>6.1175638994480051E-2</v>
      </c>
      <c r="H137" s="135">
        <f>IF('3b CM'!G38="-","-",'3b CM'!G38)</f>
        <v>9.176345849172006E-2</v>
      </c>
      <c r="I137" s="135">
        <f>IF('3b CM'!H38="-","-",'3b CM'!H38)</f>
        <v>0.28895315528437066</v>
      </c>
      <c r="J137" s="135">
        <f>IF('3b CM'!I38="-","-",'3b CM'!I38)</f>
        <v>0.29385096761117679</v>
      </c>
      <c r="K137" s="135">
        <f>IF('3b CM'!J38="-","-",'3b CM'!J38)</f>
        <v>3.7741611674457607</v>
      </c>
      <c r="L137" s="135">
        <f>IF('3b CM'!K38="-","-",'3b CM'!K38)</f>
        <v>3.6613177040715024</v>
      </c>
      <c r="M137" s="135">
        <f>IF('3b CM'!L38="-","-",'3b CM'!L38)</f>
        <v>12.452506250272078</v>
      </c>
      <c r="N137" s="135">
        <f>IF('3b CM'!M38="-","-",'3b CM'!M38)</f>
        <v>11.837706651688718</v>
      </c>
      <c r="O137" s="31"/>
      <c r="P137" s="135" t="str">
        <f>IF('3b CM'!O38="-","-",'3b CM'!O38)</f>
        <v>-</v>
      </c>
      <c r="Q137" s="135" t="str">
        <f>IF('3b CM'!P38="-","-",'3b CM'!P38)</f>
        <v>-</v>
      </c>
      <c r="R137" s="135" t="str">
        <f>IF('3b CM'!Q38="-","-",'3b CM'!Q38)</f>
        <v>-</v>
      </c>
      <c r="S137" s="135" t="str">
        <f>IF('3b CM'!R38="-","-",'3b CM'!R38)</f>
        <v>-</v>
      </c>
      <c r="T137" s="135" t="str">
        <f>IF('3b CM'!S38="-","-",'3b CM'!S38)</f>
        <v>-</v>
      </c>
      <c r="U137" s="135" t="str">
        <f>IF('3b CM'!T38="-","-",'3b CM'!T38)</f>
        <v>-</v>
      </c>
      <c r="V137" s="135" t="str">
        <f>IF('3b CM'!U38="-","-",'3b CM'!U38)</f>
        <v>-</v>
      </c>
      <c r="W137" s="135" t="str">
        <f>IF('3b CM'!V38="-","-",'3b CM'!V38)</f>
        <v>-</v>
      </c>
      <c r="X137" s="135" t="str">
        <f>IF('3b CM'!W38="-","-",'3b CM'!W38)</f>
        <v>-</v>
      </c>
      <c r="Y137" s="135" t="str">
        <f>IF('3b CM'!X38="-","-",'3b CM'!X38)</f>
        <v>-</v>
      </c>
      <c r="Z137" s="135" t="str">
        <f>IF('3b CM'!Y38="-","-",'3b CM'!Y38)</f>
        <v>-</v>
      </c>
      <c r="AA137" s="29"/>
    </row>
    <row r="138" spans="1:27" s="30" customFormat="1" ht="11.5" x14ac:dyDescent="0.25">
      <c r="A138" s="273">
        <v>3</v>
      </c>
      <c r="B138" s="138" t="s">
        <v>2</v>
      </c>
      <c r="C138" s="138" t="s">
        <v>345</v>
      </c>
      <c r="D138" s="141" t="s">
        <v>330</v>
      </c>
      <c r="E138" s="137"/>
      <c r="F138" s="31"/>
      <c r="G138" s="135">
        <f>IF('3c PC'!G39="-","-",'3c PC'!G39)</f>
        <v>90.751652555142144</v>
      </c>
      <c r="H138" s="135">
        <f>IF('3c PC'!H39="-","-",'3c PC'!H39)</f>
        <v>90.724249248299543</v>
      </c>
      <c r="I138" s="135">
        <f>IF('3c PC'!I39="-","-",'3c PC'!I39)</f>
        <v>115.1079232040385</v>
      </c>
      <c r="J138" s="135">
        <f>IF('3c PC'!J39="-","-",'3c PC'!J39)</f>
        <v>113.85372085823585</v>
      </c>
      <c r="K138" s="135">
        <f>IF('3c PC'!K39="-","-",'3c PC'!K39)</f>
        <v>130.7216823220852</v>
      </c>
      <c r="L138" s="135">
        <f>IF('3c PC'!L39="-","-",'3c PC'!L39)</f>
        <v>129.50092491246821</v>
      </c>
      <c r="M138" s="135">
        <f>IF('3c PC'!M39="-","-",'3c PC'!M39)</f>
        <v>157.86439776708593</v>
      </c>
      <c r="N138" s="135">
        <f>IF('3c PC'!N39="-","-",'3c PC'!N39)</f>
        <v>154.9290778544472</v>
      </c>
      <c r="O138" s="31"/>
      <c r="P138" s="135" t="str">
        <f>IF('3c PC'!P39="-","-",'3c PC'!P39)</f>
        <v>-</v>
      </c>
      <c r="Q138" s="135" t="str">
        <f>IF('3c PC'!Q39="-","-",'3c PC'!Q39)</f>
        <v>-</v>
      </c>
      <c r="R138" s="135" t="str">
        <f>IF('3c PC'!R39="-","-",'3c PC'!R39)</f>
        <v>-</v>
      </c>
      <c r="S138" s="135" t="str">
        <f>IF('3c PC'!S39="-","-",'3c PC'!S39)</f>
        <v>-</v>
      </c>
      <c r="T138" s="135" t="str">
        <f>IF('3c PC'!T39="-","-",'3c PC'!T39)</f>
        <v>-</v>
      </c>
      <c r="U138" s="135" t="str">
        <f>IF('3c PC'!U39="-","-",'3c PC'!U39)</f>
        <v>-</v>
      </c>
      <c r="V138" s="135" t="str">
        <f>IF('3c PC'!V39="-","-",'3c PC'!V39)</f>
        <v>-</v>
      </c>
      <c r="W138" s="135" t="str">
        <f>IF('3c PC'!W39="-","-",'3c PC'!W39)</f>
        <v>-</v>
      </c>
      <c r="X138" s="135" t="str">
        <f>IF('3c PC'!X39="-","-",'3c PC'!X39)</f>
        <v>-</v>
      </c>
      <c r="Y138" s="135" t="str">
        <f>IF('3c PC'!Y39="-","-",'3c PC'!Y39)</f>
        <v>-</v>
      </c>
      <c r="Z138" s="135" t="str">
        <f>IF('3c PC'!Z39="-","-",'3c PC'!Z39)</f>
        <v>-</v>
      </c>
      <c r="AA138" s="29"/>
    </row>
    <row r="139" spans="1:27" s="30" customFormat="1" ht="11.5" x14ac:dyDescent="0.25">
      <c r="A139" s="273">
        <v>4</v>
      </c>
      <c r="B139" s="138" t="s">
        <v>355</v>
      </c>
      <c r="C139" s="138" t="s">
        <v>346</v>
      </c>
      <c r="D139" s="141" t="s">
        <v>330</v>
      </c>
      <c r="E139" s="137"/>
      <c r="F139" s="31"/>
      <c r="G139" s="135">
        <f>IF('3d NC-Elec'!H67="-","-",'3d NC-Elec'!H67)</f>
        <v>124.64006270184616</v>
      </c>
      <c r="H139" s="135">
        <f>IF('3d NC-Elec'!I67="-","-",'3d NC-Elec'!I67)</f>
        <v>125.65806844775963</v>
      </c>
      <c r="I139" s="135">
        <f>IF('3d NC-Elec'!J67="-","-",'3d NC-Elec'!J67)</f>
        <v>128.47579608971128</v>
      </c>
      <c r="J139" s="135">
        <f>IF('3d NC-Elec'!K67="-","-",'3d NC-Elec'!K67)</f>
        <v>127.7101185065427</v>
      </c>
      <c r="K139" s="135">
        <f>IF('3d NC-Elec'!L67="-","-",'3d NC-Elec'!L67)</f>
        <v>125.1738577657479</v>
      </c>
      <c r="L139" s="135">
        <f>IF('3d NC-Elec'!M67="-","-",'3d NC-Elec'!M67)</f>
        <v>126.39425740100596</v>
      </c>
      <c r="M139" s="135">
        <f>IF('3d NC-Elec'!N67="-","-",'3d NC-Elec'!N67)</f>
        <v>134.90139034816798</v>
      </c>
      <c r="N139" s="135">
        <f>IF('3d NC-Elec'!O67="-","-",'3d NC-Elec'!O67)</f>
        <v>134.36747610136368</v>
      </c>
      <c r="O139" s="31"/>
      <c r="P139" s="135" t="str">
        <f>IF('3d NC-Elec'!Q67="-","-",'3d NC-Elec'!Q67)</f>
        <v>-</v>
      </c>
      <c r="Q139" s="135" t="str">
        <f>IF('3d NC-Elec'!R67="-","-",'3d NC-Elec'!R67)</f>
        <v>-</v>
      </c>
      <c r="R139" s="135" t="str">
        <f>IF('3d NC-Elec'!S67="-","-",'3d NC-Elec'!S67)</f>
        <v>-</v>
      </c>
      <c r="S139" s="135" t="str">
        <f>IF('3d NC-Elec'!T67="-","-",'3d NC-Elec'!T67)</f>
        <v>-</v>
      </c>
      <c r="T139" s="135" t="str">
        <f>IF('3d NC-Elec'!U67="-","-",'3d NC-Elec'!U67)</f>
        <v>-</v>
      </c>
      <c r="U139" s="135" t="str">
        <f>IF('3d NC-Elec'!V67="-","-",'3d NC-Elec'!V67)</f>
        <v>-</v>
      </c>
      <c r="V139" s="135" t="str">
        <f>IF('3d NC-Elec'!W67="-","-",'3d NC-Elec'!W67)</f>
        <v>-</v>
      </c>
      <c r="W139" s="135" t="str">
        <f>IF('3d NC-Elec'!X67="-","-",'3d NC-Elec'!X67)</f>
        <v>-</v>
      </c>
      <c r="X139" s="135" t="str">
        <f>IF('3d NC-Elec'!Y67="-","-",'3d NC-Elec'!Y67)</f>
        <v>-</v>
      </c>
      <c r="Y139" s="135" t="str">
        <f>IF('3d NC-Elec'!Z67="-","-",'3d NC-Elec'!Z67)</f>
        <v>-</v>
      </c>
      <c r="Z139" s="135" t="str">
        <f>IF('3d NC-Elec'!AA67="-","-",'3d NC-Elec'!AA67)</f>
        <v>-</v>
      </c>
      <c r="AA139" s="29"/>
    </row>
    <row r="140" spans="1:27" s="30" customFormat="1" ht="11.5" x14ac:dyDescent="0.25">
      <c r="A140" s="273">
        <v>5</v>
      </c>
      <c r="B140" s="138" t="s">
        <v>352</v>
      </c>
      <c r="C140" s="138" t="s">
        <v>347</v>
      </c>
      <c r="D140" s="141" t="s">
        <v>330</v>
      </c>
      <c r="E140" s="137"/>
      <c r="F140" s="31"/>
      <c r="G140" s="135">
        <f>IF('3f CPIH'!C$16="-","-",'3g OC '!$E$10*('3f CPIH'!C$16/'3f CPIH'!$G$16))</f>
        <v>76.533089989502642</v>
      </c>
      <c r="H140" s="135">
        <f>IF('3f CPIH'!D$16="-","-",'3g OC '!$E$10*('3f CPIH'!D$16/'3f CPIH'!$G$16))</f>
        <v>76.686309388881014</v>
      </c>
      <c r="I140" s="135">
        <f>IF('3f CPIH'!E$16="-","-",'3g OC '!$E$10*('3f CPIH'!E$16/'3f CPIH'!$G$16))</f>
        <v>76.916138487948601</v>
      </c>
      <c r="J140" s="135">
        <f>IF('3f CPIH'!F$16="-","-",'3g OC '!$E$10*('3f CPIH'!F$16/'3f CPIH'!$G$16))</f>
        <v>77.375796686083746</v>
      </c>
      <c r="K140" s="135">
        <f>IF('3f CPIH'!G$16="-","-",'3g OC '!$E$10*('3f CPIH'!G$16/'3f CPIH'!$G$16))</f>
        <v>78.29511308235405</v>
      </c>
      <c r="L140" s="135">
        <f>IF('3f CPIH'!H$16="-","-",'3g OC '!$E$10*('3f CPIH'!H$16/'3f CPIH'!$G$16))</f>
        <v>79.291039178313554</v>
      </c>
      <c r="M140" s="135">
        <f>IF('3f CPIH'!I$16="-","-",'3g OC '!$E$10*('3f CPIH'!I$16/'3f CPIH'!$G$16))</f>
        <v>80.440184673651416</v>
      </c>
      <c r="N140" s="135">
        <f>IF('3f CPIH'!J$16="-","-",'3g OC '!$E$10*('3f CPIH'!J$16/'3f CPIH'!$G$16))</f>
        <v>81.129671970854147</v>
      </c>
      <c r="O140" s="31"/>
      <c r="P140" s="135">
        <f>IF('3f CPIH'!L$16="-","-",'3g OC '!$E$10*('3f CPIH'!L$16/'3f CPIH'!$G$16))</f>
        <v>81.129671970854147</v>
      </c>
      <c r="Q140" s="135" t="str">
        <f>IF('3f CPIH'!M$16="-","-",'3g OC '!$E$10*('3f CPIH'!M$16/'3f CPIH'!$G$16))</f>
        <v>-</v>
      </c>
      <c r="R140" s="135" t="str">
        <f>IF('3f CPIH'!N$16="-","-",'3g OC '!$E$10*('3f CPIH'!N$16/'3f CPIH'!$G$16))</f>
        <v>-</v>
      </c>
      <c r="S140" s="135" t="str">
        <f>IF('3f CPIH'!O$16="-","-",'3g OC '!$E$10*('3f CPIH'!O$16/'3f CPIH'!$G$16))</f>
        <v>-</v>
      </c>
      <c r="T140" s="135" t="str">
        <f>IF('3f CPIH'!P$16="-","-",'3g OC '!$E$10*('3f CPIH'!P$16/'3f CPIH'!$G$16))</f>
        <v>-</v>
      </c>
      <c r="U140" s="135" t="str">
        <f>IF('3f CPIH'!Q$16="-","-",'3g OC '!$E$10*('3f CPIH'!Q$16/'3f CPIH'!$G$16))</f>
        <v>-</v>
      </c>
      <c r="V140" s="135" t="str">
        <f>IF('3f CPIH'!R$16="-","-",'3g OC '!$E$10*('3f CPIH'!R$16/'3f CPIH'!$G$16))</f>
        <v>-</v>
      </c>
      <c r="W140" s="135" t="str">
        <f>IF('3f CPIH'!S$16="-","-",'3g OC '!$E$10*('3f CPIH'!S$16/'3f CPIH'!$G$16))</f>
        <v>-</v>
      </c>
      <c r="X140" s="135" t="str">
        <f>IF('3f CPIH'!T$16="-","-",'3g OC '!$E$10*('3f CPIH'!T$16/'3f CPIH'!$G$16))</f>
        <v>-</v>
      </c>
      <c r="Y140" s="135" t="str">
        <f>IF('3f CPIH'!U$16="-","-",'3g OC '!$E$10*('3f CPIH'!U$16/'3f CPIH'!$G$16))</f>
        <v>-</v>
      </c>
      <c r="Z140" s="135" t="str">
        <f>IF('3f CPIH'!V$16="-","-",'3g OC '!$E$10*('3f CPIH'!V$16/'3f CPIH'!$G$16))</f>
        <v>-</v>
      </c>
      <c r="AA140" s="29"/>
    </row>
    <row r="141" spans="1:27" s="30" customFormat="1" ht="11.5" x14ac:dyDescent="0.25">
      <c r="A141" s="273">
        <v>6</v>
      </c>
      <c r="B141" s="138" t="s">
        <v>352</v>
      </c>
      <c r="C141" s="138" t="s">
        <v>45</v>
      </c>
      <c r="D141" s="141" t="s">
        <v>330</v>
      </c>
      <c r="E141" s="137"/>
      <c r="F141" s="31"/>
      <c r="G141" s="135" t="s">
        <v>336</v>
      </c>
      <c r="H141" s="135" t="s">
        <v>336</v>
      </c>
      <c r="I141" s="135" t="s">
        <v>336</v>
      </c>
      <c r="J141" s="135" t="s">
        <v>336</v>
      </c>
      <c r="K141" s="135">
        <f>IF('3h SMNCC'!F$36="-","-",'3h SMNCC'!F$36)</f>
        <v>0</v>
      </c>
      <c r="L141" s="135">
        <f>IF('3h SMNCC'!G$36="-","-",'3h SMNCC'!G$36)</f>
        <v>-0.20799732489328449</v>
      </c>
      <c r="M141" s="135">
        <f>IF('3h SMNCC'!H$36="-","-",'3h SMNCC'!H$36)</f>
        <v>2.3528451635617831</v>
      </c>
      <c r="N141" s="135">
        <f>IF('3h SMNCC'!I$36="-","-",'3h SMNCC'!I$36)</f>
        <v>7.276170729762069</v>
      </c>
      <c r="O141" s="31"/>
      <c r="P141" s="135" t="str">
        <f>IF('3h SMNCC'!K$36="-","-",'3h SMNCC'!K$36)</f>
        <v>-</v>
      </c>
      <c r="Q141" s="135" t="str">
        <f>IF('3h SMNCC'!L$36="-","-",'3h SMNCC'!L$36)</f>
        <v>-</v>
      </c>
      <c r="R141" s="135" t="str">
        <f>IF('3h SMNCC'!M$36="-","-",'3h SMNCC'!M$36)</f>
        <v>-</v>
      </c>
      <c r="S141" s="135" t="str">
        <f>IF('3h SMNCC'!N$36="-","-",'3h SMNCC'!N$36)</f>
        <v>-</v>
      </c>
      <c r="T141" s="135" t="str">
        <f>IF('3h SMNCC'!O$36="-","-",'3h SMNCC'!O$36)</f>
        <v>-</v>
      </c>
      <c r="U141" s="135" t="str">
        <f>IF('3h SMNCC'!P$36="-","-",'3h SMNCC'!P$36)</f>
        <v>-</v>
      </c>
      <c r="V141" s="135" t="str">
        <f>IF('3h SMNCC'!Q$36="-","-",'3h SMNCC'!Q$36)</f>
        <v>-</v>
      </c>
      <c r="W141" s="135" t="str">
        <f>IF('3h SMNCC'!R$36="-","-",'3h SMNCC'!R$36)</f>
        <v>-</v>
      </c>
      <c r="X141" s="135" t="str">
        <f>IF('3h SMNCC'!S$36="-","-",'3h SMNCC'!S$36)</f>
        <v>-</v>
      </c>
      <c r="Y141" s="135" t="str">
        <f>IF('3h SMNCC'!T$36="-","-",'3h SMNCC'!T$36)</f>
        <v>-</v>
      </c>
      <c r="Z141" s="135" t="str">
        <f>IF('3h SMNCC'!U$36="-","-",'3h SMNCC'!U$36)</f>
        <v>-</v>
      </c>
      <c r="AA141" s="29"/>
    </row>
    <row r="142" spans="1:27" s="30" customFormat="1" ht="11.5" x14ac:dyDescent="0.25">
      <c r="A142" s="273">
        <v>7</v>
      </c>
      <c r="B142" s="138" t="s">
        <v>352</v>
      </c>
      <c r="C142" s="138" t="s">
        <v>399</v>
      </c>
      <c r="D142" s="141" t="s">
        <v>330</v>
      </c>
      <c r="E142" s="137"/>
      <c r="F142" s="31"/>
      <c r="G142" s="135">
        <f>IF('3f CPIH'!C$16="-","-",'3i PAAC PAP'!$G$14*('3f CPIH'!C$16/'3f CPIH'!$G$16))</f>
        <v>4.3957347110466403</v>
      </c>
      <c r="H142" s="135">
        <f>IF('3f CPIH'!D$16="-","-",'3i PAAC PAP'!$G$14*('3f CPIH'!D$16/'3f CPIH'!$G$16))</f>
        <v>4.4045349807384246</v>
      </c>
      <c r="I142" s="135">
        <f>IF('3f CPIH'!E$16="-","-",'3i PAAC PAP'!$G$14*('3f CPIH'!E$16/'3f CPIH'!$G$16))</f>
        <v>4.417735385276103</v>
      </c>
      <c r="J142" s="135">
        <f>IF('3f CPIH'!F$16="-","-",'3i PAAC PAP'!$G$14*('3f CPIH'!F$16/'3f CPIH'!$G$16))</f>
        <v>4.4441361943514579</v>
      </c>
      <c r="K142" s="135">
        <f>IF('3f CPIH'!G$16="-","-",'3i PAAC PAP'!$G$14*('3f CPIH'!G$16/'3f CPIH'!$G$16))</f>
        <v>4.4969378125021686</v>
      </c>
      <c r="L142" s="135">
        <f>IF('3f CPIH'!H$16="-","-",'3i PAAC PAP'!$G$14*('3f CPIH'!H$16/'3f CPIH'!$G$16))</f>
        <v>4.5541395654987715</v>
      </c>
      <c r="M142" s="135">
        <f>IF('3f CPIH'!I$16="-","-",'3i PAAC PAP'!$G$14*('3f CPIH'!I$16/'3f CPIH'!$G$16))</f>
        <v>4.6201415881871588</v>
      </c>
      <c r="N142" s="135">
        <f>IF('3f CPIH'!J$16="-","-",'3i PAAC PAP'!$G$14*('3f CPIH'!J$16/'3f CPIH'!$G$16))</f>
        <v>4.659742801800193</v>
      </c>
      <c r="O142" s="31"/>
      <c r="P142" s="135">
        <f>IF('3f CPIH'!L$16="-","-",'3i PAAC PAP'!$G$14*('3f CPIH'!L$16/'3f CPIH'!$G$16))</f>
        <v>4.659742801800193</v>
      </c>
      <c r="Q142" s="135" t="str">
        <f>IF('3f CPIH'!M$16="-","-",'3i PAAC PAP'!$G$14*('3f CPIH'!M$16/'3f CPIH'!$G$16))</f>
        <v>-</v>
      </c>
      <c r="R142" s="135" t="str">
        <f>IF('3f CPIH'!N$16="-","-",'3i PAAC PAP'!$G$14*('3f CPIH'!N$16/'3f CPIH'!$G$16))</f>
        <v>-</v>
      </c>
      <c r="S142" s="135" t="str">
        <f>IF('3f CPIH'!O$16="-","-",'3i PAAC PAP'!$G$14*('3f CPIH'!O$16/'3f CPIH'!$G$16))</f>
        <v>-</v>
      </c>
      <c r="T142" s="135" t="str">
        <f>IF('3f CPIH'!P$16="-","-",'3i PAAC PAP'!$G$14*('3f CPIH'!P$16/'3f CPIH'!$G$16))</f>
        <v>-</v>
      </c>
      <c r="U142" s="135" t="str">
        <f>IF('3f CPIH'!Q$16="-","-",'3i PAAC PAP'!$G$14*('3f CPIH'!Q$16/'3f CPIH'!$G$16))</f>
        <v>-</v>
      </c>
      <c r="V142" s="135" t="str">
        <f>IF('3f CPIH'!R$16="-","-",'3i PAAC PAP'!$G$14*('3f CPIH'!R$16/'3f CPIH'!$G$16))</f>
        <v>-</v>
      </c>
      <c r="W142" s="135" t="str">
        <f>IF('3f CPIH'!S$16="-","-",'3i PAAC PAP'!$G$14*('3f CPIH'!S$16/'3f CPIH'!$G$16))</f>
        <v>-</v>
      </c>
      <c r="X142" s="135" t="str">
        <f>IF('3f CPIH'!T$16="-","-",'3i PAAC PAP'!$G$14*('3f CPIH'!T$16/'3f CPIH'!$G$16))</f>
        <v>-</v>
      </c>
      <c r="Y142" s="135" t="str">
        <f>IF('3f CPIH'!U$16="-","-",'3i PAAC PAP'!$G$14*('3f CPIH'!U$16/'3f CPIH'!$G$16))</f>
        <v>-</v>
      </c>
      <c r="Z142" s="135" t="str">
        <f>IF('3f CPIH'!V$16="-","-",'3i PAAC PAP'!$G$14*('3f CPIH'!V$16/'3f CPIH'!$G$16))</f>
        <v>-</v>
      </c>
      <c r="AA142" s="29"/>
    </row>
    <row r="143" spans="1:27" s="30" customFormat="1" ht="11.5" x14ac:dyDescent="0.25">
      <c r="A143" s="273">
        <v>8</v>
      </c>
      <c r="B143" s="138" t="s">
        <v>352</v>
      </c>
      <c r="C143" s="138" t="s">
        <v>417</v>
      </c>
      <c r="D143" s="141" t="s">
        <v>330</v>
      </c>
      <c r="E143" s="137"/>
      <c r="F143" s="31"/>
      <c r="G143" s="135">
        <f>IF(G136="-","-",SUM(G136:G141)*'3i PAAC PAP'!$G$26)</f>
        <v>7.9250030334328665</v>
      </c>
      <c r="H143" s="135">
        <f>IF(H136="-","-",SUM(H136:H141)*'3i PAAC PAP'!$G$26)</f>
        <v>7.550148325059828</v>
      </c>
      <c r="I143" s="135">
        <f>IF(I136="-","-",SUM(I136:I141)*'3i PAAC PAP'!$G$26)</f>
        <v>7.6177740620096666</v>
      </c>
      <c r="J143" s="135">
        <f>IF(J136="-","-",SUM(J136:J141)*'3i PAAC PAP'!$G$26)</f>
        <v>7.4522518351113813</v>
      </c>
      <c r="K143" s="135">
        <f>IF(K136="-","-",SUM(K136:K141)*'3i PAAC PAP'!$G$26)</f>
        <v>8.2007613504529164</v>
      </c>
      <c r="L143" s="135">
        <f>IF(L136="-","-",SUM(L136:L141)*'3i PAAC PAP'!$G$26)</f>
        <v>8.0864008859420817</v>
      </c>
      <c r="M143" s="135">
        <f>IF(M136="-","-",SUM(M136:M141)*'3i PAAC PAP'!$G$26)</f>
        <v>8.9436497162321906</v>
      </c>
      <c r="N143" s="135">
        <f>IF(N136="-","-",SUM(N136:N141)*'3i PAAC PAP'!$G$26)</f>
        <v>9.3577435473549553</v>
      </c>
      <c r="O143" s="31"/>
      <c r="P143" s="135" t="str">
        <f>IF(P136="-","-",SUM(P136:P141)*'3i PAAC PAP'!$G$26)</f>
        <v>-</v>
      </c>
      <c r="Q143" s="135" t="str">
        <f>IF(Q136="-","-",SUM(Q136:Q141)*'3i PAAC PAP'!$G$26)</f>
        <v>-</v>
      </c>
      <c r="R143" s="135" t="str">
        <f>IF(R136="-","-",SUM(R136:R141)*'3i PAAC PAP'!$G$26)</f>
        <v>-</v>
      </c>
      <c r="S143" s="135" t="str">
        <f>IF(S136="-","-",SUM(S136:S141)*'3i PAAC PAP'!$G$26)</f>
        <v>-</v>
      </c>
      <c r="T143" s="135" t="str">
        <f>IF(T136="-","-",SUM(T136:T141)*'3i PAAC PAP'!$G$26)</f>
        <v>-</v>
      </c>
      <c r="U143" s="135" t="str">
        <f>IF(U136="-","-",SUM(U136:U141)*'3i PAAC PAP'!$G$26)</f>
        <v>-</v>
      </c>
      <c r="V143" s="135" t="str">
        <f>IF(V136="-","-",SUM(V136:V141)*'3i PAAC PAP'!$G$26)</f>
        <v>-</v>
      </c>
      <c r="W143" s="135" t="str">
        <f>IF(W136="-","-",SUM(W136:W141)*'3i PAAC PAP'!$G$26)</f>
        <v>-</v>
      </c>
      <c r="X143" s="135" t="str">
        <f>IF(X136="-","-",SUM(X136:X141)*'3i PAAC PAP'!$G$26)</f>
        <v>-</v>
      </c>
      <c r="Y143" s="135" t="str">
        <f>IF(Y136="-","-",SUM(Y136:Y141)*'3i PAAC PAP'!$G$26)</f>
        <v>-</v>
      </c>
      <c r="Z143" s="135" t="str">
        <f>IF(Z136="-","-",SUM(Z136:Z141)*'3i PAAC PAP'!$G$26)</f>
        <v>-</v>
      </c>
      <c r="AA143" s="29"/>
    </row>
    <row r="144" spans="1:27" s="30" customFormat="1" ht="11.5" x14ac:dyDescent="0.25">
      <c r="A144" s="273">
        <v>9</v>
      </c>
      <c r="B144" s="138" t="s">
        <v>398</v>
      </c>
      <c r="C144" s="138" t="s">
        <v>548</v>
      </c>
      <c r="D144" s="141" t="s">
        <v>330</v>
      </c>
      <c r="E144" s="193"/>
      <c r="F144" s="31"/>
      <c r="G144" s="135">
        <f>IF(G136="-","-",SUM(G136:G143)*'3j EBIT'!$E$10)</f>
        <v>10.731771227686973</v>
      </c>
      <c r="H144" s="135">
        <f>IF(H136="-","-",SUM(H136:H143)*'3j EBIT'!$E$10)</f>
        <v>10.22827332608105</v>
      </c>
      <c r="I144" s="135">
        <f>IF(I136="-","-",SUM(I136:I143)*'3j EBIT'!$E$10)</f>
        <v>10.319387935815723</v>
      </c>
      <c r="J144" s="135">
        <f>IF(J136="-","-",SUM(J136:J143)*'3j EBIT'!$E$10)</f>
        <v>10.097489329943077</v>
      </c>
      <c r="K144" s="135">
        <f>IF(K136="-","-",SUM(K136:K143)*'3j EBIT'!$E$10)</f>
        <v>11.104210553585053</v>
      </c>
      <c r="L144" s="135">
        <f>IF(L136="-","-",SUM(L136:L143)*'3j EBIT'!$E$10)</f>
        <v>10.95163951818455</v>
      </c>
      <c r="M144" s="135">
        <f>IF(M136="-","-",SUM(M136:M143)*'3j EBIT'!$E$10)</f>
        <v>12.104716686905935</v>
      </c>
      <c r="N144" s="135">
        <f>IF(N136="-","-",SUM(N136:N143)*'3j EBIT'!$E$10)</f>
        <v>12.661856982359012</v>
      </c>
      <c r="O144" s="31"/>
      <c r="P144" s="135" t="str">
        <f>IF(P136="-","-",SUM(P136:P143)*'3j EBIT'!$E$10)</f>
        <v>-</v>
      </c>
      <c r="Q144" s="135" t="str">
        <f>IF(Q136="-","-",SUM(Q136:Q143)*'3j EBIT'!$E$10)</f>
        <v>-</v>
      </c>
      <c r="R144" s="135" t="str">
        <f>IF(R136="-","-",SUM(R136:R143)*'3j EBIT'!$E$10)</f>
        <v>-</v>
      </c>
      <c r="S144" s="135" t="str">
        <f>IF(S136="-","-",SUM(S136:S143)*'3j EBIT'!$E$10)</f>
        <v>-</v>
      </c>
      <c r="T144" s="135" t="str">
        <f>IF(T136="-","-",SUM(T136:T143)*'3j EBIT'!$E$10)</f>
        <v>-</v>
      </c>
      <c r="U144" s="135" t="str">
        <f>IF(U136="-","-",SUM(U136:U143)*'3j EBIT'!$E$10)</f>
        <v>-</v>
      </c>
      <c r="V144" s="135" t="str">
        <f>IF(V136="-","-",SUM(V136:V143)*'3j EBIT'!$E$10)</f>
        <v>-</v>
      </c>
      <c r="W144" s="135" t="str">
        <f>IF(W136="-","-",SUM(W136:W143)*'3j EBIT'!$E$10)</f>
        <v>-</v>
      </c>
      <c r="X144" s="135" t="str">
        <f>IF(X136="-","-",SUM(X136:X143)*'3j EBIT'!$E$10)</f>
        <v>-</v>
      </c>
      <c r="Y144" s="135" t="str">
        <f>IF(Y136="-","-",SUM(Y136:Y143)*'3j EBIT'!$E$10)</f>
        <v>-</v>
      </c>
      <c r="Z144" s="135" t="str">
        <f>IF(Z136="-","-",SUM(Z136:Z143)*'3j EBIT'!$E$10)</f>
        <v>-</v>
      </c>
      <c r="AA144" s="29"/>
    </row>
    <row r="145" spans="1:27" s="30" customFormat="1" ht="11.5" x14ac:dyDescent="0.25">
      <c r="A145" s="273">
        <v>10</v>
      </c>
      <c r="B145" s="138" t="s">
        <v>294</v>
      </c>
      <c r="C145" s="188" t="s">
        <v>549</v>
      </c>
      <c r="D145" s="141" t="s">
        <v>330</v>
      </c>
      <c r="E145" s="141"/>
      <c r="F145" s="31"/>
      <c r="G145" s="135">
        <f>IF(G136="-","-",SUM(G136:G138,G140:G144)*'3k HAP'!$E$11)</f>
        <v>6.5278034359550725</v>
      </c>
      <c r="H145" s="135">
        <f>IF(H136="-","-",SUM(H136:H138,H140:H144)*'3k HAP'!$E$11)</f>
        <v>6.1221496003142493</v>
      </c>
      <c r="I145" s="135">
        <f>IF(I136="-","-",SUM(I136:I138,I140:I144)*'3k HAP'!$E$11)</f>
        <v>6.1521000838852951</v>
      </c>
      <c r="J145" s="135">
        <f>IF(J136="-","-",SUM(J136:J138,J140:J144)*'3k HAP'!$E$11)</f>
        <v>5.9909020317290969</v>
      </c>
      <c r="K145" s="135">
        <f>IF(K136="-","-",SUM(K136:K138,K140:K144)*'3k HAP'!$E$11)</f>
        <v>6.80923841538314</v>
      </c>
      <c r="L145" s="135">
        <f>IF(L136="-","-",SUM(L136:L138,L140:L144)*'3k HAP'!$E$11)</f>
        <v>6.6731148045056763</v>
      </c>
      <c r="M145" s="135">
        <f>IF(M136="-","-",SUM(M136:M138,M140:M144)*'3k HAP'!$E$11)</f>
        <v>7.4452116534287125</v>
      </c>
      <c r="N145" s="135">
        <f>IF(N136="-","-",SUM(N136:N138,N140:N144)*'3k HAP'!$E$11)</f>
        <v>7.8855055442593569</v>
      </c>
      <c r="O145" s="31"/>
      <c r="P145" s="135" t="str">
        <f>IF(P136="-","-",SUM(P136:P138,P140:P144)*'3k HAP'!$E$11)</f>
        <v>-</v>
      </c>
      <c r="Q145" s="135" t="str">
        <f>IF(Q136="-","-",SUM(Q136:Q138,Q140:Q144)*'3k HAP'!$E$11)</f>
        <v>-</v>
      </c>
      <c r="R145" s="135" t="str">
        <f>IF(R136="-","-",SUM(R136:R138,R140:R144)*'3k HAP'!$E$11)</f>
        <v>-</v>
      </c>
      <c r="S145" s="135" t="str">
        <f>IF(S136="-","-",SUM(S136:S138,S140:S144)*'3k HAP'!$E$11)</f>
        <v>-</v>
      </c>
      <c r="T145" s="135" t="str">
        <f>IF(T136="-","-",SUM(T136:T138,T140:T144)*'3k HAP'!$E$11)</f>
        <v>-</v>
      </c>
      <c r="U145" s="135" t="str">
        <f>IF(U136="-","-",SUM(U136:U138,U140:U144)*'3k HAP'!$E$11)</f>
        <v>-</v>
      </c>
      <c r="V145" s="135" t="str">
        <f>IF(V136="-","-",SUM(V136:V138,V140:V144)*'3k HAP'!$E$11)</f>
        <v>-</v>
      </c>
      <c r="W145" s="135" t="str">
        <f>IF(W136="-","-",SUM(W136:W138,W140:W144)*'3k HAP'!$E$11)</f>
        <v>-</v>
      </c>
      <c r="X145" s="135" t="str">
        <f>IF(X136="-","-",SUM(X136:X138,X140:X144)*'3k HAP'!$E$11)</f>
        <v>-</v>
      </c>
      <c r="Y145" s="135" t="str">
        <f>IF(Y136="-","-",SUM(Y136:Y138,Y140:Y144)*'3k HAP'!$E$11)</f>
        <v>-</v>
      </c>
      <c r="Z145" s="135" t="str">
        <f>IF(Z136="-","-",SUM(Z136:Z138,Z140:Z144)*'3k HAP'!$E$11)</f>
        <v>-</v>
      </c>
      <c r="AA145" s="29"/>
    </row>
    <row r="146" spans="1:27" s="30" customFormat="1" ht="11.5" x14ac:dyDescent="0.25">
      <c r="A146" s="273">
        <v>11</v>
      </c>
      <c r="B146" s="138" t="s">
        <v>46</v>
      </c>
      <c r="C146" s="138" t="str">
        <f>B146&amp;"_"&amp;D146</f>
        <v>Total_Yorkshire</v>
      </c>
      <c r="D146" s="141" t="s">
        <v>330</v>
      </c>
      <c r="E146" s="193"/>
      <c r="F146" s="31"/>
      <c r="G146" s="135">
        <f t="shared" ref="G146:N146" si="22">IF(G136="-","-",SUM(G136:G145))</f>
        <v>582.08963927874595</v>
      </c>
      <c r="H146" s="135">
        <f t="shared" si="22"/>
        <v>554.68059798329273</v>
      </c>
      <c r="I146" s="135">
        <f t="shared" si="22"/>
        <v>559.59716885210753</v>
      </c>
      <c r="J146" s="135">
        <f t="shared" si="22"/>
        <v>547.53519820078145</v>
      </c>
      <c r="K146" s="135">
        <f t="shared" si="22"/>
        <v>602.34558336818156</v>
      </c>
      <c r="L146" s="135">
        <f t="shared" si="22"/>
        <v>594.02683422714028</v>
      </c>
      <c r="M146" s="135">
        <f t="shared" si="22"/>
        <v>656.64028028275231</v>
      </c>
      <c r="N146" s="135">
        <f t="shared" si="22"/>
        <v>686.96088791393481</v>
      </c>
      <c r="O146" s="31"/>
      <c r="P146" s="135" t="str">
        <f t="shared" ref="P146:Z146" si="23">IF(P136="-","-",SUM(P136:P145))</f>
        <v>-</v>
      </c>
      <c r="Q146" s="135" t="str">
        <f t="shared" si="23"/>
        <v>-</v>
      </c>
      <c r="R146" s="135" t="str">
        <f t="shared" si="23"/>
        <v>-</v>
      </c>
      <c r="S146" s="135" t="str">
        <f t="shared" si="23"/>
        <v>-</v>
      </c>
      <c r="T146" s="135" t="str">
        <f t="shared" si="23"/>
        <v>-</v>
      </c>
      <c r="U146" s="135" t="str">
        <f t="shared" si="23"/>
        <v>-</v>
      </c>
      <c r="V146" s="135" t="str">
        <f t="shared" si="23"/>
        <v>-</v>
      </c>
      <c r="W146" s="135" t="str">
        <f t="shared" si="23"/>
        <v>-</v>
      </c>
      <c r="X146" s="135" t="str">
        <f t="shared" si="23"/>
        <v>-</v>
      </c>
      <c r="Y146" s="135" t="str">
        <f t="shared" si="23"/>
        <v>-</v>
      </c>
      <c r="Z146" s="135" t="str">
        <f t="shared" si="23"/>
        <v>-</v>
      </c>
      <c r="AA146" s="29"/>
    </row>
    <row r="147" spans="1:27" s="30" customFormat="1" ht="11.5" x14ac:dyDescent="0.25">
      <c r="A147" s="273">
        <v>1</v>
      </c>
      <c r="B147" s="142" t="s">
        <v>353</v>
      </c>
      <c r="C147" s="142" t="s">
        <v>344</v>
      </c>
      <c r="D147" s="140" t="s">
        <v>331</v>
      </c>
      <c r="E147" s="192"/>
      <c r="F147" s="31"/>
      <c r="G147" s="41">
        <f>IF('3a DF'!H40="-","-",'3a DF'!H40)</f>
        <v>258.8037251736223</v>
      </c>
      <c r="H147" s="41">
        <f>IF('3a DF'!I40="-","-",'3a DF'!I40)</f>
        <v>231.6757322882325</v>
      </c>
      <c r="I147" s="41">
        <f>IF('3a DF'!J40="-","-",'3a DF'!J40)</f>
        <v>208.91323688190093</v>
      </c>
      <c r="J147" s="41">
        <f>IF('3a DF'!K40="-","-",'3a DF'!K40)</f>
        <v>198.99471184384083</v>
      </c>
      <c r="K147" s="41">
        <f>IF('3a DF'!L40="-","-",'3a DF'!L40)</f>
        <v>232.22659179435232</v>
      </c>
      <c r="L147" s="41">
        <f>IF('3a DF'!M40="-","-",'3a DF'!M40)</f>
        <v>223.63604832590863</v>
      </c>
      <c r="M147" s="41">
        <f>IF('3a DF'!N40="-","-",'3a DF'!N40)</f>
        <v>235.4411389227273</v>
      </c>
      <c r="N147" s="41">
        <f>IF('3a DF'!O40="-","-",'3a DF'!O40)</f>
        <v>262.77323632050144</v>
      </c>
      <c r="O147" s="31"/>
      <c r="P147" s="41" t="str">
        <f>IF('3a DF'!Q40="-","-",'3a DF'!Q40)</f>
        <v>-</v>
      </c>
      <c r="Q147" s="41" t="str">
        <f>IF('3a DF'!R40="-","-",'3a DF'!R40)</f>
        <v>-</v>
      </c>
      <c r="R147" s="41" t="str">
        <f>IF('3a DF'!S40="-","-",'3a DF'!S40)</f>
        <v>-</v>
      </c>
      <c r="S147" s="41" t="str">
        <f>IF('3a DF'!T40="-","-",'3a DF'!T40)</f>
        <v>-</v>
      </c>
      <c r="T147" s="41" t="str">
        <f>IF('3a DF'!U40="-","-",'3a DF'!U40)</f>
        <v>-</v>
      </c>
      <c r="U147" s="41" t="str">
        <f>IF('3a DF'!V40="-","-",'3a DF'!V40)</f>
        <v>-</v>
      </c>
      <c r="V147" s="41" t="str">
        <f>IF('3a DF'!W40="-","-",'3a DF'!W40)</f>
        <v>-</v>
      </c>
      <c r="W147" s="41" t="str">
        <f>IF('3a DF'!X40="-","-",'3a DF'!X40)</f>
        <v>-</v>
      </c>
      <c r="X147" s="41" t="str">
        <f>IF('3a DF'!Y40="-","-",'3a DF'!Y40)</f>
        <v>-</v>
      </c>
      <c r="Y147" s="41" t="str">
        <f>IF('3a DF'!Z40="-","-",'3a DF'!Z40)</f>
        <v>-</v>
      </c>
      <c r="Z147" s="41" t="str">
        <f>IF('3a DF'!AA40="-","-",'3a DF'!AA40)</f>
        <v>-</v>
      </c>
      <c r="AA147" s="29"/>
    </row>
    <row r="148" spans="1:27" s="30" customFormat="1" ht="11.5" x14ac:dyDescent="0.25">
      <c r="A148" s="273">
        <v>2</v>
      </c>
      <c r="B148" s="142" t="s">
        <v>353</v>
      </c>
      <c r="C148" s="142" t="s">
        <v>303</v>
      </c>
      <c r="D148" s="140" t="s">
        <v>331</v>
      </c>
      <c r="E148" s="192"/>
      <c r="F148" s="31"/>
      <c r="G148" s="41">
        <f>IF('3b CM'!F39="-","-",'3b CM'!F39)</f>
        <v>6.0793291250764596E-2</v>
      </c>
      <c r="H148" s="41">
        <f>IF('3b CM'!G39="-","-",'3b CM'!G39)</f>
        <v>9.118993687614689E-2</v>
      </c>
      <c r="I148" s="41">
        <f>IF('3b CM'!H39="-","-",'3b CM'!H39)</f>
        <v>0.28714719806384359</v>
      </c>
      <c r="J148" s="41">
        <f>IF('3b CM'!I39="-","-",'3b CM'!I39)</f>
        <v>0.29201439906360716</v>
      </c>
      <c r="K148" s="41">
        <f>IF('3b CM'!J39="-","-",'3b CM'!J39)</f>
        <v>3.7505726601492277</v>
      </c>
      <c r="L148" s="41">
        <f>IF('3b CM'!K39="-","-",'3b CM'!K39)</f>
        <v>3.6384344684210581</v>
      </c>
      <c r="M148" s="41">
        <f>IF('3b CM'!L39="-","-",'3b CM'!L39)</f>
        <v>12.582511626457007</v>
      </c>
      <c r="N148" s="41">
        <f>IF('3b CM'!M39="-","-",'3b CM'!M39)</f>
        <v>11.961293460278837</v>
      </c>
      <c r="O148" s="31"/>
      <c r="P148" s="41" t="str">
        <f>IF('3b CM'!O39="-","-",'3b CM'!O39)</f>
        <v>-</v>
      </c>
      <c r="Q148" s="41" t="str">
        <f>IF('3b CM'!P39="-","-",'3b CM'!P39)</f>
        <v>-</v>
      </c>
      <c r="R148" s="41" t="str">
        <f>IF('3b CM'!Q39="-","-",'3b CM'!Q39)</f>
        <v>-</v>
      </c>
      <c r="S148" s="41" t="str">
        <f>IF('3b CM'!R39="-","-",'3b CM'!R39)</f>
        <v>-</v>
      </c>
      <c r="T148" s="41" t="str">
        <f>IF('3b CM'!S39="-","-",'3b CM'!S39)</f>
        <v>-</v>
      </c>
      <c r="U148" s="41" t="str">
        <f>IF('3b CM'!T39="-","-",'3b CM'!T39)</f>
        <v>-</v>
      </c>
      <c r="V148" s="41" t="str">
        <f>IF('3b CM'!U39="-","-",'3b CM'!U39)</f>
        <v>-</v>
      </c>
      <c r="W148" s="41" t="str">
        <f>IF('3b CM'!V39="-","-",'3b CM'!V39)</f>
        <v>-</v>
      </c>
      <c r="X148" s="41" t="str">
        <f>IF('3b CM'!W39="-","-",'3b CM'!W39)</f>
        <v>-</v>
      </c>
      <c r="Y148" s="41" t="str">
        <f>IF('3b CM'!X39="-","-",'3b CM'!X39)</f>
        <v>-</v>
      </c>
      <c r="Z148" s="41" t="str">
        <f>IF('3b CM'!Y39="-","-",'3b CM'!Y39)</f>
        <v>-</v>
      </c>
      <c r="AA148" s="29"/>
    </row>
    <row r="149" spans="1:27" s="30" customFormat="1" ht="11.5" x14ac:dyDescent="0.25">
      <c r="A149" s="273">
        <v>3</v>
      </c>
      <c r="B149" s="142" t="s">
        <v>2</v>
      </c>
      <c r="C149" s="142" t="s">
        <v>345</v>
      </c>
      <c r="D149" s="140" t="s">
        <v>331</v>
      </c>
      <c r="E149" s="192"/>
      <c r="F149" s="31"/>
      <c r="G149" s="41">
        <f>IF('3c PC'!G40="-","-",'3c PC'!G40)</f>
        <v>90.743767877733276</v>
      </c>
      <c r="H149" s="41">
        <f>IF('3c PC'!H40="-","-",'3c PC'!H40)</f>
        <v>90.716471485904876</v>
      </c>
      <c r="I149" s="41">
        <f>IF('3c PC'!I40="-","-",'3c PC'!I40)</f>
        <v>115.07365387112203</v>
      </c>
      <c r="J149" s="41">
        <f>IF('3c PC'!J40="-","-",'3c PC'!J40)</f>
        <v>113.82675135822539</v>
      </c>
      <c r="K149" s="41">
        <f>IF('3c PC'!K40="-","-",'3c PC'!K40)</f>
        <v>130.63117296082316</v>
      </c>
      <c r="L149" s="41">
        <f>IF('3c PC'!L40="-","-",'3c PC'!L40)</f>
        <v>129.42141840739069</v>
      </c>
      <c r="M149" s="41">
        <f>IF('3c PC'!M40="-","-",'3c PC'!M40)</f>
        <v>157.86827671001086</v>
      </c>
      <c r="N149" s="41">
        <f>IF('3c PC'!N40="-","-",'3c PC'!N40)</f>
        <v>154.934110620767</v>
      </c>
      <c r="O149" s="31"/>
      <c r="P149" s="41" t="str">
        <f>IF('3c PC'!P40="-","-",'3c PC'!P40)</f>
        <v>-</v>
      </c>
      <c r="Q149" s="41" t="str">
        <f>IF('3c PC'!Q40="-","-",'3c PC'!Q40)</f>
        <v>-</v>
      </c>
      <c r="R149" s="41" t="str">
        <f>IF('3c PC'!R40="-","-",'3c PC'!R40)</f>
        <v>-</v>
      </c>
      <c r="S149" s="41" t="str">
        <f>IF('3c PC'!S40="-","-",'3c PC'!S40)</f>
        <v>-</v>
      </c>
      <c r="T149" s="41" t="str">
        <f>IF('3c PC'!T40="-","-",'3c PC'!T40)</f>
        <v>-</v>
      </c>
      <c r="U149" s="41" t="str">
        <f>IF('3c PC'!U40="-","-",'3c PC'!U40)</f>
        <v>-</v>
      </c>
      <c r="V149" s="41" t="str">
        <f>IF('3c PC'!V40="-","-",'3c PC'!V40)</f>
        <v>-</v>
      </c>
      <c r="W149" s="41" t="str">
        <f>IF('3c PC'!W40="-","-",'3c PC'!W40)</f>
        <v>-</v>
      </c>
      <c r="X149" s="41" t="str">
        <f>IF('3c PC'!X40="-","-",'3c PC'!X40)</f>
        <v>-</v>
      </c>
      <c r="Y149" s="41" t="str">
        <f>IF('3c PC'!Y40="-","-",'3c PC'!Y40)</f>
        <v>-</v>
      </c>
      <c r="Z149" s="41" t="str">
        <f>IF('3c PC'!Z40="-","-",'3c PC'!Z40)</f>
        <v>-</v>
      </c>
      <c r="AA149" s="29"/>
    </row>
    <row r="150" spans="1:27" s="30" customFormat="1" ht="11.5" x14ac:dyDescent="0.25">
      <c r="A150" s="273">
        <v>4</v>
      </c>
      <c r="B150" s="142" t="s">
        <v>355</v>
      </c>
      <c r="C150" s="142" t="s">
        <v>346</v>
      </c>
      <c r="D150" s="140" t="s">
        <v>331</v>
      </c>
      <c r="E150" s="192"/>
      <c r="F150" s="31"/>
      <c r="G150" s="41">
        <f>IF('3d NC-Elec'!H68="-","-",'3d NC-Elec'!H68)</f>
        <v>130.80118672052615</v>
      </c>
      <c r="H150" s="41">
        <f>IF('3d NC-Elec'!I68="-","-",'3d NC-Elec'!I68)</f>
        <v>131.81247297701998</v>
      </c>
      <c r="I150" s="41">
        <f>IF('3d NC-Elec'!J68="-","-",'3d NC-Elec'!J68)</f>
        <v>146.59689020751665</v>
      </c>
      <c r="J150" s="41">
        <f>IF('3d NC-Elec'!K68="-","-",'3d NC-Elec'!K68)</f>
        <v>145.83626658641029</v>
      </c>
      <c r="K150" s="41">
        <f>IF('3d NC-Elec'!L68="-","-",'3d NC-Elec'!L68)</f>
        <v>135.5690671042062</v>
      </c>
      <c r="L150" s="41">
        <f>IF('3d NC-Elec'!M68="-","-",'3d NC-Elec'!M68)</f>
        <v>136.78141132084824</v>
      </c>
      <c r="M150" s="41">
        <f>IF('3d NC-Elec'!N68="-","-",'3d NC-Elec'!N68)</f>
        <v>144.4161608750878</v>
      </c>
      <c r="N150" s="41">
        <f>IF('3d NC-Elec'!O68="-","-",'3d NC-Elec'!O68)</f>
        <v>143.88241460772377</v>
      </c>
      <c r="O150" s="31"/>
      <c r="P150" s="41" t="str">
        <f>IF('3d NC-Elec'!Q68="-","-",'3d NC-Elec'!Q68)</f>
        <v>-</v>
      </c>
      <c r="Q150" s="41" t="str">
        <f>IF('3d NC-Elec'!R68="-","-",'3d NC-Elec'!R68)</f>
        <v>-</v>
      </c>
      <c r="R150" s="41" t="str">
        <f>IF('3d NC-Elec'!S68="-","-",'3d NC-Elec'!S68)</f>
        <v>-</v>
      </c>
      <c r="S150" s="41" t="str">
        <f>IF('3d NC-Elec'!T68="-","-",'3d NC-Elec'!T68)</f>
        <v>-</v>
      </c>
      <c r="T150" s="41" t="str">
        <f>IF('3d NC-Elec'!U68="-","-",'3d NC-Elec'!U68)</f>
        <v>-</v>
      </c>
      <c r="U150" s="41" t="str">
        <f>IF('3d NC-Elec'!V68="-","-",'3d NC-Elec'!V68)</f>
        <v>-</v>
      </c>
      <c r="V150" s="41" t="str">
        <f>IF('3d NC-Elec'!W68="-","-",'3d NC-Elec'!W68)</f>
        <v>-</v>
      </c>
      <c r="W150" s="41" t="str">
        <f>IF('3d NC-Elec'!X68="-","-",'3d NC-Elec'!X68)</f>
        <v>-</v>
      </c>
      <c r="X150" s="41" t="str">
        <f>IF('3d NC-Elec'!Y68="-","-",'3d NC-Elec'!Y68)</f>
        <v>-</v>
      </c>
      <c r="Y150" s="41" t="str">
        <f>IF('3d NC-Elec'!Z68="-","-",'3d NC-Elec'!Z68)</f>
        <v>-</v>
      </c>
      <c r="Z150" s="41" t="str">
        <f>IF('3d NC-Elec'!AA68="-","-",'3d NC-Elec'!AA68)</f>
        <v>-</v>
      </c>
      <c r="AA150" s="29"/>
    </row>
    <row r="151" spans="1:27" s="30" customFormat="1" ht="11.5" x14ac:dyDescent="0.25">
      <c r="A151" s="273">
        <v>5</v>
      </c>
      <c r="B151" s="142" t="s">
        <v>352</v>
      </c>
      <c r="C151" s="142" t="s">
        <v>347</v>
      </c>
      <c r="D151" s="140" t="s">
        <v>331</v>
      </c>
      <c r="E151" s="192"/>
      <c r="F151" s="31"/>
      <c r="G151" s="41">
        <f>IF('3f CPIH'!C$16="-","-",'3g OC '!$E$10*('3f CPIH'!C$16/'3f CPIH'!$G$16))</f>
        <v>76.533089989502642</v>
      </c>
      <c r="H151" s="41">
        <f>IF('3f CPIH'!D$16="-","-",'3g OC '!$E$10*('3f CPIH'!D$16/'3f CPIH'!$G$16))</f>
        <v>76.686309388881014</v>
      </c>
      <c r="I151" s="41">
        <f>IF('3f CPIH'!E$16="-","-",'3g OC '!$E$10*('3f CPIH'!E$16/'3f CPIH'!$G$16))</f>
        <v>76.916138487948601</v>
      </c>
      <c r="J151" s="41">
        <f>IF('3f CPIH'!F$16="-","-",'3g OC '!$E$10*('3f CPIH'!F$16/'3f CPIH'!$G$16))</f>
        <v>77.375796686083746</v>
      </c>
      <c r="K151" s="41">
        <f>IF('3f CPIH'!G$16="-","-",'3g OC '!$E$10*('3f CPIH'!G$16/'3f CPIH'!$G$16))</f>
        <v>78.29511308235405</v>
      </c>
      <c r="L151" s="41">
        <f>IF('3f CPIH'!H$16="-","-",'3g OC '!$E$10*('3f CPIH'!H$16/'3f CPIH'!$G$16))</f>
        <v>79.291039178313554</v>
      </c>
      <c r="M151" s="41">
        <f>IF('3f CPIH'!I$16="-","-",'3g OC '!$E$10*('3f CPIH'!I$16/'3f CPIH'!$G$16))</f>
        <v>80.440184673651416</v>
      </c>
      <c r="N151" s="41">
        <f>IF('3f CPIH'!J$16="-","-",'3g OC '!$E$10*('3f CPIH'!J$16/'3f CPIH'!$G$16))</f>
        <v>81.129671970854147</v>
      </c>
      <c r="O151" s="31"/>
      <c r="P151" s="41">
        <f>IF('3f CPIH'!L$16="-","-",'3g OC '!$E$10*('3f CPIH'!L$16/'3f CPIH'!$G$16))</f>
        <v>81.129671970854147</v>
      </c>
      <c r="Q151" s="41" t="str">
        <f>IF('3f CPIH'!M$16="-","-",'3g OC '!$E$10*('3f CPIH'!M$16/'3f CPIH'!$G$16))</f>
        <v>-</v>
      </c>
      <c r="R151" s="41" t="str">
        <f>IF('3f CPIH'!N$16="-","-",'3g OC '!$E$10*('3f CPIH'!N$16/'3f CPIH'!$G$16))</f>
        <v>-</v>
      </c>
      <c r="S151" s="41" t="str">
        <f>IF('3f CPIH'!O$16="-","-",'3g OC '!$E$10*('3f CPIH'!O$16/'3f CPIH'!$G$16))</f>
        <v>-</v>
      </c>
      <c r="T151" s="41" t="str">
        <f>IF('3f CPIH'!P$16="-","-",'3g OC '!$E$10*('3f CPIH'!P$16/'3f CPIH'!$G$16))</f>
        <v>-</v>
      </c>
      <c r="U151" s="41" t="str">
        <f>IF('3f CPIH'!Q$16="-","-",'3g OC '!$E$10*('3f CPIH'!Q$16/'3f CPIH'!$G$16))</f>
        <v>-</v>
      </c>
      <c r="V151" s="41" t="str">
        <f>IF('3f CPIH'!R$16="-","-",'3g OC '!$E$10*('3f CPIH'!R$16/'3f CPIH'!$G$16))</f>
        <v>-</v>
      </c>
      <c r="W151" s="41" t="str">
        <f>IF('3f CPIH'!S$16="-","-",'3g OC '!$E$10*('3f CPIH'!S$16/'3f CPIH'!$G$16))</f>
        <v>-</v>
      </c>
      <c r="X151" s="41" t="str">
        <f>IF('3f CPIH'!T$16="-","-",'3g OC '!$E$10*('3f CPIH'!T$16/'3f CPIH'!$G$16))</f>
        <v>-</v>
      </c>
      <c r="Y151" s="41" t="str">
        <f>IF('3f CPIH'!U$16="-","-",'3g OC '!$E$10*('3f CPIH'!U$16/'3f CPIH'!$G$16))</f>
        <v>-</v>
      </c>
      <c r="Z151" s="41" t="str">
        <f>IF('3f CPIH'!V$16="-","-",'3g OC '!$E$10*('3f CPIH'!V$16/'3f CPIH'!$G$16))</f>
        <v>-</v>
      </c>
      <c r="AA151" s="29"/>
    </row>
    <row r="152" spans="1:27" s="30" customFormat="1" ht="11.5" x14ac:dyDescent="0.25">
      <c r="A152" s="273">
        <v>6</v>
      </c>
      <c r="B152" s="142" t="s">
        <v>352</v>
      </c>
      <c r="C152" s="142" t="s">
        <v>45</v>
      </c>
      <c r="D152" s="140" t="s">
        <v>331</v>
      </c>
      <c r="E152" s="192"/>
      <c r="F152" s="31"/>
      <c r="G152" s="41" t="s">
        <v>336</v>
      </c>
      <c r="H152" s="41" t="s">
        <v>336</v>
      </c>
      <c r="I152" s="41" t="s">
        <v>336</v>
      </c>
      <c r="J152" s="41" t="s">
        <v>336</v>
      </c>
      <c r="K152" s="41">
        <f>IF('3h SMNCC'!F$36="-","-",'3h SMNCC'!F$36)</f>
        <v>0</v>
      </c>
      <c r="L152" s="41">
        <f>IF('3h SMNCC'!G$36="-","-",'3h SMNCC'!G$36)</f>
        <v>-0.20799732489328449</v>
      </c>
      <c r="M152" s="41">
        <f>IF('3h SMNCC'!H$36="-","-",'3h SMNCC'!H$36)</f>
        <v>2.3528451635617831</v>
      </c>
      <c r="N152" s="41">
        <f>IF('3h SMNCC'!I$36="-","-",'3h SMNCC'!I$36)</f>
        <v>7.276170729762069</v>
      </c>
      <c r="O152" s="31"/>
      <c r="P152" s="41" t="str">
        <f>IF('3h SMNCC'!K$36="-","-",'3h SMNCC'!K$36)</f>
        <v>-</v>
      </c>
      <c r="Q152" s="41" t="str">
        <f>IF('3h SMNCC'!L$36="-","-",'3h SMNCC'!L$36)</f>
        <v>-</v>
      </c>
      <c r="R152" s="41" t="str">
        <f>IF('3h SMNCC'!M$36="-","-",'3h SMNCC'!M$36)</f>
        <v>-</v>
      </c>
      <c r="S152" s="41" t="str">
        <f>IF('3h SMNCC'!N$36="-","-",'3h SMNCC'!N$36)</f>
        <v>-</v>
      </c>
      <c r="T152" s="41" t="str">
        <f>IF('3h SMNCC'!O$36="-","-",'3h SMNCC'!O$36)</f>
        <v>-</v>
      </c>
      <c r="U152" s="41" t="str">
        <f>IF('3h SMNCC'!P$36="-","-",'3h SMNCC'!P$36)</f>
        <v>-</v>
      </c>
      <c r="V152" s="41" t="str">
        <f>IF('3h SMNCC'!Q$36="-","-",'3h SMNCC'!Q$36)</f>
        <v>-</v>
      </c>
      <c r="W152" s="41" t="str">
        <f>IF('3h SMNCC'!R$36="-","-",'3h SMNCC'!R$36)</f>
        <v>-</v>
      </c>
      <c r="X152" s="41" t="str">
        <f>IF('3h SMNCC'!S$36="-","-",'3h SMNCC'!S$36)</f>
        <v>-</v>
      </c>
      <c r="Y152" s="41" t="str">
        <f>IF('3h SMNCC'!T$36="-","-",'3h SMNCC'!T$36)</f>
        <v>-</v>
      </c>
      <c r="Z152" s="41" t="str">
        <f>IF('3h SMNCC'!U$36="-","-",'3h SMNCC'!U$36)</f>
        <v>-</v>
      </c>
      <c r="AA152" s="29"/>
    </row>
    <row r="153" spans="1:27" s="30" customFormat="1" ht="11.5" x14ac:dyDescent="0.25">
      <c r="A153" s="273">
        <v>7</v>
      </c>
      <c r="B153" s="142" t="s">
        <v>352</v>
      </c>
      <c r="C153" s="142" t="s">
        <v>399</v>
      </c>
      <c r="D153" s="140" t="s">
        <v>331</v>
      </c>
      <c r="E153" s="192"/>
      <c r="F153" s="31"/>
      <c r="G153" s="41">
        <f>IF('3f CPIH'!C$16="-","-",'3i PAAC PAP'!$G$14*('3f CPIH'!C$16/'3f CPIH'!$G$16))</f>
        <v>4.3957347110466403</v>
      </c>
      <c r="H153" s="41">
        <f>IF('3f CPIH'!D$16="-","-",'3i PAAC PAP'!$G$14*('3f CPIH'!D$16/'3f CPIH'!$G$16))</f>
        <v>4.4045349807384246</v>
      </c>
      <c r="I153" s="41">
        <f>IF('3f CPIH'!E$16="-","-",'3i PAAC PAP'!$G$14*('3f CPIH'!E$16/'3f CPIH'!$G$16))</f>
        <v>4.417735385276103</v>
      </c>
      <c r="J153" s="41">
        <f>IF('3f CPIH'!F$16="-","-",'3i PAAC PAP'!$G$14*('3f CPIH'!F$16/'3f CPIH'!$G$16))</f>
        <v>4.4441361943514579</v>
      </c>
      <c r="K153" s="41">
        <f>IF('3f CPIH'!G$16="-","-",'3i PAAC PAP'!$G$14*('3f CPIH'!G$16/'3f CPIH'!$G$16))</f>
        <v>4.4969378125021686</v>
      </c>
      <c r="L153" s="41">
        <f>IF('3f CPIH'!H$16="-","-",'3i PAAC PAP'!$G$14*('3f CPIH'!H$16/'3f CPIH'!$G$16))</f>
        <v>4.5541395654987715</v>
      </c>
      <c r="M153" s="41">
        <f>IF('3f CPIH'!I$16="-","-",'3i PAAC PAP'!$G$14*('3f CPIH'!I$16/'3f CPIH'!$G$16))</f>
        <v>4.6201415881871588</v>
      </c>
      <c r="N153" s="41">
        <f>IF('3f CPIH'!J$16="-","-",'3i PAAC PAP'!$G$14*('3f CPIH'!J$16/'3f CPIH'!$G$16))</f>
        <v>4.659742801800193</v>
      </c>
      <c r="O153" s="31"/>
      <c r="P153" s="41">
        <f>IF('3f CPIH'!L$16="-","-",'3i PAAC PAP'!$G$14*('3f CPIH'!L$16/'3f CPIH'!$G$16))</f>
        <v>4.659742801800193</v>
      </c>
      <c r="Q153" s="41" t="str">
        <f>IF('3f CPIH'!M$16="-","-",'3i PAAC PAP'!$G$14*('3f CPIH'!M$16/'3f CPIH'!$G$16))</f>
        <v>-</v>
      </c>
      <c r="R153" s="41" t="str">
        <f>IF('3f CPIH'!N$16="-","-",'3i PAAC PAP'!$G$14*('3f CPIH'!N$16/'3f CPIH'!$G$16))</f>
        <v>-</v>
      </c>
      <c r="S153" s="41" t="str">
        <f>IF('3f CPIH'!O$16="-","-",'3i PAAC PAP'!$G$14*('3f CPIH'!O$16/'3f CPIH'!$G$16))</f>
        <v>-</v>
      </c>
      <c r="T153" s="41" t="str">
        <f>IF('3f CPIH'!P$16="-","-",'3i PAAC PAP'!$G$14*('3f CPIH'!P$16/'3f CPIH'!$G$16))</f>
        <v>-</v>
      </c>
      <c r="U153" s="41" t="str">
        <f>IF('3f CPIH'!Q$16="-","-",'3i PAAC PAP'!$G$14*('3f CPIH'!Q$16/'3f CPIH'!$G$16))</f>
        <v>-</v>
      </c>
      <c r="V153" s="41" t="str">
        <f>IF('3f CPIH'!R$16="-","-",'3i PAAC PAP'!$G$14*('3f CPIH'!R$16/'3f CPIH'!$G$16))</f>
        <v>-</v>
      </c>
      <c r="W153" s="41" t="str">
        <f>IF('3f CPIH'!S$16="-","-",'3i PAAC PAP'!$G$14*('3f CPIH'!S$16/'3f CPIH'!$G$16))</f>
        <v>-</v>
      </c>
      <c r="X153" s="41" t="str">
        <f>IF('3f CPIH'!T$16="-","-",'3i PAAC PAP'!$G$14*('3f CPIH'!T$16/'3f CPIH'!$G$16))</f>
        <v>-</v>
      </c>
      <c r="Y153" s="41" t="str">
        <f>IF('3f CPIH'!U$16="-","-",'3i PAAC PAP'!$G$14*('3f CPIH'!U$16/'3f CPIH'!$G$16))</f>
        <v>-</v>
      </c>
      <c r="Z153" s="41" t="str">
        <f>IF('3f CPIH'!V$16="-","-",'3i PAAC PAP'!$G$14*('3f CPIH'!V$16/'3f CPIH'!$G$16))</f>
        <v>-</v>
      </c>
      <c r="AA153" s="29"/>
    </row>
    <row r="154" spans="1:27" s="30" customFormat="1" ht="11.5" x14ac:dyDescent="0.25">
      <c r="A154" s="273">
        <v>8</v>
      </c>
      <c r="B154" s="142" t="s">
        <v>352</v>
      </c>
      <c r="C154" s="142" t="s">
        <v>417</v>
      </c>
      <c r="D154" s="140" t="s">
        <v>331</v>
      </c>
      <c r="E154" s="192"/>
      <c r="F154" s="31"/>
      <c r="G154" s="41">
        <f>IF(G147="-","-",SUM(G147:G152)*'3i PAAC PAP'!$G$26)</f>
        <v>7.9885918426740661</v>
      </c>
      <c r="H154" s="41">
        <f>IF(H147="-","-",SUM(H147:H152)*'3i PAAC PAP'!$G$26)</f>
        <v>7.6162250145936188</v>
      </c>
      <c r="I154" s="41">
        <f>IF(I147="-","-",SUM(I147:I152)*'3i PAAC PAP'!$G$26)</f>
        <v>7.8572685631165031</v>
      </c>
      <c r="J154" s="41">
        <f>IF(J147="-","-",SUM(J147:J152)*'3i PAAC PAP'!$G$26)</f>
        <v>7.6928683944665091</v>
      </c>
      <c r="K154" s="41">
        <f>IF(K147="-","-",SUM(K147:K152)*'3i PAAC PAP'!$G$26)</f>
        <v>8.3260973871243724</v>
      </c>
      <c r="L154" s="41">
        <f>IF(L147="-","-",SUM(L147:L152)*'3i PAAC PAP'!$G$26)</f>
        <v>8.2126080494485851</v>
      </c>
      <c r="M154" s="41">
        <f>IF(M147="-","-",SUM(M147:M152)*'3i PAAC PAP'!$G$26)</f>
        <v>9.0809838610538147</v>
      </c>
      <c r="N154" s="41">
        <f>IF(N147="-","-",SUM(N147:N152)*'3i PAAC PAP'!$G$26)</f>
        <v>9.4948812033015191</v>
      </c>
      <c r="O154" s="31"/>
      <c r="P154" s="41" t="str">
        <f>IF(P147="-","-",SUM(P147:P152)*'3i PAAC PAP'!$G$26)</f>
        <v>-</v>
      </c>
      <c r="Q154" s="41" t="str">
        <f>IF(Q147="-","-",SUM(Q147:Q152)*'3i PAAC PAP'!$G$26)</f>
        <v>-</v>
      </c>
      <c r="R154" s="41" t="str">
        <f>IF(R147="-","-",SUM(R147:R152)*'3i PAAC PAP'!$G$26)</f>
        <v>-</v>
      </c>
      <c r="S154" s="41" t="str">
        <f>IF(S147="-","-",SUM(S147:S152)*'3i PAAC PAP'!$G$26)</f>
        <v>-</v>
      </c>
      <c r="T154" s="41" t="str">
        <f>IF(T147="-","-",SUM(T147:T152)*'3i PAAC PAP'!$G$26)</f>
        <v>-</v>
      </c>
      <c r="U154" s="41" t="str">
        <f>IF(U147="-","-",SUM(U147:U152)*'3i PAAC PAP'!$G$26)</f>
        <v>-</v>
      </c>
      <c r="V154" s="41" t="str">
        <f>IF(V147="-","-",SUM(V147:V152)*'3i PAAC PAP'!$G$26)</f>
        <v>-</v>
      </c>
      <c r="W154" s="41" t="str">
        <f>IF(W147="-","-",SUM(W147:W152)*'3i PAAC PAP'!$G$26)</f>
        <v>-</v>
      </c>
      <c r="X154" s="41" t="str">
        <f>IF(X147="-","-",SUM(X147:X152)*'3i PAAC PAP'!$G$26)</f>
        <v>-</v>
      </c>
      <c r="Y154" s="41" t="str">
        <f>IF(Y147="-","-",SUM(Y147:Y152)*'3i PAAC PAP'!$G$26)</f>
        <v>-</v>
      </c>
      <c r="Z154" s="41" t="str">
        <f>IF(Z147="-","-",SUM(Z147:Z152)*'3i PAAC PAP'!$G$26)</f>
        <v>-</v>
      </c>
      <c r="AA154" s="29"/>
    </row>
    <row r="155" spans="1:27" s="30" customFormat="1" ht="11.5" x14ac:dyDescent="0.25">
      <c r="A155" s="273">
        <v>9</v>
      </c>
      <c r="B155" s="142" t="s">
        <v>398</v>
      </c>
      <c r="C155" s="142" t="s">
        <v>548</v>
      </c>
      <c r="D155" s="140" t="s">
        <v>331</v>
      </c>
      <c r="E155" s="192"/>
      <c r="F155" s="31"/>
      <c r="G155" s="41">
        <f>IF(G147="-","-",SUM(G147:G154)*'3j EBIT'!$E$10)</f>
        <v>10.817210902520761</v>
      </c>
      <c r="H155" s="41">
        <f>IF(H147="-","-",SUM(H147:H154)*'3j EBIT'!$E$10)</f>
        <v>10.317055785372682</v>
      </c>
      <c r="I155" s="41">
        <f>IF(I147="-","-",SUM(I147:I154)*'3j EBIT'!$E$10)</f>
        <v>10.641179341303948</v>
      </c>
      <c r="J155" s="41">
        <f>IF(J147="-","-",SUM(J147:J154)*'3j EBIT'!$E$10)</f>
        <v>10.420788363786393</v>
      </c>
      <c r="K155" s="41">
        <f>IF(K147="-","-",SUM(K147:K154)*'3j EBIT'!$E$10)</f>
        <v>11.272615503228719</v>
      </c>
      <c r="L155" s="41">
        <f>IF(L147="-","-",SUM(L147:L154)*'3j EBIT'!$E$10)</f>
        <v>11.121214937827789</v>
      </c>
      <c r="M155" s="41">
        <f>IF(M147="-","-",SUM(M147:M154)*'3j EBIT'!$E$10)</f>
        <v>12.289242624994007</v>
      </c>
      <c r="N155" s="41">
        <f>IF(N147="-","-",SUM(N147:N154)*'3j EBIT'!$E$10)</f>
        <v>12.846118912584791</v>
      </c>
      <c r="O155" s="31"/>
      <c r="P155" s="41" t="str">
        <f>IF(P147="-","-",SUM(P147:P154)*'3j EBIT'!$E$10)</f>
        <v>-</v>
      </c>
      <c r="Q155" s="41" t="str">
        <f>IF(Q147="-","-",SUM(Q147:Q154)*'3j EBIT'!$E$10)</f>
        <v>-</v>
      </c>
      <c r="R155" s="41" t="str">
        <f>IF(R147="-","-",SUM(R147:R154)*'3j EBIT'!$E$10)</f>
        <v>-</v>
      </c>
      <c r="S155" s="41" t="str">
        <f>IF(S147="-","-",SUM(S147:S154)*'3j EBIT'!$E$10)</f>
        <v>-</v>
      </c>
      <c r="T155" s="41" t="str">
        <f>IF(T147="-","-",SUM(T147:T154)*'3j EBIT'!$E$10)</f>
        <v>-</v>
      </c>
      <c r="U155" s="41" t="str">
        <f>IF(U147="-","-",SUM(U147:U154)*'3j EBIT'!$E$10)</f>
        <v>-</v>
      </c>
      <c r="V155" s="41" t="str">
        <f>IF(V147="-","-",SUM(V147:V154)*'3j EBIT'!$E$10)</f>
        <v>-</v>
      </c>
      <c r="W155" s="41" t="str">
        <f>IF(W147="-","-",SUM(W147:W154)*'3j EBIT'!$E$10)</f>
        <v>-</v>
      </c>
      <c r="X155" s="41" t="str">
        <f>IF(X147="-","-",SUM(X147:X154)*'3j EBIT'!$E$10)</f>
        <v>-</v>
      </c>
      <c r="Y155" s="41" t="str">
        <f>IF(Y147="-","-",SUM(Y147:Y154)*'3j EBIT'!$E$10)</f>
        <v>-</v>
      </c>
      <c r="Z155" s="41" t="str">
        <f>IF(Z147="-","-",SUM(Z147:Z154)*'3j EBIT'!$E$10)</f>
        <v>-</v>
      </c>
      <c r="AA155" s="29"/>
    </row>
    <row r="156" spans="1:27" s="30" customFormat="1" ht="11.5" x14ac:dyDescent="0.25">
      <c r="A156" s="273">
        <v>10</v>
      </c>
      <c r="B156" s="142" t="s">
        <v>294</v>
      </c>
      <c r="C156" s="145" t="s">
        <v>549</v>
      </c>
      <c r="D156" s="140" t="s">
        <v>331</v>
      </c>
      <c r="E156" s="133"/>
      <c r="F156" s="31"/>
      <c r="G156" s="41">
        <f>IF(G147="-","-",SUM(G147:G149,G151:G155)*'3k HAP'!$E$11)</f>
        <v>6.5049469581341777</v>
      </c>
      <c r="H156" s="41">
        <f>IF(H147="-","-",SUM(H147:H149,H151:H155)*'3k HAP'!$E$11)</f>
        <v>6.1019857410381269</v>
      </c>
      <c r="I156" s="41">
        <f>IF(I147="-","-",SUM(I147:I149,I151:I155)*'3k HAP'!$E$11)</f>
        <v>6.1396080587624882</v>
      </c>
      <c r="J156" s="41">
        <f>IF(J147="-","-",SUM(J147:J149,J151:J155)*'3k HAP'!$E$11)</f>
        <v>5.9795073676703341</v>
      </c>
      <c r="K156" s="41">
        <f>IF(K147="-","-",SUM(K147:K149,K151:K155)*'3k HAP'!$E$11)</f>
        <v>6.7895012541781679</v>
      </c>
      <c r="L156" s="41">
        <f>IF(L147="-","-",SUM(L147:L149,L151:L155)*'3k HAP'!$E$11)</f>
        <v>6.6544030130128267</v>
      </c>
      <c r="M156" s="41">
        <f>IF(M147="-","-",SUM(M147:M149,M151:M155)*'3k HAP'!$E$11)</f>
        <v>7.4507365937285925</v>
      </c>
      <c r="N156" s="41">
        <f>IF(N147="-","-",SUM(N147:N149,N151:N155)*'3k HAP'!$E$11)</f>
        <v>7.8908230766541294</v>
      </c>
      <c r="O156" s="31"/>
      <c r="P156" s="41" t="str">
        <f>IF(P147="-","-",SUM(P147:P149,P151:P155)*'3k HAP'!$E$11)</f>
        <v>-</v>
      </c>
      <c r="Q156" s="41" t="str">
        <f>IF(Q147="-","-",SUM(Q147:Q149,Q151:Q155)*'3k HAP'!$E$11)</f>
        <v>-</v>
      </c>
      <c r="R156" s="41" t="str">
        <f>IF(R147="-","-",SUM(R147:R149,R151:R155)*'3k HAP'!$E$11)</f>
        <v>-</v>
      </c>
      <c r="S156" s="41" t="str">
        <f>IF(S147="-","-",SUM(S147:S149,S151:S155)*'3k HAP'!$E$11)</f>
        <v>-</v>
      </c>
      <c r="T156" s="41" t="str">
        <f>IF(T147="-","-",SUM(T147:T149,T151:T155)*'3k HAP'!$E$11)</f>
        <v>-</v>
      </c>
      <c r="U156" s="41" t="str">
        <f>IF(U147="-","-",SUM(U147:U149,U151:U155)*'3k HAP'!$E$11)</f>
        <v>-</v>
      </c>
      <c r="V156" s="41" t="str">
        <f>IF(V147="-","-",SUM(V147:V149,V151:V155)*'3k HAP'!$E$11)</f>
        <v>-</v>
      </c>
      <c r="W156" s="41" t="str">
        <f>IF(W147="-","-",SUM(W147:W149,W151:W155)*'3k HAP'!$E$11)</f>
        <v>-</v>
      </c>
      <c r="X156" s="41" t="str">
        <f>IF(X147="-","-",SUM(X147:X149,X151:X155)*'3k HAP'!$E$11)</f>
        <v>-</v>
      </c>
      <c r="Y156" s="41" t="str">
        <f>IF(Y147="-","-",SUM(Y147:Y149,Y151:Y155)*'3k HAP'!$E$11)</f>
        <v>-</v>
      </c>
      <c r="Z156" s="41" t="str">
        <f>IF(Z147="-","-",SUM(Z147:Z149,Z151:Z155)*'3k HAP'!$E$11)</f>
        <v>-</v>
      </c>
      <c r="AA156" s="29"/>
    </row>
    <row r="157" spans="1:27" s="30" customFormat="1" ht="11.5" x14ac:dyDescent="0.25">
      <c r="A157" s="273">
        <v>11</v>
      </c>
      <c r="B157" s="142" t="s">
        <v>46</v>
      </c>
      <c r="C157" s="191" t="str">
        <f>B157&amp;"_"&amp;D157</f>
        <v>Total_Southern Scotland</v>
      </c>
      <c r="D157" s="140" t="s">
        <v>331</v>
      </c>
      <c r="E157" s="134"/>
      <c r="F157" s="31"/>
      <c r="G157" s="41">
        <f t="shared" ref="G157:N157" si="24">IF(G147="-","-",SUM(G147:G156))</f>
        <v>586.64904746701075</v>
      </c>
      <c r="H157" s="41">
        <f t="shared" si="24"/>
        <v>559.42197759865724</v>
      </c>
      <c r="I157" s="41">
        <f t="shared" si="24"/>
        <v>576.84285799501117</v>
      </c>
      <c r="J157" s="41">
        <f t="shared" si="24"/>
        <v>564.86284119389848</v>
      </c>
      <c r="K157" s="41">
        <f t="shared" si="24"/>
        <v>611.35766955891847</v>
      </c>
      <c r="L157" s="41">
        <f t="shared" si="24"/>
        <v>603.10271994177685</v>
      </c>
      <c r="M157" s="41">
        <f t="shared" si="24"/>
        <v>666.54222263945985</v>
      </c>
      <c r="N157" s="41">
        <f t="shared" si="24"/>
        <v>696.84846370422781</v>
      </c>
      <c r="O157" s="31"/>
      <c r="P157" s="41" t="str">
        <f t="shared" ref="P157:Z157" si="25">IF(P147="-","-",SUM(P147:P156))</f>
        <v>-</v>
      </c>
      <c r="Q157" s="41" t="str">
        <f t="shared" si="25"/>
        <v>-</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5" x14ac:dyDescent="0.25">
      <c r="A158" s="273">
        <v>1</v>
      </c>
      <c r="B158" s="138" t="s">
        <v>353</v>
      </c>
      <c r="C158" s="189" t="s">
        <v>344</v>
      </c>
      <c r="D158" s="141" t="s">
        <v>332</v>
      </c>
      <c r="E158" s="137"/>
      <c r="F158" s="31"/>
      <c r="G158" s="135">
        <f>IF('3a DF'!H41="-","-",'3a DF'!H41)</f>
        <v>259.56260390109736</v>
      </c>
      <c r="H158" s="135">
        <f>IF('3a DF'!I41="-","-",'3a DF'!I41)</f>
        <v>232.35506480088395</v>
      </c>
      <c r="I158" s="135">
        <f>IF('3a DF'!J41="-","-",'3a DF'!J41)</f>
        <v>209.52582393508681</v>
      </c>
      <c r="J158" s="135">
        <f>IF('3a DF'!K41="-","-",'3a DF'!K41)</f>
        <v>199.57821524433098</v>
      </c>
      <c r="K158" s="135">
        <f>IF('3a DF'!L41="-","-",'3a DF'!L41)</f>
        <v>232.9075395679925</v>
      </c>
      <c r="L158" s="135">
        <f>IF('3a DF'!M41="-","-",'3a DF'!M41)</f>
        <v>224.29180642852972</v>
      </c>
      <c r="M158" s="135">
        <f>IF('3a DF'!N41="-","-",'3a DF'!N41)</f>
        <v>233.45354448550574</v>
      </c>
      <c r="N158" s="135">
        <f>IF('3a DF'!O41="-","-",'3a DF'!O41)</f>
        <v>260.5549042772949</v>
      </c>
      <c r="O158" s="31"/>
      <c r="P158" s="135" t="str">
        <f>IF('3a DF'!Q41="-","-",'3a DF'!Q41)</f>
        <v>-</v>
      </c>
      <c r="Q158" s="135" t="str">
        <f>IF('3a DF'!R41="-","-",'3a DF'!R41)</f>
        <v>-</v>
      </c>
      <c r="R158" s="135" t="str">
        <f>IF('3a DF'!S41="-","-",'3a DF'!S41)</f>
        <v>-</v>
      </c>
      <c r="S158" s="135" t="str">
        <f>IF('3a DF'!T41="-","-",'3a DF'!T41)</f>
        <v>-</v>
      </c>
      <c r="T158" s="135" t="str">
        <f>IF('3a DF'!U41="-","-",'3a DF'!U41)</f>
        <v>-</v>
      </c>
      <c r="U158" s="135" t="str">
        <f>IF('3a DF'!V41="-","-",'3a DF'!V41)</f>
        <v>-</v>
      </c>
      <c r="V158" s="135" t="str">
        <f>IF('3a DF'!W41="-","-",'3a DF'!W41)</f>
        <v>-</v>
      </c>
      <c r="W158" s="135" t="str">
        <f>IF('3a DF'!X41="-","-",'3a DF'!X41)</f>
        <v>-</v>
      </c>
      <c r="X158" s="135" t="str">
        <f>IF('3a DF'!Y41="-","-",'3a DF'!Y41)</f>
        <v>-</v>
      </c>
      <c r="Y158" s="135" t="str">
        <f>IF('3a DF'!Z41="-","-",'3a DF'!Z41)</f>
        <v>-</v>
      </c>
      <c r="Z158" s="135" t="str">
        <f>IF('3a DF'!AA41="-","-",'3a DF'!AA41)</f>
        <v>-</v>
      </c>
      <c r="AA158" s="29"/>
    </row>
    <row r="159" spans="1:27" s="30" customFormat="1" ht="11.5" x14ac:dyDescent="0.25">
      <c r="A159" s="273">
        <v>2</v>
      </c>
      <c r="B159" s="138" t="s">
        <v>353</v>
      </c>
      <c r="C159" s="189" t="s">
        <v>303</v>
      </c>
      <c r="D159" s="141" t="s">
        <v>332</v>
      </c>
      <c r="E159" s="137"/>
      <c r="F159" s="31"/>
      <c r="G159" s="135">
        <f>IF('3b CM'!F40="-","-",'3b CM'!F40)</f>
        <v>5.9810111338353213E-2</v>
      </c>
      <c r="H159" s="135">
        <f>IF('3b CM'!G40="-","-",'3b CM'!G40)</f>
        <v>8.9715167007529809E-2</v>
      </c>
      <c r="I159" s="135">
        <f>IF('3b CM'!H40="-","-",'3b CM'!H40)</f>
        <v>0.2825033080682014</v>
      </c>
      <c r="J159" s="135">
        <f>IF('3b CM'!I40="-","-",'3b CM'!I40)</f>
        <v>0.28729179422699846</v>
      </c>
      <c r="K159" s="135">
        <f>IF('3b CM'!J40="-","-",'3b CM'!J40)</f>
        <v>3.6899164985295574</v>
      </c>
      <c r="L159" s="135">
        <f>IF('3b CM'!K40="-","-",'3b CM'!K40)</f>
        <v>3.5795918624627601</v>
      </c>
      <c r="M159" s="135">
        <f>IF('3b CM'!L40="-","-",'3b CM'!L40)</f>
        <v>12.14064704031469</v>
      </c>
      <c r="N159" s="135">
        <f>IF('3b CM'!M40="-","-",'3b CM'!M40)</f>
        <v>11.54124441590206</v>
      </c>
      <c r="O159" s="31"/>
      <c r="P159" s="135" t="str">
        <f>IF('3b CM'!O40="-","-",'3b CM'!O40)</f>
        <v>-</v>
      </c>
      <c r="Q159" s="135" t="str">
        <f>IF('3b CM'!P40="-","-",'3b CM'!P40)</f>
        <v>-</v>
      </c>
      <c r="R159" s="135" t="str">
        <f>IF('3b CM'!Q40="-","-",'3b CM'!Q40)</f>
        <v>-</v>
      </c>
      <c r="S159" s="135" t="str">
        <f>IF('3b CM'!R40="-","-",'3b CM'!R40)</f>
        <v>-</v>
      </c>
      <c r="T159" s="135" t="str">
        <f>IF('3b CM'!S40="-","-",'3b CM'!S40)</f>
        <v>-</v>
      </c>
      <c r="U159" s="135" t="str">
        <f>IF('3b CM'!T40="-","-",'3b CM'!T40)</f>
        <v>-</v>
      </c>
      <c r="V159" s="135" t="str">
        <f>IF('3b CM'!U40="-","-",'3b CM'!U40)</f>
        <v>-</v>
      </c>
      <c r="W159" s="135" t="str">
        <f>IF('3b CM'!V40="-","-",'3b CM'!V40)</f>
        <v>-</v>
      </c>
      <c r="X159" s="135" t="str">
        <f>IF('3b CM'!W40="-","-",'3b CM'!W40)</f>
        <v>-</v>
      </c>
      <c r="Y159" s="135" t="str">
        <f>IF('3b CM'!X40="-","-",'3b CM'!X40)</f>
        <v>-</v>
      </c>
      <c r="Z159" s="135" t="str">
        <f>IF('3b CM'!Y40="-","-",'3b CM'!Y40)</f>
        <v>-</v>
      </c>
      <c r="AA159" s="29"/>
    </row>
    <row r="160" spans="1:27" s="30" customFormat="1" ht="11.5" x14ac:dyDescent="0.25">
      <c r="A160" s="273">
        <v>3</v>
      </c>
      <c r="B160" s="138" t="s">
        <v>2</v>
      </c>
      <c r="C160" s="189" t="s">
        <v>345</v>
      </c>
      <c r="D160" s="141" t="s">
        <v>332</v>
      </c>
      <c r="E160" s="137"/>
      <c r="F160" s="31"/>
      <c r="G160" s="135">
        <f>IF('3c PC'!G41="-","-",'3c PC'!G41)</f>
        <v>90.747247800818172</v>
      </c>
      <c r="H160" s="135">
        <f>IF('3c PC'!H41="-","-",'3c PC'!H41)</f>
        <v>90.719904220854062</v>
      </c>
      <c r="I160" s="135">
        <f>IF('3c PC'!I41="-","-",'3c PC'!I41)</f>
        <v>115.08877749988251</v>
      </c>
      <c r="J160" s="135">
        <f>IF('3c PC'!J41="-","-",'3c PC'!J41)</f>
        <v>113.83865354410425</v>
      </c>
      <c r="K160" s="135">
        <f>IF('3c PC'!K41="-","-",'3c PC'!K41)</f>
        <v>130.671115666291</v>
      </c>
      <c r="L160" s="135">
        <f>IF('3c PC'!L41="-","-",'3c PC'!L41)</f>
        <v>129.4565054808383</v>
      </c>
      <c r="M160" s="135">
        <f>IF('3c PC'!M41="-","-",'3c PC'!M41)</f>
        <v>157.69282082388395</v>
      </c>
      <c r="N160" s="135">
        <f>IF('3c PC'!N41="-","-",'3c PC'!N41)</f>
        <v>154.78345901147173</v>
      </c>
      <c r="O160" s="31"/>
      <c r="P160" s="135" t="str">
        <f>IF('3c PC'!P41="-","-",'3c PC'!P41)</f>
        <v>-</v>
      </c>
      <c r="Q160" s="135" t="str">
        <f>IF('3c PC'!Q41="-","-",'3c PC'!Q41)</f>
        <v>-</v>
      </c>
      <c r="R160" s="135" t="str">
        <f>IF('3c PC'!R41="-","-",'3c PC'!R41)</f>
        <v>-</v>
      </c>
      <c r="S160" s="135" t="str">
        <f>IF('3c PC'!S41="-","-",'3c PC'!S41)</f>
        <v>-</v>
      </c>
      <c r="T160" s="135" t="str">
        <f>IF('3c PC'!T41="-","-",'3c PC'!T41)</f>
        <v>-</v>
      </c>
      <c r="U160" s="135" t="str">
        <f>IF('3c PC'!U41="-","-",'3c PC'!U41)</f>
        <v>-</v>
      </c>
      <c r="V160" s="135" t="str">
        <f>IF('3c PC'!V41="-","-",'3c PC'!V41)</f>
        <v>-</v>
      </c>
      <c r="W160" s="135" t="str">
        <f>IF('3c PC'!W41="-","-",'3c PC'!W41)</f>
        <v>-</v>
      </c>
      <c r="X160" s="135" t="str">
        <f>IF('3c PC'!X41="-","-",'3c PC'!X41)</f>
        <v>-</v>
      </c>
      <c r="Y160" s="135" t="str">
        <f>IF('3c PC'!Y41="-","-",'3c PC'!Y41)</f>
        <v>-</v>
      </c>
      <c r="Z160" s="135" t="str">
        <f>IF('3c PC'!Z41="-","-",'3c PC'!Z41)</f>
        <v>-</v>
      </c>
      <c r="AA160" s="29"/>
    </row>
    <row r="161" spans="1:27" s="30" customFormat="1" ht="11.5" x14ac:dyDescent="0.25">
      <c r="A161" s="273">
        <v>4</v>
      </c>
      <c r="B161" s="138" t="s">
        <v>355</v>
      </c>
      <c r="C161" s="189" t="s">
        <v>346</v>
      </c>
      <c r="D161" s="141" t="s">
        <v>332</v>
      </c>
      <c r="E161" s="137"/>
      <c r="F161" s="31"/>
      <c r="G161" s="135">
        <f>IF('3d NC-Elec'!H69="-","-",'3d NC-Elec'!H69)</f>
        <v>160.96862231984301</v>
      </c>
      <c r="H161" s="135">
        <f>IF('3d NC-Elec'!I69="-","-",'3d NC-Elec'!I69)</f>
        <v>161.98287392634072</v>
      </c>
      <c r="I161" s="135">
        <f>IF('3d NC-Elec'!J69="-","-",'3d NC-Elec'!J69)</f>
        <v>189.20752718980827</v>
      </c>
      <c r="J161" s="135">
        <f>IF('3d NC-Elec'!K69="-","-",'3d NC-Elec'!K69)</f>
        <v>188.44467322566766</v>
      </c>
      <c r="K161" s="135">
        <f>IF('3d NC-Elec'!L69="-","-",'3d NC-Elec'!L69)</f>
        <v>189.29577404168177</v>
      </c>
      <c r="L161" s="135">
        <f>IF('3d NC-Elec'!M69="-","-",'3d NC-Elec'!M69)</f>
        <v>190.51167316169997</v>
      </c>
      <c r="M161" s="135">
        <f>IF('3d NC-Elec'!N69="-","-",'3d NC-Elec'!N69)</f>
        <v>180.82740656863106</v>
      </c>
      <c r="N161" s="135">
        <f>IF('3d NC-Elec'!O69="-","-",'3d NC-Elec'!O69)</f>
        <v>180.29816618803244</v>
      </c>
      <c r="O161" s="31"/>
      <c r="P161" s="135" t="str">
        <f>IF('3d NC-Elec'!Q69="-","-",'3d NC-Elec'!Q69)</f>
        <v>-</v>
      </c>
      <c r="Q161" s="135" t="str">
        <f>IF('3d NC-Elec'!R69="-","-",'3d NC-Elec'!R69)</f>
        <v>-</v>
      </c>
      <c r="R161" s="135" t="str">
        <f>IF('3d NC-Elec'!S69="-","-",'3d NC-Elec'!S69)</f>
        <v>-</v>
      </c>
      <c r="S161" s="135" t="str">
        <f>IF('3d NC-Elec'!T69="-","-",'3d NC-Elec'!T69)</f>
        <v>-</v>
      </c>
      <c r="T161" s="135" t="str">
        <f>IF('3d NC-Elec'!U69="-","-",'3d NC-Elec'!U69)</f>
        <v>-</v>
      </c>
      <c r="U161" s="135" t="str">
        <f>IF('3d NC-Elec'!V69="-","-",'3d NC-Elec'!V69)</f>
        <v>-</v>
      </c>
      <c r="V161" s="135" t="str">
        <f>IF('3d NC-Elec'!W69="-","-",'3d NC-Elec'!W69)</f>
        <v>-</v>
      </c>
      <c r="W161" s="135" t="str">
        <f>IF('3d NC-Elec'!X69="-","-",'3d NC-Elec'!X69)</f>
        <v>-</v>
      </c>
      <c r="X161" s="135" t="str">
        <f>IF('3d NC-Elec'!Y69="-","-",'3d NC-Elec'!Y69)</f>
        <v>-</v>
      </c>
      <c r="Y161" s="135" t="str">
        <f>IF('3d NC-Elec'!Z69="-","-",'3d NC-Elec'!Z69)</f>
        <v>-</v>
      </c>
      <c r="Z161" s="135" t="str">
        <f>IF('3d NC-Elec'!AA69="-","-",'3d NC-Elec'!AA69)</f>
        <v>-</v>
      </c>
      <c r="AA161" s="29"/>
    </row>
    <row r="162" spans="1:27" s="30" customFormat="1" ht="11.5" x14ac:dyDescent="0.25">
      <c r="A162" s="273">
        <v>5</v>
      </c>
      <c r="B162" s="138" t="s">
        <v>352</v>
      </c>
      <c r="C162" s="189" t="s">
        <v>347</v>
      </c>
      <c r="D162" s="141" t="s">
        <v>332</v>
      </c>
      <c r="E162" s="137"/>
      <c r="F162" s="31"/>
      <c r="G162" s="135">
        <f>IF('3f CPIH'!C$16="-","-",'3g OC '!$E$10*('3f CPIH'!C$16/'3f CPIH'!$G$16))</f>
        <v>76.533089989502642</v>
      </c>
      <c r="H162" s="135">
        <f>IF('3f CPIH'!D$16="-","-",'3g OC '!$E$10*('3f CPIH'!D$16/'3f CPIH'!$G$16))</f>
        <v>76.686309388881014</v>
      </c>
      <c r="I162" s="135">
        <f>IF('3f CPIH'!E$16="-","-",'3g OC '!$E$10*('3f CPIH'!E$16/'3f CPIH'!$G$16))</f>
        <v>76.916138487948601</v>
      </c>
      <c r="J162" s="135">
        <f>IF('3f CPIH'!F$16="-","-",'3g OC '!$E$10*('3f CPIH'!F$16/'3f CPIH'!$G$16))</f>
        <v>77.375796686083746</v>
      </c>
      <c r="K162" s="135">
        <f>IF('3f CPIH'!G$16="-","-",'3g OC '!$E$10*('3f CPIH'!G$16/'3f CPIH'!$G$16))</f>
        <v>78.29511308235405</v>
      </c>
      <c r="L162" s="135">
        <f>IF('3f CPIH'!H$16="-","-",'3g OC '!$E$10*('3f CPIH'!H$16/'3f CPIH'!$G$16))</f>
        <v>79.291039178313554</v>
      </c>
      <c r="M162" s="135">
        <f>IF('3f CPIH'!I$16="-","-",'3g OC '!$E$10*('3f CPIH'!I$16/'3f CPIH'!$G$16))</f>
        <v>80.440184673651416</v>
      </c>
      <c r="N162" s="135">
        <f>IF('3f CPIH'!J$16="-","-",'3g OC '!$E$10*('3f CPIH'!J$16/'3f CPIH'!$G$16))</f>
        <v>81.129671970854147</v>
      </c>
      <c r="O162" s="31"/>
      <c r="P162" s="135">
        <f>IF('3f CPIH'!L$16="-","-",'3g OC '!$E$10*('3f CPIH'!L$16/'3f CPIH'!$G$16))</f>
        <v>81.129671970854147</v>
      </c>
      <c r="Q162" s="135" t="str">
        <f>IF('3f CPIH'!M$16="-","-",'3g OC '!$E$10*('3f CPIH'!M$16/'3f CPIH'!$G$16))</f>
        <v>-</v>
      </c>
      <c r="R162" s="135" t="str">
        <f>IF('3f CPIH'!N$16="-","-",'3g OC '!$E$10*('3f CPIH'!N$16/'3f CPIH'!$G$16))</f>
        <v>-</v>
      </c>
      <c r="S162" s="135" t="str">
        <f>IF('3f CPIH'!O$16="-","-",'3g OC '!$E$10*('3f CPIH'!O$16/'3f CPIH'!$G$16))</f>
        <v>-</v>
      </c>
      <c r="T162" s="135" t="str">
        <f>IF('3f CPIH'!P$16="-","-",'3g OC '!$E$10*('3f CPIH'!P$16/'3f CPIH'!$G$16))</f>
        <v>-</v>
      </c>
      <c r="U162" s="135" t="str">
        <f>IF('3f CPIH'!Q$16="-","-",'3g OC '!$E$10*('3f CPIH'!Q$16/'3f CPIH'!$G$16))</f>
        <v>-</v>
      </c>
      <c r="V162" s="135" t="str">
        <f>IF('3f CPIH'!R$16="-","-",'3g OC '!$E$10*('3f CPIH'!R$16/'3f CPIH'!$G$16))</f>
        <v>-</v>
      </c>
      <c r="W162" s="135" t="str">
        <f>IF('3f CPIH'!S$16="-","-",'3g OC '!$E$10*('3f CPIH'!S$16/'3f CPIH'!$G$16))</f>
        <v>-</v>
      </c>
      <c r="X162" s="135" t="str">
        <f>IF('3f CPIH'!T$16="-","-",'3g OC '!$E$10*('3f CPIH'!T$16/'3f CPIH'!$G$16))</f>
        <v>-</v>
      </c>
      <c r="Y162" s="135" t="str">
        <f>IF('3f CPIH'!U$16="-","-",'3g OC '!$E$10*('3f CPIH'!U$16/'3f CPIH'!$G$16))</f>
        <v>-</v>
      </c>
      <c r="Z162" s="135" t="str">
        <f>IF('3f CPIH'!V$16="-","-",'3g OC '!$E$10*('3f CPIH'!V$16/'3f CPIH'!$G$16))</f>
        <v>-</v>
      </c>
      <c r="AA162" s="29"/>
    </row>
    <row r="163" spans="1:27" s="30" customFormat="1" ht="11.5" x14ac:dyDescent="0.25">
      <c r="A163" s="273">
        <v>6</v>
      </c>
      <c r="B163" s="138" t="s">
        <v>352</v>
      </c>
      <c r="C163" s="189" t="s">
        <v>45</v>
      </c>
      <c r="D163" s="141" t="s">
        <v>332</v>
      </c>
      <c r="E163" s="137"/>
      <c r="F163" s="31"/>
      <c r="G163" s="135" t="s">
        <v>336</v>
      </c>
      <c r="H163" s="135" t="s">
        <v>336</v>
      </c>
      <c r="I163" s="135" t="s">
        <v>336</v>
      </c>
      <c r="J163" s="135" t="s">
        <v>336</v>
      </c>
      <c r="K163" s="135">
        <f>IF('3h SMNCC'!F$36="-","-",'3h SMNCC'!F$36)</f>
        <v>0</v>
      </c>
      <c r="L163" s="135">
        <f>IF('3h SMNCC'!G$36="-","-",'3h SMNCC'!G$36)</f>
        <v>-0.20799732489328449</v>
      </c>
      <c r="M163" s="135">
        <f>IF('3h SMNCC'!H$36="-","-",'3h SMNCC'!H$36)</f>
        <v>2.3528451635617831</v>
      </c>
      <c r="N163" s="135">
        <f>IF('3h SMNCC'!I$36="-","-",'3h SMNCC'!I$36)</f>
        <v>7.276170729762069</v>
      </c>
      <c r="O163" s="31"/>
      <c r="P163" s="135" t="str">
        <f>IF('3h SMNCC'!K$36="-","-",'3h SMNCC'!K$36)</f>
        <v>-</v>
      </c>
      <c r="Q163" s="135" t="str">
        <f>IF('3h SMNCC'!L$36="-","-",'3h SMNCC'!L$36)</f>
        <v>-</v>
      </c>
      <c r="R163" s="135" t="str">
        <f>IF('3h SMNCC'!M$36="-","-",'3h SMNCC'!M$36)</f>
        <v>-</v>
      </c>
      <c r="S163" s="135" t="str">
        <f>IF('3h SMNCC'!N$36="-","-",'3h SMNCC'!N$36)</f>
        <v>-</v>
      </c>
      <c r="T163" s="135" t="str">
        <f>IF('3h SMNCC'!O$36="-","-",'3h SMNCC'!O$36)</f>
        <v>-</v>
      </c>
      <c r="U163" s="135" t="str">
        <f>IF('3h SMNCC'!P$36="-","-",'3h SMNCC'!P$36)</f>
        <v>-</v>
      </c>
      <c r="V163" s="135" t="str">
        <f>IF('3h SMNCC'!Q$36="-","-",'3h SMNCC'!Q$36)</f>
        <v>-</v>
      </c>
      <c r="W163" s="135" t="str">
        <f>IF('3h SMNCC'!R$36="-","-",'3h SMNCC'!R$36)</f>
        <v>-</v>
      </c>
      <c r="X163" s="135" t="str">
        <f>IF('3h SMNCC'!S$36="-","-",'3h SMNCC'!S$36)</f>
        <v>-</v>
      </c>
      <c r="Y163" s="135" t="str">
        <f>IF('3h SMNCC'!T$36="-","-",'3h SMNCC'!T$36)</f>
        <v>-</v>
      </c>
      <c r="Z163" s="135" t="str">
        <f>IF('3h SMNCC'!U$36="-","-",'3h SMNCC'!U$36)</f>
        <v>-</v>
      </c>
      <c r="AA163" s="29"/>
    </row>
    <row r="164" spans="1:27" s="30" customFormat="1" ht="12.4" customHeight="1" x14ac:dyDescent="0.25">
      <c r="A164" s="273">
        <v>7</v>
      </c>
      <c r="B164" s="138" t="s">
        <v>352</v>
      </c>
      <c r="C164" s="189" t="s">
        <v>399</v>
      </c>
      <c r="D164" s="141" t="s">
        <v>332</v>
      </c>
      <c r="E164" s="137"/>
      <c r="F164" s="31"/>
      <c r="G164" s="135">
        <f>IF('3f CPIH'!C$16="-","-",'3i PAAC PAP'!$G$14*('3f CPIH'!C$16/'3f CPIH'!$G$16))</f>
        <v>4.3957347110466403</v>
      </c>
      <c r="H164" s="135">
        <f>IF('3f CPIH'!D$16="-","-",'3i PAAC PAP'!$G$14*('3f CPIH'!D$16/'3f CPIH'!$G$16))</f>
        <v>4.4045349807384246</v>
      </c>
      <c r="I164" s="135">
        <f>IF('3f CPIH'!E$16="-","-",'3i PAAC PAP'!$G$14*('3f CPIH'!E$16/'3f CPIH'!$G$16))</f>
        <v>4.417735385276103</v>
      </c>
      <c r="J164" s="135">
        <f>IF('3f CPIH'!F$16="-","-",'3i PAAC PAP'!$G$14*('3f CPIH'!F$16/'3f CPIH'!$G$16))</f>
        <v>4.4441361943514579</v>
      </c>
      <c r="K164" s="135">
        <f>IF('3f CPIH'!G$16="-","-",'3i PAAC PAP'!$G$14*('3f CPIH'!G$16/'3f CPIH'!$G$16))</f>
        <v>4.4969378125021686</v>
      </c>
      <c r="L164" s="135">
        <f>IF('3f CPIH'!H$16="-","-",'3i PAAC PAP'!$G$14*('3f CPIH'!H$16/'3f CPIH'!$G$16))</f>
        <v>4.5541395654987715</v>
      </c>
      <c r="M164" s="135">
        <f>IF('3f CPIH'!I$16="-","-",'3i PAAC PAP'!$G$14*('3f CPIH'!I$16/'3f CPIH'!$G$16))</f>
        <v>4.6201415881871588</v>
      </c>
      <c r="N164" s="135">
        <f>IF('3f CPIH'!J$16="-","-",'3i PAAC PAP'!$G$14*('3f CPIH'!J$16/'3f CPIH'!$G$16))</f>
        <v>4.659742801800193</v>
      </c>
      <c r="O164" s="31"/>
      <c r="P164" s="135">
        <f>IF('3f CPIH'!L$16="-","-",'3i PAAC PAP'!$G$14*('3f CPIH'!L$16/'3f CPIH'!$G$16))</f>
        <v>4.659742801800193</v>
      </c>
      <c r="Q164" s="135" t="str">
        <f>IF('3f CPIH'!M$16="-","-",'3i PAAC PAP'!$G$14*('3f CPIH'!M$16/'3f CPIH'!$G$16))</f>
        <v>-</v>
      </c>
      <c r="R164" s="135" t="str">
        <f>IF('3f CPIH'!N$16="-","-",'3i PAAC PAP'!$G$14*('3f CPIH'!N$16/'3f CPIH'!$G$16))</f>
        <v>-</v>
      </c>
      <c r="S164" s="135" t="str">
        <f>IF('3f CPIH'!O$16="-","-",'3i PAAC PAP'!$G$14*('3f CPIH'!O$16/'3f CPIH'!$G$16))</f>
        <v>-</v>
      </c>
      <c r="T164" s="135" t="str">
        <f>IF('3f CPIH'!P$16="-","-",'3i PAAC PAP'!$G$14*('3f CPIH'!P$16/'3f CPIH'!$G$16))</f>
        <v>-</v>
      </c>
      <c r="U164" s="135" t="str">
        <f>IF('3f CPIH'!Q$16="-","-",'3i PAAC PAP'!$G$14*('3f CPIH'!Q$16/'3f CPIH'!$G$16))</f>
        <v>-</v>
      </c>
      <c r="V164" s="135" t="str">
        <f>IF('3f CPIH'!R$16="-","-",'3i PAAC PAP'!$G$14*('3f CPIH'!R$16/'3f CPIH'!$G$16))</f>
        <v>-</v>
      </c>
      <c r="W164" s="135" t="str">
        <f>IF('3f CPIH'!S$16="-","-",'3i PAAC PAP'!$G$14*('3f CPIH'!S$16/'3f CPIH'!$G$16))</f>
        <v>-</v>
      </c>
      <c r="X164" s="135" t="str">
        <f>IF('3f CPIH'!T$16="-","-",'3i PAAC PAP'!$G$14*('3f CPIH'!T$16/'3f CPIH'!$G$16))</f>
        <v>-</v>
      </c>
      <c r="Y164" s="135" t="str">
        <f>IF('3f CPIH'!U$16="-","-",'3i PAAC PAP'!$G$14*('3f CPIH'!U$16/'3f CPIH'!$G$16))</f>
        <v>-</v>
      </c>
      <c r="Z164" s="135" t="str">
        <f>IF('3f CPIH'!V$16="-","-",'3i PAAC PAP'!$G$14*('3f CPIH'!V$16/'3f CPIH'!$G$16))</f>
        <v>-</v>
      </c>
      <c r="AA164" s="29"/>
    </row>
    <row r="165" spans="1:27" s="30" customFormat="1" ht="11.5" x14ac:dyDescent="0.25">
      <c r="A165" s="273">
        <v>8</v>
      </c>
      <c r="B165" s="138" t="s">
        <v>352</v>
      </c>
      <c r="C165" s="138" t="s">
        <v>417</v>
      </c>
      <c r="D165" s="141" t="s">
        <v>332</v>
      </c>
      <c r="E165" s="137"/>
      <c r="F165" s="31"/>
      <c r="G165" s="135">
        <f>IF(G158="-","-",SUM(G158:G163)*'3i PAAC PAP'!$G$26)</f>
        <v>8.4322240306377196</v>
      </c>
      <c r="H165" s="135">
        <f>IF(H158="-","-",SUM(H158:H163)*'3i PAAC PAP'!$G$26)</f>
        <v>8.0587510250245362</v>
      </c>
      <c r="I165" s="135">
        <f>IF(I158="-","-",SUM(I158:I163)*'3i PAAC PAP'!$G$26)</f>
        <v>8.4773978838250343</v>
      </c>
      <c r="J165" s="135">
        <f>IF(J158="-","-",SUM(J158:J163)*'3i PAAC PAP'!$G$26)</f>
        <v>8.3125012217082883</v>
      </c>
      <c r="K165" s="135">
        <f>IF(K158="-","-",SUM(K158:K163)*'3i PAAC PAP'!$G$26)</f>
        <v>9.1062048956545425</v>
      </c>
      <c r="L165" s="135">
        <f>IF(L158="-","-",SUM(L158:L163)*'3i PAAC PAP'!$G$26)</f>
        <v>8.9923616018479553</v>
      </c>
      <c r="M165" s="135">
        <f>IF(M158="-","-",SUM(M158:M163)*'3i PAAC PAP'!$G$26)</f>
        <v>9.5658901983464446</v>
      </c>
      <c r="N165" s="135">
        <f>IF(N158="-","-",SUM(N158:N163)*'3i PAAC PAP'!$G$26)</f>
        <v>9.9772112495017691</v>
      </c>
      <c r="O165" s="31"/>
      <c r="P165" s="135" t="str">
        <f>IF(P158="-","-",SUM(P158:P163)*'3i PAAC PAP'!$G$26)</f>
        <v>-</v>
      </c>
      <c r="Q165" s="135" t="str">
        <f>IF(Q158="-","-",SUM(Q158:Q163)*'3i PAAC PAP'!$G$26)</f>
        <v>-</v>
      </c>
      <c r="R165" s="135" t="str">
        <f>IF(R158="-","-",SUM(R158:R163)*'3i PAAC PAP'!$G$26)</f>
        <v>-</v>
      </c>
      <c r="S165" s="135" t="str">
        <f>IF(S158="-","-",SUM(S158:S163)*'3i PAAC PAP'!$G$26)</f>
        <v>-</v>
      </c>
      <c r="T165" s="135" t="str">
        <f>IF(T158="-","-",SUM(T158:T163)*'3i PAAC PAP'!$G$26)</f>
        <v>-</v>
      </c>
      <c r="U165" s="135" t="str">
        <f>IF(U158="-","-",SUM(U158:U163)*'3i PAAC PAP'!$G$26)</f>
        <v>-</v>
      </c>
      <c r="V165" s="135" t="str">
        <f>IF(V158="-","-",SUM(V158:V163)*'3i PAAC PAP'!$G$26)</f>
        <v>-</v>
      </c>
      <c r="W165" s="135" t="str">
        <f>IF(W158="-","-",SUM(W158:W163)*'3i PAAC PAP'!$G$26)</f>
        <v>-</v>
      </c>
      <c r="X165" s="135" t="str">
        <f>IF(X158="-","-",SUM(X158:X163)*'3i PAAC PAP'!$G$26)</f>
        <v>-</v>
      </c>
      <c r="Y165" s="135" t="str">
        <f>IF(Y158="-","-",SUM(Y158:Y163)*'3i PAAC PAP'!$G$26)</f>
        <v>-</v>
      </c>
      <c r="Z165" s="135" t="str">
        <f>IF(Z158="-","-",SUM(Z158:Z163)*'3i PAAC PAP'!$G$26)</f>
        <v>-</v>
      </c>
      <c r="AA165" s="29"/>
    </row>
    <row r="166" spans="1:27" x14ac:dyDescent="0.25">
      <c r="A166" s="273">
        <v>9</v>
      </c>
      <c r="B166" s="138" t="s">
        <v>398</v>
      </c>
      <c r="C166" s="189" t="s">
        <v>548</v>
      </c>
      <c r="D166" s="141" t="s">
        <v>332</v>
      </c>
      <c r="E166" s="137"/>
      <c r="F166" s="31"/>
      <c r="G166" s="135">
        <f>IF(G158="-","-",SUM(G158:G165)*'3j EBIT'!$E$10)</f>
        <v>11.413287324421395</v>
      </c>
      <c r="H166" s="135">
        <f>IF(H158="-","-",SUM(H158:H165)*'3j EBIT'!$E$10)</f>
        <v>10.911645916684876</v>
      </c>
      <c r="I166" s="135">
        <f>IF(I158="-","-",SUM(I158:I165)*'3j EBIT'!$E$10)</f>
        <v>11.474402170108013</v>
      </c>
      <c r="J166" s="135">
        <f>IF(J158="-","-",SUM(J158:J165)*'3j EBIT'!$E$10)</f>
        <v>11.253344090298993</v>
      </c>
      <c r="K166" s="135">
        <f>IF(K158="-","-",SUM(K158:K165)*'3j EBIT'!$E$10)</f>
        <v>12.320789429735106</v>
      </c>
      <c r="L166" s="135">
        <f>IF(L158="-","-",SUM(L158:L165)*'3j EBIT'!$E$10)</f>
        <v>12.168913279131656</v>
      </c>
      <c r="M166" s="135">
        <f>IF(M158="-","-",SUM(M158:M165)*'3j EBIT'!$E$10)</f>
        <v>12.940776130299563</v>
      </c>
      <c r="N166" s="135">
        <f>IF(N158="-","-",SUM(N158:N165)*'3j EBIT'!$E$10)</f>
        <v>13.494190842247766</v>
      </c>
      <c r="O166" s="31"/>
      <c r="P166" s="135" t="str">
        <f>IF(P158="-","-",SUM(P158:P165)*'3j EBIT'!$E$10)</f>
        <v>-</v>
      </c>
      <c r="Q166" s="135" t="str">
        <f>IF(Q158="-","-",SUM(Q158:Q165)*'3j EBIT'!$E$10)</f>
        <v>-</v>
      </c>
      <c r="R166" s="135" t="str">
        <f>IF(R158="-","-",SUM(R158:R165)*'3j EBIT'!$E$10)</f>
        <v>-</v>
      </c>
      <c r="S166" s="135" t="str">
        <f>IF(S158="-","-",SUM(S158:S165)*'3j EBIT'!$E$10)</f>
        <v>-</v>
      </c>
      <c r="T166" s="135" t="str">
        <f>IF(T158="-","-",SUM(T158:T165)*'3j EBIT'!$E$10)</f>
        <v>-</v>
      </c>
      <c r="U166" s="135" t="str">
        <f>IF(U158="-","-",SUM(U158:U165)*'3j EBIT'!$E$10)</f>
        <v>-</v>
      </c>
      <c r="V166" s="135" t="str">
        <f>IF(V158="-","-",SUM(V158:V165)*'3j EBIT'!$E$10)</f>
        <v>-</v>
      </c>
      <c r="W166" s="135" t="str">
        <f>IF(W158="-","-",SUM(W158:W165)*'3j EBIT'!$E$10)</f>
        <v>-</v>
      </c>
      <c r="X166" s="135" t="str">
        <f>IF(X158="-","-",SUM(X158:X165)*'3j EBIT'!$E$10)</f>
        <v>-</v>
      </c>
      <c r="Y166" s="135" t="str">
        <f>IF(Y158="-","-",SUM(Y158:Y165)*'3j EBIT'!$E$10)</f>
        <v>-</v>
      </c>
      <c r="Z166" s="135" t="str">
        <f>IF(Z158="-","-",SUM(Z158:Z165)*'3j EBIT'!$E$10)</f>
        <v>-</v>
      </c>
    </row>
    <row r="167" spans="1:27" x14ac:dyDescent="0.25">
      <c r="A167" s="273">
        <v>10</v>
      </c>
      <c r="B167" s="138" t="s">
        <v>294</v>
      </c>
      <c r="C167" s="187" t="s">
        <v>549</v>
      </c>
      <c r="D167" s="141" t="s">
        <v>332</v>
      </c>
      <c r="E167" s="136"/>
      <c r="F167" s="31"/>
      <c r="G167" s="135">
        <f>IF(G158="-","-",SUM(G158:G160,G162:G166)*'3k HAP'!$E$11)</f>
        <v>6.5310204891755239</v>
      </c>
      <c r="H167" s="135">
        <f>IF(H158="-","-",SUM(H158:H160,H162:H166)*'3k HAP'!$E$11)</f>
        <v>6.1268623855098321</v>
      </c>
      <c r="I167" s="135">
        <f>IF(I158="-","-",SUM(I158:I160,I162:I166)*'3k HAP'!$E$11)</f>
        <v>6.1696674959153039</v>
      </c>
      <c r="J167" s="135">
        <f>IF(J158="-","-",SUM(J158:J160,J162:J166)*'3k HAP'!$E$11)</f>
        <v>6.0090811532393253</v>
      </c>
      <c r="K167" s="135">
        <f>IF(K158="-","-",SUM(K158:K160,K162:K166)*'3k HAP'!$E$11)</f>
        <v>6.8255264422426221</v>
      </c>
      <c r="L167" s="135">
        <f>IF(L158="-","-",SUM(L158:L160,L162:L166)*'3k HAP'!$E$11)</f>
        <v>6.6900074931150542</v>
      </c>
      <c r="M167" s="135">
        <f>IF(M158="-","-",SUM(M158:M160,M162:M166)*'3k HAP'!$E$11)</f>
        <v>7.4294781024375105</v>
      </c>
      <c r="N167" s="135">
        <f>IF(N158="-","-",SUM(N158:N160,N162:N166)*'3k HAP'!$E$11)</f>
        <v>7.8668117825349615</v>
      </c>
      <c r="O167" s="31"/>
      <c r="P167" s="135" t="str">
        <f>IF(P158="-","-",SUM(P158:P160,P162:P166)*'3k HAP'!$E$11)</f>
        <v>-</v>
      </c>
      <c r="Q167" s="135" t="str">
        <f>IF(Q158="-","-",SUM(Q158:Q160,Q162:Q166)*'3k HAP'!$E$11)</f>
        <v>-</v>
      </c>
      <c r="R167" s="135" t="str">
        <f>IF(R158="-","-",SUM(R158:R160,R162:R166)*'3k HAP'!$E$11)</f>
        <v>-</v>
      </c>
      <c r="S167" s="135" t="str">
        <f>IF(S158="-","-",SUM(S158:S160,S162:S166)*'3k HAP'!$E$11)</f>
        <v>-</v>
      </c>
      <c r="T167" s="135" t="str">
        <f>IF(T158="-","-",SUM(T158:T160,T162:T166)*'3k HAP'!$E$11)</f>
        <v>-</v>
      </c>
      <c r="U167" s="135" t="str">
        <f>IF(U158="-","-",SUM(U158:U160,U162:U166)*'3k HAP'!$E$11)</f>
        <v>-</v>
      </c>
      <c r="V167" s="135" t="str">
        <f>IF(V158="-","-",SUM(V158:V160,V162:V166)*'3k HAP'!$E$11)</f>
        <v>-</v>
      </c>
      <c r="W167" s="135" t="str">
        <f>IF(W158="-","-",SUM(W158:W160,W162:W166)*'3k HAP'!$E$11)</f>
        <v>-</v>
      </c>
      <c r="X167" s="135" t="str">
        <f>IF(X158="-","-",SUM(X158:X160,X162:X166)*'3k HAP'!$E$11)</f>
        <v>-</v>
      </c>
      <c r="Y167" s="135" t="str">
        <f>IF(Y158="-","-",SUM(Y158:Y160,Y162:Y166)*'3k HAP'!$E$11)</f>
        <v>-</v>
      </c>
      <c r="Z167" s="135" t="str">
        <f>IF(Z158="-","-",SUM(Z158:Z160,Z162:Z166)*'3k HAP'!$E$11)</f>
        <v>-</v>
      </c>
    </row>
    <row r="168" spans="1:27" x14ac:dyDescent="0.25">
      <c r="A168" s="273">
        <v>11</v>
      </c>
      <c r="B168" s="138" t="s">
        <v>46</v>
      </c>
      <c r="C168" s="189" t="str">
        <f>B168&amp;"_"&amp;D168</f>
        <v>Total_Northern Scotland</v>
      </c>
      <c r="D168" s="141" t="s">
        <v>332</v>
      </c>
      <c r="E168" s="137"/>
      <c r="F168" s="31"/>
      <c r="G168" s="135">
        <f t="shared" ref="G168:N168" si="26">IF(G158="-","-",SUM(G158:G167))</f>
        <v>618.64364067788085</v>
      </c>
      <c r="H168" s="135">
        <f t="shared" si="26"/>
        <v>591.33566181192498</v>
      </c>
      <c r="I168" s="135">
        <f t="shared" si="26"/>
        <v>621.55997335591871</v>
      </c>
      <c r="J168" s="135">
        <f t="shared" si="26"/>
        <v>609.54369315401175</v>
      </c>
      <c r="K168" s="135">
        <f t="shared" si="26"/>
        <v>667.60891743698335</v>
      </c>
      <c r="L168" s="135">
        <f t="shared" si="26"/>
        <v>659.32804072654449</v>
      </c>
      <c r="M168" s="135">
        <f t="shared" si="26"/>
        <v>701.46373477481939</v>
      </c>
      <c r="N168" s="135">
        <f t="shared" si="26"/>
        <v>731.58157326940204</v>
      </c>
      <c r="O168" s="31"/>
      <c r="P168" s="135" t="str">
        <f t="shared" ref="P168:Z168" si="27">IF(P158="-","-",SUM(P158:P167))</f>
        <v>-</v>
      </c>
      <c r="Q168" s="135" t="str">
        <f t="shared" si="27"/>
        <v>-</v>
      </c>
      <c r="R168" s="135" t="str">
        <f t="shared" si="27"/>
        <v>-</v>
      </c>
      <c r="S168" s="135" t="str">
        <f t="shared" si="27"/>
        <v>-</v>
      </c>
      <c r="T168" s="135" t="str">
        <f t="shared" si="27"/>
        <v>-</v>
      </c>
      <c r="U168" s="135" t="str">
        <f t="shared" si="27"/>
        <v>-</v>
      </c>
      <c r="V168" s="135" t="str">
        <f t="shared" si="27"/>
        <v>-</v>
      </c>
      <c r="W168" s="135" t="str">
        <f t="shared" si="27"/>
        <v>-</v>
      </c>
      <c r="X168" s="135" t="str">
        <f t="shared" si="27"/>
        <v>-</v>
      </c>
      <c r="Y168" s="135" t="str">
        <f t="shared" si="27"/>
        <v>-</v>
      </c>
      <c r="Z168" s="135" t="str">
        <f t="shared" si="27"/>
        <v>-</v>
      </c>
    </row>
    <row r="169" spans="1:27" s="30" customFormat="1" ht="11.5" x14ac:dyDescent="0.25">
      <c r="A169" s="273"/>
      <c r="B169" s="142" t="s">
        <v>353</v>
      </c>
      <c r="C169" s="142" t="s">
        <v>344</v>
      </c>
      <c r="D169" s="140" t="s">
        <v>293</v>
      </c>
      <c r="E169" s="134"/>
      <c r="F169" s="31"/>
      <c r="G169" s="41">
        <f t="shared" ref="G169:N179" si="28">IF(G15="-","-",AVERAGE(G15,G26,G37,G48,G59,G70,G81,G92,G103,G114,G125,G136,G147,G158))</f>
        <v>257.31065477900484</v>
      </c>
      <c r="H169" s="41">
        <f t="shared" si="28"/>
        <v>230.33916660781662</v>
      </c>
      <c r="I169" s="41">
        <f t="shared" si="28"/>
        <v>207.70799082594561</v>
      </c>
      <c r="J169" s="41">
        <f t="shared" si="28"/>
        <v>197.84668697387366</v>
      </c>
      <c r="K169" s="41">
        <f t="shared" si="28"/>
        <v>230.88684813796391</v>
      </c>
      <c r="L169" s="41">
        <f t="shared" si="28"/>
        <v>222.34586456715232</v>
      </c>
      <c r="M169" s="41">
        <f t="shared" si="28"/>
        <v>235.20564632038173</v>
      </c>
      <c r="N169" s="41">
        <f t="shared" si="28"/>
        <v>262.51040564642722</v>
      </c>
      <c r="O169" s="31"/>
      <c r="P169" s="41" t="str">
        <f t="shared" ref="P169:Z169" si="29">IF(P15="-","-",AVERAGE(P15,P26,P37,P48,P59,P70,P81,P92,P103,P114,P125,P136,P147,P158))</f>
        <v>-</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5" x14ac:dyDescent="0.25">
      <c r="A170" s="273"/>
      <c r="B170" s="142" t="s">
        <v>353</v>
      </c>
      <c r="C170" s="142" t="s">
        <v>303</v>
      </c>
      <c r="D170" s="140" t="s">
        <v>293</v>
      </c>
      <c r="E170" s="134"/>
      <c r="F170" s="31"/>
      <c r="G170" s="41">
        <f t="shared" si="28"/>
        <v>5.9906100963410862E-2</v>
      </c>
      <c r="H170" s="41">
        <f t="shared" si="28"/>
        <v>8.9859151445116262E-2</v>
      </c>
      <c r="I170" s="41">
        <f t="shared" si="28"/>
        <v>0.28295669940976914</v>
      </c>
      <c r="J170" s="41">
        <f t="shared" si="28"/>
        <v>0.28775287064021532</v>
      </c>
      <c r="K170" s="41">
        <f t="shared" si="28"/>
        <v>3.695838468799503</v>
      </c>
      <c r="L170" s="41">
        <f t="shared" si="28"/>
        <v>3.5853367720281919</v>
      </c>
      <c r="M170" s="41">
        <f t="shared" si="28"/>
        <v>12.42910064094038</v>
      </c>
      <c r="N170" s="41">
        <f t="shared" si="28"/>
        <v>11.815456613688003</v>
      </c>
      <c r="O170" s="31"/>
      <c r="P170" s="41" t="str">
        <f t="shared" ref="P170:Z170" si="30">IF(P16="-","-",AVERAGE(P16,P27,P38,P49,P60,P71,P82,P93,P104,P115,P126,P137,P148,P159))</f>
        <v>-</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5" x14ac:dyDescent="0.25">
      <c r="A171" s="273"/>
      <c r="B171" s="142" t="s">
        <v>2</v>
      </c>
      <c r="C171" s="142" t="s">
        <v>345</v>
      </c>
      <c r="D171" s="140" t="s">
        <v>293</v>
      </c>
      <c r="E171" s="134"/>
      <c r="F171" s="31"/>
      <c r="G171" s="41">
        <f t="shared" si="28"/>
        <v>90.736922258774641</v>
      </c>
      <c r="H171" s="41">
        <f t="shared" si="28"/>
        <v>90.709718691753594</v>
      </c>
      <c r="I171" s="41">
        <f t="shared" si="28"/>
        <v>115.04389962958524</v>
      </c>
      <c r="J171" s="41">
        <f t="shared" si="28"/>
        <v>113.80333525040321</v>
      </c>
      <c r="K171" s="41">
        <f t="shared" si="28"/>
        <v>130.55258801843289</v>
      </c>
      <c r="L171" s="41">
        <f t="shared" si="28"/>
        <v>129.35238675068516</v>
      </c>
      <c r="M171" s="41">
        <f t="shared" si="28"/>
        <v>157.8318837971301</v>
      </c>
      <c r="N171" s="41">
        <f t="shared" si="28"/>
        <v>154.90031342319386</v>
      </c>
      <c r="O171" s="31"/>
      <c r="P171" s="41" t="str">
        <f t="shared" ref="P171:Z171" si="31">IF(P17="-","-",AVERAGE(P17,P28,P39,P50,P61,P72,P83,P94,P105,P116,P127,P138,P149,P160))</f>
        <v>-</v>
      </c>
      <c r="Q171" s="41" t="str">
        <f t="shared" si="31"/>
        <v>-</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5" x14ac:dyDescent="0.25">
      <c r="A172" s="273"/>
      <c r="B172" s="142" t="s">
        <v>355</v>
      </c>
      <c r="C172" s="142" t="s">
        <v>346</v>
      </c>
      <c r="D172" s="140" t="s">
        <v>293</v>
      </c>
      <c r="E172" s="134"/>
      <c r="F172" s="31"/>
      <c r="G172" s="41">
        <f t="shared" si="28"/>
        <v>129.31507525491892</v>
      </c>
      <c r="H172" s="41">
        <f t="shared" si="28"/>
        <v>130.320527277114</v>
      </c>
      <c r="I172" s="41">
        <f t="shared" si="28"/>
        <v>143.75542844413056</v>
      </c>
      <c r="J172" s="41">
        <f t="shared" si="28"/>
        <v>142.99919295387261</v>
      </c>
      <c r="K172" s="41">
        <f t="shared" si="28"/>
        <v>140.67827761874798</v>
      </c>
      <c r="L172" s="41">
        <f t="shared" si="28"/>
        <v>141.88362767308908</v>
      </c>
      <c r="M172" s="41">
        <f t="shared" si="28"/>
        <v>146.74643050364855</v>
      </c>
      <c r="N172" s="41">
        <f t="shared" si="28"/>
        <v>146.21321809921974</v>
      </c>
      <c r="O172" s="31"/>
      <c r="P172" s="41" t="str">
        <f t="shared" ref="P172:Z172" si="32">IF(P18="-","-",AVERAGE(P18,P29,P40,P51,P62,P73,P84,P95,P106,P117,P128,P139,P150,P161))</f>
        <v>-</v>
      </c>
      <c r="Q172" s="41" t="str">
        <f t="shared" si="32"/>
        <v>-</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5" x14ac:dyDescent="0.25">
      <c r="A173" s="273"/>
      <c r="B173" s="142" t="s">
        <v>352</v>
      </c>
      <c r="C173" s="142" t="s">
        <v>347</v>
      </c>
      <c r="D173" s="140" t="s">
        <v>293</v>
      </c>
      <c r="E173" s="134"/>
      <c r="F173" s="31"/>
      <c r="G173" s="41">
        <f t="shared" si="28"/>
        <v>76.533089989502642</v>
      </c>
      <c r="H173" s="41">
        <f t="shared" si="28"/>
        <v>76.686309388881014</v>
      </c>
      <c r="I173" s="41">
        <f t="shared" si="28"/>
        <v>76.916138487948601</v>
      </c>
      <c r="J173" s="41">
        <f t="shared" si="28"/>
        <v>77.375796686083746</v>
      </c>
      <c r="K173" s="41">
        <f t="shared" si="28"/>
        <v>78.295113082354064</v>
      </c>
      <c r="L173" s="41">
        <f t="shared" si="28"/>
        <v>79.29103917831354</v>
      </c>
      <c r="M173" s="41">
        <f t="shared" si="28"/>
        <v>80.440184673651416</v>
      </c>
      <c r="N173" s="41">
        <f t="shared" si="28"/>
        <v>81.129671970854147</v>
      </c>
      <c r="O173" s="31"/>
      <c r="P173" s="41">
        <f t="shared" ref="P173:Z173" si="33">IF(P19="-","-",AVERAGE(P19,P30,P41,P52,P63,P74,P85,P96,P107,P118,P129,P140,P151,P162))</f>
        <v>81.129671970854147</v>
      </c>
      <c r="Q173" s="41" t="str">
        <f t="shared" si="33"/>
        <v>-</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5" x14ac:dyDescent="0.25">
      <c r="A174" s="273"/>
      <c r="B174" s="142" t="s">
        <v>352</v>
      </c>
      <c r="C174" s="142" t="s">
        <v>45</v>
      </c>
      <c r="D174" s="140" t="s">
        <v>293</v>
      </c>
      <c r="E174" s="134"/>
      <c r="F174" s="31"/>
      <c r="G174" s="41" t="str">
        <f t="shared" si="28"/>
        <v>-</v>
      </c>
      <c r="H174" s="41" t="str">
        <f t="shared" si="28"/>
        <v>-</v>
      </c>
      <c r="I174" s="41" t="str">
        <f t="shared" si="28"/>
        <v>-</v>
      </c>
      <c r="J174" s="41" t="str">
        <f t="shared" si="28"/>
        <v>-</v>
      </c>
      <c r="K174" s="41">
        <f t="shared" si="28"/>
        <v>0</v>
      </c>
      <c r="L174" s="41">
        <f t="shared" si="28"/>
        <v>-0.20799732489328449</v>
      </c>
      <c r="M174" s="41">
        <f t="shared" si="28"/>
        <v>2.3528451635617822</v>
      </c>
      <c r="N174" s="41">
        <f t="shared" si="28"/>
        <v>7.2761707297620708</v>
      </c>
      <c r="O174" s="31"/>
      <c r="P174" s="41" t="str">
        <f t="shared" ref="P174:Z174" si="34">IF(P20="-","-",AVERAGE(P20,P31,P42,P53,P64,P75,P86,P97,P108,P119,P130,P141,P152,P163))</f>
        <v>-</v>
      </c>
      <c r="Q174" s="41" t="str">
        <f t="shared" si="34"/>
        <v>-</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5" x14ac:dyDescent="0.25">
      <c r="A175" s="273"/>
      <c r="B175" s="142" t="s">
        <v>352</v>
      </c>
      <c r="C175" s="142" t="s">
        <v>399</v>
      </c>
      <c r="D175" s="140" t="s">
        <v>293</v>
      </c>
      <c r="E175" s="134"/>
      <c r="F175" s="31"/>
      <c r="G175" s="41">
        <f t="shared" si="28"/>
        <v>4.3957347110466412</v>
      </c>
      <c r="H175" s="41">
        <f t="shared" si="28"/>
        <v>4.4045349807384246</v>
      </c>
      <c r="I175" s="41">
        <f t="shared" si="28"/>
        <v>4.417735385276103</v>
      </c>
      <c r="J175" s="41">
        <f t="shared" si="28"/>
        <v>4.4441361943514579</v>
      </c>
      <c r="K175" s="41">
        <f t="shared" si="28"/>
        <v>4.4969378125021686</v>
      </c>
      <c r="L175" s="41">
        <f t="shared" si="28"/>
        <v>4.5541395654987715</v>
      </c>
      <c r="M175" s="41">
        <f t="shared" si="28"/>
        <v>4.6201415881871588</v>
      </c>
      <c r="N175" s="41">
        <f t="shared" si="28"/>
        <v>4.659742801800193</v>
      </c>
      <c r="O175" s="31"/>
      <c r="P175" s="41">
        <f t="shared" ref="P175:Z175" si="35">IF(P21="-","-",AVERAGE(P21,P32,P43,P54,P65,P76,P87,P98,P109,P120,P131,P142,P153,P164))</f>
        <v>4.659742801800193</v>
      </c>
      <c r="Q175" s="41" t="str">
        <f t="shared" si="35"/>
        <v>-</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5" x14ac:dyDescent="0.25">
      <c r="A176" s="273"/>
      <c r="B176" s="142" t="s">
        <v>352</v>
      </c>
      <c r="C176" s="142" t="s">
        <v>417</v>
      </c>
      <c r="D176" s="140" t="s">
        <v>293</v>
      </c>
      <c r="E176" s="134"/>
      <c r="F176" s="31"/>
      <c r="G176" s="41">
        <f t="shared" si="28"/>
        <v>7.9457485698731682</v>
      </c>
      <c r="H176" s="41">
        <f t="shared" si="28"/>
        <v>7.5755378758095802</v>
      </c>
      <c r="I176" s="41">
        <f t="shared" si="28"/>
        <v>7.7987370916283272</v>
      </c>
      <c r="J176" s="41">
        <f t="shared" si="28"/>
        <v>7.6353105189240207</v>
      </c>
      <c r="K176" s="41">
        <f t="shared" si="28"/>
        <v>8.3782530347207693</v>
      </c>
      <c r="L176" s="41">
        <f t="shared" si="28"/>
        <v>8.2655347476072603</v>
      </c>
      <c r="M176" s="41">
        <f t="shared" si="28"/>
        <v>9.1083081379163815</v>
      </c>
      <c r="N176" s="41">
        <f t="shared" si="28"/>
        <v>9.5219668827252093</v>
      </c>
      <c r="O176" s="31"/>
      <c r="P176" s="41" t="str">
        <f t="shared" ref="P176:Z176" si="36">IF(P22="-","-",AVERAGE(P22,P33,P44,P55,P66,P77,P88,P99,P110,P121,P132,P143,P154,P165))</f>
        <v>-</v>
      </c>
      <c r="Q176" s="41" t="str">
        <f t="shared" si="36"/>
        <v>-</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5" x14ac:dyDescent="0.25">
      <c r="A177" s="273"/>
      <c r="B177" s="142" t="s">
        <v>398</v>
      </c>
      <c r="C177" s="142" t="s">
        <v>548</v>
      </c>
      <c r="D177" s="140" t="s">
        <v>293</v>
      </c>
      <c r="E177" s="134"/>
      <c r="F177" s="31"/>
      <c r="G177" s="41">
        <f t="shared" si="28"/>
        <v>10.759645501617603</v>
      </c>
      <c r="H177" s="41">
        <f t="shared" si="28"/>
        <v>10.262387425497606</v>
      </c>
      <c r="I177" s="41">
        <f t="shared" si="28"/>
        <v>10.562534844714561</v>
      </c>
      <c r="J177" s="41">
        <f t="shared" si="28"/>
        <v>10.34345201751483</v>
      </c>
      <c r="K177" s="41">
        <f t="shared" si="28"/>
        <v>11.342693267296903</v>
      </c>
      <c r="L177" s="41">
        <f t="shared" si="28"/>
        <v>11.19232870666014</v>
      </c>
      <c r="M177" s="41">
        <f t="shared" si="28"/>
        <v>12.325956275682932</v>
      </c>
      <c r="N177" s="41">
        <f t="shared" si="28"/>
        <v>12.882511977185738</v>
      </c>
      <c r="O177" s="31"/>
      <c r="P177" s="41" t="str">
        <f t="shared" ref="P177:Z177" si="37">IF(P23="-","-",AVERAGE(P23,P34,P45,P56,P67,P78,P89,P100,P111,P122,P133,P144,P155,P166))</f>
        <v>-</v>
      </c>
      <c r="Q177" s="41" t="str">
        <f t="shared" si="37"/>
        <v>-</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5" x14ac:dyDescent="0.25">
      <c r="A178" s="273"/>
      <c r="B178" s="142" t="s">
        <v>294</v>
      </c>
      <c r="C178" s="142" t="s">
        <v>549</v>
      </c>
      <c r="D178" s="140" t="s">
        <v>293</v>
      </c>
      <c r="E178" s="134"/>
      <c r="F178" s="31"/>
      <c r="G178" s="41">
        <f t="shared" si="28"/>
        <v>6.4817668922809162</v>
      </c>
      <c r="H178" s="41">
        <f t="shared" si="28"/>
        <v>6.081139402335344</v>
      </c>
      <c r="I178" s="41">
        <f t="shared" si="28"/>
        <v>6.1196829803391282</v>
      </c>
      <c r="J178" s="41">
        <f t="shared" si="28"/>
        <v>5.9605344141915699</v>
      </c>
      <c r="K178" s="41">
        <f t="shared" si="28"/>
        <v>6.7699458696672279</v>
      </c>
      <c r="L178" s="41">
        <f t="shared" si="28"/>
        <v>6.6357532358263978</v>
      </c>
      <c r="M178" s="41">
        <f t="shared" si="28"/>
        <v>7.4455068064443797</v>
      </c>
      <c r="N178" s="41">
        <f t="shared" si="28"/>
        <v>7.8853366572971364</v>
      </c>
      <c r="O178" s="31"/>
      <c r="P178" s="41" t="str">
        <f t="shared" ref="P178:Z178" si="38">IF(P24="-","-",AVERAGE(P24,P35,P46,P57,P68,P79,P90,P101,P112,P123,P134,P145,P156,P167))</f>
        <v>-</v>
      </c>
      <c r="Q178" s="41" t="str">
        <f t="shared" si="38"/>
        <v>-</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5" x14ac:dyDescent="0.25">
      <c r="A179" s="273"/>
      <c r="B179" s="142" t="s">
        <v>46</v>
      </c>
      <c r="C179" s="142" t="str">
        <f>B179&amp;"_"&amp;D179</f>
        <v>Total_GB average</v>
      </c>
      <c r="D179" s="133" t="s">
        <v>293</v>
      </c>
      <c r="E179" s="134"/>
      <c r="F179" s="31"/>
      <c r="G179" s="41">
        <f t="shared" si="28"/>
        <v>583.53854405798302</v>
      </c>
      <c r="H179" s="41">
        <f t="shared" si="28"/>
        <v>556.4691808013913</v>
      </c>
      <c r="I179" s="41">
        <f t="shared" si="28"/>
        <v>572.60510438897791</v>
      </c>
      <c r="J179" s="41">
        <f t="shared" si="28"/>
        <v>560.69619787985539</v>
      </c>
      <c r="K179" s="41">
        <f t="shared" si="28"/>
        <v>615.09649531048558</v>
      </c>
      <c r="L179" s="41">
        <f t="shared" si="28"/>
        <v>606.89801387196746</v>
      </c>
      <c r="M179" s="41">
        <f t="shared" si="28"/>
        <v>668.50600390754494</v>
      </c>
      <c r="N179" s="41">
        <f t="shared" si="28"/>
        <v>698.79479480215321</v>
      </c>
      <c r="O179" s="31"/>
      <c r="P179" s="41" t="str">
        <f t="shared" ref="P179:Z179" si="39">IF(P25="-","-",AVERAGE(P25,P36,P47,P58,P69,P80,P91,P102,P113,P124,P135,P146,P157,P168))</f>
        <v>-</v>
      </c>
      <c r="Q179" s="41" t="str">
        <f t="shared" si="39"/>
        <v>-</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25"/>
    <row r="181" spans="1:27" x14ac:dyDescent="0.25"/>
    <row r="182" spans="1:27" x14ac:dyDescent="0.25"/>
    <row r="183" spans="1:27" x14ac:dyDescent="0.25"/>
    <row r="184" spans="1:27" x14ac:dyDescent="0.25"/>
    <row r="185" spans="1:27" x14ac:dyDescent="0.25"/>
    <row r="186" spans="1:27" x14ac:dyDescent="0.25"/>
    <row r="187" spans="1:27" x14ac:dyDescent="0.25"/>
    <row r="188" spans="1:27" x14ac:dyDescent="0.25"/>
    <row r="189" spans="1:27" x14ac:dyDescent="0.25"/>
    <row r="190" spans="1:27" x14ac:dyDescent="0.25"/>
    <row r="191" spans="1:27" x14ac:dyDescent="0.25"/>
    <row r="192" spans="1:27"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4"/>
  <sheetViews>
    <sheetView workbookViewId="0"/>
  </sheetViews>
  <sheetFormatPr defaultColWidth="0" defaultRowHeight="13.5" zeroHeight="1" x14ac:dyDescent="0.25"/>
  <cols>
    <col min="1" max="1" width="9" style="272" customWidth="1"/>
    <col min="2" max="2" width="33.3828125" style="44" customWidth="1"/>
    <col min="3" max="3" width="21.3828125" style="44" customWidth="1"/>
    <col min="4" max="4" width="19.765625" style="44" customWidth="1"/>
    <col min="5" max="5" width="25.07421875" style="44" customWidth="1"/>
    <col min="6" max="6" width="2.4609375" style="44" customWidth="1"/>
    <col min="7" max="14" width="15.61328125" style="44" customWidth="1"/>
    <col min="15" max="15" width="2.4609375" style="44" customWidth="1"/>
    <col min="16" max="26" width="15.61328125" style="44" customWidth="1"/>
    <col min="27" max="27" width="9" style="44" customWidth="1"/>
    <col min="28" max="16384" width="0" style="44" hidden="1"/>
  </cols>
  <sheetData>
    <row r="1" spans="1:27" s="73" customFormat="1" ht="12.4" customHeight="1" x14ac:dyDescent="0.25">
      <c r="A1" s="271"/>
    </row>
    <row r="2" spans="1:27" s="73" customFormat="1" ht="18.399999999999999" customHeight="1" x14ac:dyDescent="0.35">
      <c r="A2" s="271"/>
      <c r="B2" s="27" t="s">
        <v>466</v>
      </c>
      <c r="C2" s="27"/>
      <c r="D2" s="27"/>
    </row>
    <row r="3" spans="1:27" s="73" customFormat="1" ht="24.4" customHeight="1" x14ac:dyDescent="0.25">
      <c r="A3" s="271"/>
      <c r="B3" s="407" t="s">
        <v>538</v>
      </c>
      <c r="C3" s="407"/>
      <c r="D3" s="407"/>
      <c r="E3" s="407"/>
      <c r="F3" s="407"/>
      <c r="G3" s="407"/>
      <c r="H3" s="407"/>
      <c r="I3" s="75"/>
      <c r="J3" s="75"/>
      <c r="K3" s="75"/>
      <c r="L3" s="75"/>
      <c r="M3" s="75"/>
      <c r="N3" s="75"/>
      <c r="O3" s="75"/>
      <c r="P3" s="75"/>
      <c r="Q3" s="75"/>
    </row>
    <row r="4" spans="1:27" s="73" customFormat="1" ht="16.149999999999999" customHeight="1" x14ac:dyDescent="0.25">
      <c r="A4" s="271"/>
      <c r="B4" s="167"/>
      <c r="C4" s="167"/>
      <c r="D4" s="167"/>
      <c r="E4" s="167"/>
      <c r="F4" s="74"/>
      <c r="G4" s="74"/>
      <c r="I4" s="75"/>
      <c r="J4" s="75"/>
      <c r="K4" s="75"/>
      <c r="L4" s="75"/>
      <c r="M4" s="75"/>
      <c r="N4" s="75"/>
      <c r="O4" s="75"/>
      <c r="P4" s="75"/>
      <c r="Q4" s="75"/>
    </row>
    <row r="5" spans="1:27" ht="16.149999999999999" customHeight="1" x14ac:dyDescent="0.25">
      <c r="B5" s="78"/>
      <c r="C5" s="78"/>
      <c r="D5" s="78"/>
      <c r="E5" s="78"/>
      <c r="F5" s="78"/>
      <c r="G5" s="78"/>
      <c r="I5" s="79"/>
      <c r="J5" s="79"/>
      <c r="K5" s="79"/>
      <c r="L5" s="79"/>
      <c r="M5" s="79"/>
      <c r="N5" s="79"/>
      <c r="O5" s="79"/>
      <c r="P5" s="79"/>
      <c r="Q5" s="79"/>
    </row>
    <row r="6" spans="1:27" ht="23" x14ac:dyDescent="0.25">
      <c r="B6" s="82" t="s">
        <v>377</v>
      </c>
      <c r="C6" s="84" t="s">
        <v>508</v>
      </c>
      <c r="D6" s="78"/>
      <c r="E6" s="78"/>
      <c r="F6" s="78"/>
      <c r="G6" s="78"/>
      <c r="I6" s="79"/>
      <c r="J6" s="79"/>
      <c r="K6" s="79"/>
      <c r="L6" s="79"/>
      <c r="M6" s="79"/>
      <c r="N6" s="79"/>
      <c r="O6" s="79"/>
      <c r="P6" s="79"/>
      <c r="Q6" s="79"/>
    </row>
    <row r="7" spans="1:27" ht="16.149999999999999" customHeight="1" x14ac:dyDescent="0.25">
      <c r="B7" s="82" t="s">
        <v>494</v>
      </c>
      <c r="C7" s="84" t="s">
        <v>547</v>
      </c>
      <c r="D7" s="78"/>
      <c r="E7" s="78"/>
      <c r="F7" s="78"/>
      <c r="G7" s="78"/>
      <c r="I7" s="79"/>
      <c r="J7" s="79"/>
      <c r="K7" s="79"/>
      <c r="L7" s="79"/>
      <c r="M7" s="79"/>
      <c r="N7" s="79"/>
      <c r="O7" s="79"/>
      <c r="P7" s="79"/>
      <c r="Q7" s="79"/>
    </row>
    <row r="8" spans="1:27" ht="12.4" customHeight="1" x14ac:dyDescent="0.25">
      <c r="B8" s="83" t="s">
        <v>348</v>
      </c>
      <c r="C8" s="85" t="s">
        <v>1</v>
      </c>
    </row>
    <row r="9" spans="1:27" s="29" customFormat="1" ht="11.5" x14ac:dyDescent="0.25">
      <c r="A9" s="273"/>
    </row>
    <row r="10" spans="1:27" s="30" customFormat="1" ht="11.25" customHeight="1" x14ac:dyDescent="0.25">
      <c r="A10" s="273"/>
      <c r="B10" s="450" t="s">
        <v>349</v>
      </c>
      <c r="C10" s="450" t="s">
        <v>354</v>
      </c>
      <c r="D10" s="459" t="s">
        <v>305</v>
      </c>
      <c r="E10" s="460"/>
      <c r="F10" s="31"/>
      <c r="G10" s="451" t="s">
        <v>510</v>
      </c>
      <c r="H10" s="452"/>
      <c r="I10" s="452"/>
      <c r="J10" s="452"/>
      <c r="K10" s="452"/>
      <c r="L10" s="452"/>
      <c r="M10" s="452"/>
      <c r="N10" s="453"/>
      <c r="O10" s="31"/>
      <c r="P10" s="451" t="s">
        <v>502</v>
      </c>
      <c r="Q10" s="454"/>
      <c r="R10" s="454"/>
      <c r="S10" s="454"/>
      <c r="T10" s="454"/>
      <c r="U10" s="454"/>
      <c r="V10" s="454"/>
      <c r="W10" s="454"/>
      <c r="X10" s="454"/>
      <c r="Y10" s="454"/>
      <c r="Z10" s="455"/>
      <c r="AA10" s="29"/>
    </row>
    <row r="11" spans="1:27" s="30" customFormat="1" ht="11.25" customHeight="1" x14ac:dyDescent="0.25">
      <c r="A11" s="273"/>
      <c r="B11" s="450"/>
      <c r="C11" s="450"/>
      <c r="D11" s="459"/>
      <c r="E11" s="461"/>
      <c r="F11" s="31"/>
      <c r="G11" s="456" t="s">
        <v>486</v>
      </c>
      <c r="H11" s="457"/>
      <c r="I11" s="457"/>
      <c r="J11" s="457"/>
      <c r="K11" s="457"/>
      <c r="L11" s="457"/>
      <c r="M11" s="457"/>
      <c r="N11" s="458"/>
      <c r="O11" s="31"/>
      <c r="P11" s="456" t="s">
        <v>503</v>
      </c>
      <c r="Q11" s="457"/>
      <c r="R11" s="457"/>
      <c r="S11" s="457"/>
      <c r="T11" s="457"/>
      <c r="U11" s="457"/>
      <c r="V11" s="457"/>
      <c r="W11" s="457"/>
      <c r="X11" s="457"/>
      <c r="Y11" s="457"/>
      <c r="Z11" s="458"/>
      <c r="AA11" s="29"/>
    </row>
    <row r="12" spans="1:27" s="30" customFormat="1" ht="25.5" customHeight="1" x14ac:dyDescent="0.25">
      <c r="A12" s="273"/>
      <c r="B12" s="450"/>
      <c r="C12" s="450"/>
      <c r="D12" s="459"/>
      <c r="E12" s="32" t="s">
        <v>5</v>
      </c>
      <c r="F12" s="31"/>
      <c r="G12" s="111" t="s">
        <v>306</v>
      </c>
      <c r="H12" s="111" t="s">
        <v>300</v>
      </c>
      <c r="I12" s="111" t="s">
        <v>301</v>
      </c>
      <c r="J12" s="111" t="s">
        <v>302</v>
      </c>
      <c r="K12" s="111" t="s">
        <v>6</v>
      </c>
      <c r="L12" s="33" t="s">
        <v>7</v>
      </c>
      <c r="M12" s="111" t="s">
        <v>8</v>
      </c>
      <c r="N12" s="111" t="s">
        <v>307</v>
      </c>
      <c r="O12" s="31"/>
      <c r="P12" s="110" t="s">
        <v>473</v>
      </c>
      <c r="Q12" s="110" t="s">
        <v>10</v>
      </c>
      <c r="R12" s="110" t="s">
        <v>11</v>
      </c>
      <c r="S12" s="35" t="s">
        <v>12</v>
      </c>
      <c r="T12" s="110" t="s">
        <v>13</v>
      </c>
      <c r="U12" s="110" t="s">
        <v>14</v>
      </c>
      <c r="V12" s="110" t="s">
        <v>15</v>
      </c>
      <c r="W12" s="110" t="s">
        <v>16</v>
      </c>
      <c r="X12" s="110" t="s">
        <v>17</v>
      </c>
      <c r="Y12" s="110" t="s">
        <v>18</v>
      </c>
      <c r="Z12" s="110" t="s">
        <v>19</v>
      </c>
      <c r="AA12" s="29"/>
    </row>
    <row r="13" spans="1:27" s="30" customFormat="1" ht="15" customHeight="1" x14ac:dyDescent="0.25">
      <c r="A13" s="273"/>
      <c r="B13" s="450"/>
      <c r="C13" s="450"/>
      <c r="D13" s="459"/>
      <c r="E13" s="32" t="s">
        <v>383</v>
      </c>
      <c r="F13" s="31"/>
      <c r="G13" s="36" t="s">
        <v>308</v>
      </c>
      <c r="H13" s="36" t="s">
        <v>309</v>
      </c>
      <c r="I13" s="36" t="s">
        <v>310</v>
      </c>
      <c r="J13" s="36" t="s">
        <v>311</v>
      </c>
      <c r="K13" s="36" t="s">
        <v>20</v>
      </c>
      <c r="L13" s="37" t="s">
        <v>21</v>
      </c>
      <c r="M13" s="36" t="s">
        <v>22</v>
      </c>
      <c r="N13" s="36" t="s">
        <v>312</v>
      </c>
      <c r="O13" s="31"/>
      <c r="P13" s="36" t="s">
        <v>313</v>
      </c>
      <c r="Q13" s="36" t="s">
        <v>23</v>
      </c>
      <c r="R13" s="36" t="s">
        <v>24</v>
      </c>
      <c r="S13" s="38" t="s">
        <v>25</v>
      </c>
      <c r="T13" s="36" t="s">
        <v>26</v>
      </c>
      <c r="U13" s="36" t="s">
        <v>27</v>
      </c>
      <c r="V13" s="36" t="s">
        <v>28</v>
      </c>
      <c r="W13" s="36" t="s">
        <v>29</v>
      </c>
      <c r="X13" s="36" t="s">
        <v>30</v>
      </c>
      <c r="Y13" s="36" t="s">
        <v>31</v>
      </c>
      <c r="Z13" s="36" t="s">
        <v>32</v>
      </c>
      <c r="AA13" s="29"/>
    </row>
    <row r="14" spans="1:27" s="30" customFormat="1" ht="15" customHeight="1" x14ac:dyDescent="0.25">
      <c r="A14" s="273"/>
      <c r="B14" s="450"/>
      <c r="C14" s="450"/>
      <c r="D14" s="459"/>
      <c r="E14" s="40" t="s">
        <v>338</v>
      </c>
      <c r="F14" s="31"/>
      <c r="G14" s="110" t="s">
        <v>315</v>
      </c>
      <c r="H14" s="110" t="s">
        <v>315</v>
      </c>
      <c r="I14" s="110" t="s">
        <v>316</v>
      </c>
      <c r="J14" s="110" t="s">
        <v>316</v>
      </c>
      <c r="K14" s="110" t="s">
        <v>36</v>
      </c>
      <c r="L14" s="76" t="s">
        <v>36</v>
      </c>
      <c r="M14" s="110" t="s">
        <v>37</v>
      </c>
      <c r="N14" s="110" t="s">
        <v>37</v>
      </c>
      <c r="O14" s="31"/>
      <c r="P14" s="110" t="s">
        <v>317</v>
      </c>
      <c r="Q14" s="110" t="s">
        <v>38</v>
      </c>
      <c r="R14" s="110" t="s">
        <v>38</v>
      </c>
      <c r="S14" s="35" t="s">
        <v>39</v>
      </c>
      <c r="T14" s="110" t="s">
        <v>39</v>
      </c>
      <c r="U14" s="110" t="s">
        <v>40</v>
      </c>
      <c r="V14" s="110" t="s">
        <v>40</v>
      </c>
      <c r="W14" s="110" t="s">
        <v>41</v>
      </c>
      <c r="X14" s="110" t="s">
        <v>41</v>
      </c>
      <c r="Y14" s="110" t="s">
        <v>42</v>
      </c>
      <c r="Z14" s="110" t="s">
        <v>42</v>
      </c>
      <c r="AA14" s="29"/>
    </row>
    <row r="15" spans="1:27" s="30" customFormat="1" ht="12.4" customHeight="1" x14ac:dyDescent="0.25">
      <c r="A15" s="273">
        <v>1</v>
      </c>
      <c r="B15" s="142" t="s">
        <v>353</v>
      </c>
      <c r="C15" s="142" t="s">
        <v>344</v>
      </c>
      <c r="D15" s="133" t="s">
        <v>318</v>
      </c>
      <c r="E15" s="134"/>
      <c r="F15" s="31"/>
      <c r="G15" s="41">
        <f>IF('3a DF'!H28="-","-",'3a DF'!H28)</f>
        <v>260.50781368294105</v>
      </c>
      <c r="H15" s="41">
        <f>IF('3a DF'!I28="-","-",'3a DF'!I28)</f>
        <v>233.20119701257346</v>
      </c>
      <c r="I15" s="41">
        <f>IF('3a DF'!J28="-","-",'3a DF'!J28)</f>
        <v>210.28882236150022</v>
      </c>
      <c r="J15" s="41">
        <f>IF('3a DF'!K28="-","-",'3a DF'!K28)</f>
        <v>200.30498897235123</v>
      </c>
      <c r="K15" s="41">
        <f>IF('3a DF'!L28="-","-",'3a DF'!L28)</f>
        <v>233.75568364327967</v>
      </c>
      <c r="L15" s="41">
        <f>IF('3a DF'!M28="-","-",'3a DF'!M28)</f>
        <v>225.10857589469063</v>
      </c>
      <c r="M15" s="41">
        <f>IF('3a DF'!N28="-","-",'3a DF'!N28)</f>
        <v>236.70649103295329</v>
      </c>
      <c r="N15" s="41">
        <f>IF('3a DF'!O28="-","-",'3a DF'!O28)</f>
        <v>264.18548173610907</v>
      </c>
      <c r="O15" s="31"/>
      <c r="P15" s="41" t="str">
        <f>IF('3a DF'!Q28="-","-",'3a DF'!Q28)</f>
        <v>-</v>
      </c>
      <c r="Q15" s="41" t="str">
        <f>IF('3a DF'!R28="-","-",'3a DF'!R28)</f>
        <v>-</v>
      </c>
      <c r="R15" s="41" t="str">
        <f>IF('3a DF'!S28="-","-",'3a DF'!S28)</f>
        <v>-</v>
      </c>
      <c r="S15" s="41" t="str">
        <f>IF('3a DF'!T28="-","-",'3a DF'!T28)</f>
        <v>-</v>
      </c>
      <c r="T15" s="41" t="str">
        <f>IF('3a DF'!U28="-","-",'3a DF'!U28)</f>
        <v>-</v>
      </c>
      <c r="U15" s="41" t="str">
        <f>IF('3a DF'!V28="-","-",'3a DF'!V28)</f>
        <v>-</v>
      </c>
      <c r="V15" s="41" t="str">
        <f>IF('3a DF'!W28="-","-",'3a DF'!W28)</f>
        <v>-</v>
      </c>
      <c r="W15" s="41" t="str">
        <f>IF('3a DF'!X28="-","-",'3a DF'!X28)</f>
        <v>-</v>
      </c>
      <c r="X15" s="41" t="str">
        <f>IF('3a DF'!Y28="-","-",'3a DF'!Y28)</f>
        <v>-</v>
      </c>
      <c r="Y15" s="41" t="str">
        <f>IF('3a DF'!Z28="-","-",'3a DF'!Z28)</f>
        <v>-</v>
      </c>
      <c r="Z15" s="41" t="str">
        <f>IF('3a DF'!AA28="-","-",'3a DF'!AA28)</f>
        <v>-</v>
      </c>
      <c r="AA15" s="29"/>
    </row>
    <row r="16" spans="1:27" s="30" customFormat="1" ht="11.5" x14ac:dyDescent="0.25">
      <c r="A16" s="273">
        <v>2</v>
      </c>
      <c r="B16" s="142" t="s">
        <v>353</v>
      </c>
      <c r="C16" s="142" t="s">
        <v>303</v>
      </c>
      <c r="D16" s="133" t="s">
        <v>318</v>
      </c>
      <c r="E16" s="134"/>
      <c r="F16" s="31"/>
      <c r="G16" s="41">
        <f>IF('3b CM'!F27="-","-",'3b CM'!F27)</f>
        <v>6.1011775675744784E-2</v>
      </c>
      <c r="H16" s="41">
        <f>IF('3b CM'!G27="-","-",'3b CM'!G27)</f>
        <v>9.1517663513617176E-2</v>
      </c>
      <c r="I16" s="41">
        <f>IF('3b CM'!H27="-","-",'3b CM'!H27)</f>
        <v>0.28817917361843015</v>
      </c>
      <c r="J16" s="41">
        <f>IF('3b CM'!I27="-","-",'3b CM'!I27)</f>
        <v>0.29306386680507518</v>
      </c>
      <c r="K16" s="41">
        <f>IF('3b CM'!J27="-","-",'3b CM'!J27)</f>
        <v>3.764051807175814</v>
      </c>
      <c r="L16" s="41">
        <f>IF('3b CM'!K27="-","-",'3b CM'!K27)</f>
        <v>3.6515106030784503</v>
      </c>
      <c r="M16" s="41">
        <f>IF('3b CM'!L27="-","-",'3b CM'!L27)</f>
        <v>12.607940425782811</v>
      </c>
      <c r="N16" s="41">
        <f>IF('3b CM'!M27="-","-",'3b CM'!M27)</f>
        <v>11.985466800237363</v>
      </c>
      <c r="O16" s="31"/>
      <c r="P16" s="41" t="str">
        <f>IF('3b CM'!O27="-","-",'3b CM'!O27)</f>
        <v>-</v>
      </c>
      <c r="Q16" s="41" t="str">
        <f>IF('3b CM'!P27="-","-",'3b CM'!P27)</f>
        <v>-</v>
      </c>
      <c r="R16" s="41" t="str">
        <f>IF('3b CM'!Q27="-","-",'3b CM'!Q27)</f>
        <v>-</v>
      </c>
      <c r="S16" s="41" t="str">
        <f>IF('3b CM'!R27="-","-",'3b CM'!R27)</f>
        <v>-</v>
      </c>
      <c r="T16" s="41" t="str">
        <f>IF('3b CM'!S27="-","-",'3b CM'!S27)</f>
        <v>-</v>
      </c>
      <c r="U16" s="41" t="str">
        <f>IF('3b CM'!T27="-","-",'3b CM'!T27)</f>
        <v>-</v>
      </c>
      <c r="V16" s="41" t="str">
        <f>IF('3b CM'!U27="-","-",'3b CM'!U27)</f>
        <v>-</v>
      </c>
      <c r="W16" s="41" t="str">
        <f>IF('3b CM'!V27="-","-",'3b CM'!V27)</f>
        <v>-</v>
      </c>
      <c r="X16" s="41" t="str">
        <f>IF('3b CM'!W27="-","-",'3b CM'!W27)</f>
        <v>-</v>
      </c>
      <c r="Y16" s="41" t="str">
        <f>IF('3b CM'!X27="-","-",'3b CM'!X27)</f>
        <v>-</v>
      </c>
      <c r="Z16" s="41" t="str">
        <f>IF('3b CM'!Y27="-","-",'3b CM'!Y27)</f>
        <v>-</v>
      </c>
      <c r="AA16" s="29"/>
    </row>
    <row r="17" spans="1:27" s="30" customFormat="1" ht="11.5" x14ac:dyDescent="0.25">
      <c r="A17" s="273">
        <v>3</v>
      </c>
      <c r="B17" s="142" t="s">
        <v>2</v>
      </c>
      <c r="C17" s="142" t="s">
        <v>345</v>
      </c>
      <c r="D17" s="133" t="s">
        <v>318</v>
      </c>
      <c r="E17" s="134"/>
      <c r="F17" s="31"/>
      <c r="G17" s="41">
        <f>IF('3c PC'!G28="-","-",'3c PC'!G28)</f>
        <v>90.751581677013888</v>
      </c>
      <c r="H17" s="41">
        <f>IF('3c PC'!H28="-","-",'3c PC'!H28)</f>
        <v>90.724179330427219</v>
      </c>
      <c r="I17" s="41">
        <f>IF('3c PC'!I28="-","-",'3c PC'!I28)</f>
        <v>115.10761401173286</v>
      </c>
      <c r="J17" s="41">
        <f>IF('3c PC'!J28="-","-",'3c PC'!J28)</f>
        <v>113.85347761575416</v>
      </c>
      <c r="K17" s="41">
        <f>IF('3c PC'!K28="-","-",'3c PC'!K28)</f>
        <v>130.72086516861378</v>
      </c>
      <c r="L17" s="41">
        <f>IF('3c PC'!L28="-","-",'3c PC'!L28)</f>
        <v>129.50020713456647</v>
      </c>
      <c r="M17" s="41">
        <f>IF('3c PC'!M28="-","-",'3c PC'!M28)</f>
        <v>157.96553067682373</v>
      </c>
      <c r="N17" s="41">
        <f>IF('3c PC'!N28="-","-",'3c PC'!N28)</f>
        <v>155.01525592807798</v>
      </c>
      <c r="O17" s="31"/>
      <c r="P17" s="41" t="str">
        <f>IF('3c PC'!P28="-","-",'3c PC'!P28)</f>
        <v>-</v>
      </c>
      <c r="Q17" s="41" t="str">
        <f>IF('3c PC'!Q28="-","-",'3c PC'!Q28)</f>
        <v>-</v>
      </c>
      <c r="R17" s="41" t="str">
        <f>IF('3c PC'!R28="-","-",'3c PC'!R28)</f>
        <v>-</v>
      </c>
      <c r="S17" s="41" t="str">
        <f>IF('3c PC'!S28="-","-",'3c PC'!S28)</f>
        <v>-</v>
      </c>
      <c r="T17" s="41" t="str">
        <f>IF('3c PC'!T28="-","-",'3c PC'!T28)</f>
        <v>-</v>
      </c>
      <c r="U17" s="41" t="str">
        <f>IF('3c PC'!U28="-","-",'3c PC'!U28)</f>
        <v>-</v>
      </c>
      <c r="V17" s="41" t="str">
        <f>IF('3c PC'!V28="-","-",'3c PC'!V28)</f>
        <v>-</v>
      </c>
      <c r="W17" s="41" t="str">
        <f>IF('3c PC'!W28="-","-",'3c PC'!W28)</f>
        <v>-</v>
      </c>
      <c r="X17" s="41" t="str">
        <f>IF('3c PC'!X28="-","-",'3c PC'!X28)</f>
        <v>-</v>
      </c>
      <c r="Y17" s="41" t="str">
        <f>IF('3c PC'!Y28="-","-",'3c PC'!Y28)</f>
        <v>-</v>
      </c>
      <c r="Z17" s="41" t="str">
        <f>IF('3c PC'!Z28="-","-",'3c PC'!Z28)</f>
        <v>-</v>
      </c>
      <c r="AA17" s="29"/>
    </row>
    <row r="18" spans="1:27" s="30" customFormat="1" ht="11.5" x14ac:dyDescent="0.25">
      <c r="A18" s="273">
        <v>4</v>
      </c>
      <c r="B18" s="142" t="s">
        <v>355</v>
      </c>
      <c r="C18" s="142" t="s">
        <v>346</v>
      </c>
      <c r="D18" s="133" t="s">
        <v>318</v>
      </c>
      <c r="E18" s="134"/>
      <c r="F18" s="31"/>
      <c r="G18" s="41">
        <f>IF('3d NC-Elec'!H56="-","-",'3d NC-Elec'!H56)</f>
        <v>117.76146035839815</v>
      </c>
      <c r="H18" s="41">
        <f>IF('3d NC-Elec'!I56="-","-",'3d NC-Elec'!I56)</f>
        <v>118.77940541119861</v>
      </c>
      <c r="I18" s="41">
        <f>IF('3d NC-Elec'!J56="-","-",'3d NC-Elec'!J56)</f>
        <v>126.3326086625446</v>
      </c>
      <c r="J18" s="41">
        <f>IF('3d NC-Elec'!K56="-","-",'3d NC-Elec'!K56)</f>
        <v>125.56697672878055</v>
      </c>
      <c r="K18" s="41">
        <f>IF('3d NC-Elec'!L56="-","-",'3d NC-Elec'!L56)</f>
        <v>132.73306661449806</v>
      </c>
      <c r="L18" s="41">
        <f>IF('3d NC-Elec'!M56="-","-",'3d NC-Elec'!M56)</f>
        <v>133.95339348999687</v>
      </c>
      <c r="M18" s="41">
        <f>IF('3d NC-Elec'!N56="-","-",'3d NC-Elec'!N56)</f>
        <v>134.90410404654338</v>
      </c>
      <c r="N18" s="41">
        <f>IF('3d NC-Elec'!O56="-","-",'3d NC-Elec'!O56)</f>
        <v>134.36748921946702</v>
      </c>
      <c r="O18" s="31"/>
      <c r="P18" s="41" t="str">
        <f>IF('3d NC-Elec'!Q56="-","-",'3d NC-Elec'!Q56)</f>
        <v>-</v>
      </c>
      <c r="Q18" s="41" t="str">
        <f>IF('3d NC-Elec'!R56="-","-",'3d NC-Elec'!R56)</f>
        <v>-</v>
      </c>
      <c r="R18" s="41" t="str">
        <f>IF('3d NC-Elec'!S56="-","-",'3d NC-Elec'!S56)</f>
        <v>-</v>
      </c>
      <c r="S18" s="41" t="str">
        <f>IF('3d NC-Elec'!T56="-","-",'3d NC-Elec'!T56)</f>
        <v>-</v>
      </c>
      <c r="T18" s="41" t="str">
        <f>IF('3d NC-Elec'!U56="-","-",'3d NC-Elec'!U56)</f>
        <v>-</v>
      </c>
      <c r="U18" s="41" t="str">
        <f>IF('3d NC-Elec'!V56="-","-",'3d NC-Elec'!V56)</f>
        <v>-</v>
      </c>
      <c r="V18" s="41" t="str">
        <f>IF('3d NC-Elec'!W56="-","-",'3d NC-Elec'!W56)</f>
        <v>-</v>
      </c>
      <c r="W18" s="41" t="str">
        <f>IF('3d NC-Elec'!X56="-","-",'3d NC-Elec'!X56)</f>
        <v>-</v>
      </c>
      <c r="X18" s="41" t="str">
        <f>IF('3d NC-Elec'!Y56="-","-",'3d NC-Elec'!Y56)</f>
        <v>-</v>
      </c>
      <c r="Y18" s="41" t="str">
        <f>IF('3d NC-Elec'!Z56="-","-",'3d NC-Elec'!Z56)</f>
        <v>-</v>
      </c>
      <c r="Z18" s="41" t="str">
        <f>IF('3d NC-Elec'!AA56="-","-",'3d NC-Elec'!AA56)</f>
        <v>-</v>
      </c>
      <c r="AA18" s="29"/>
    </row>
    <row r="19" spans="1:27" s="30" customFormat="1" ht="11.5" x14ac:dyDescent="0.25">
      <c r="A19" s="273">
        <v>5</v>
      </c>
      <c r="B19" s="142" t="s">
        <v>352</v>
      </c>
      <c r="C19" s="142" t="s">
        <v>347</v>
      </c>
      <c r="D19" s="133" t="s">
        <v>318</v>
      </c>
      <c r="E19" s="134"/>
      <c r="F19" s="31"/>
      <c r="G19" s="41">
        <f>IF('3f CPIH'!C$16="-","-",'3g OC '!$E$10*('3f CPIH'!C$16/'3f CPIH'!$G$16))</f>
        <v>76.533089989502642</v>
      </c>
      <c r="H19" s="41">
        <f>IF('3f CPIH'!D$16="-","-",'3g OC '!$E$10*('3f CPIH'!D$16/'3f CPIH'!$G$16))</f>
        <v>76.686309388881014</v>
      </c>
      <c r="I19" s="41">
        <f>IF('3f CPIH'!E$16="-","-",'3g OC '!$E$10*('3f CPIH'!E$16/'3f CPIH'!$G$16))</f>
        <v>76.916138487948601</v>
      </c>
      <c r="J19" s="41">
        <f>IF('3f CPIH'!F$16="-","-",'3g OC '!$E$10*('3f CPIH'!F$16/'3f CPIH'!$G$16))</f>
        <v>77.375796686083746</v>
      </c>
      <c r="K19" s="41">
        <f>IF('3f CPIH'!G$16="-","-",'3g OC '!$E$10*('3f CPIH'!G$16/'3f CPIH'!$G$16))</f>
        <v>78.29511308235405</v>
      </c>
      <c r="L19" s="41">
        <f>IF('3f CPIH'!H$16="-","-",'3g OC '!$E$10*('3f CPIH'!H$16/'3f CPIH'!$G$16))</f>
        <v>79.291039178313554</v>
      </c>
      <c r="M19" s="41">
        <f>IF('3f CPIH'!I$16="-","-",'3g OC '!$E$10*('3f CPIH'!I$16/'3f CPIH'!$G$16))</f>
        <v>80.440184673651416</v>
      </c>
      <c r="N19" s="41">
        <f>IF('3f CPIH'!J$16="-","-",'3g OC '!$E$10*('3f CPIH'!J$16/'3f CPIH'!$G$16))</f>
        <v>81.129671970854147</v>
      </c>
      <c r="O19" s="31"/>
      <c r="P19" s="41">
        <f>IF('3f CPIH'!L$16="-","-",'3g OC '!$E$10*('3f CPIH'!L$16/'3f CPIH'!$G$16))</f>
        <v>81.129671970854147</v>
      </c>
      <c r="Q19" s="41" t="str">
        <f>IF('3f CPIH'!M$16="-","-",'3g OC '!$E$10*('3f CPIH'!M$16/'3f CPIH'!$G$16))</f>
        <v>-</v>
      </c>
      <c r="R19" s="41" t="str">
        <f>IF('3f CPIH'!N$16="-","-",'3g OC '!$E$10*('3f CPIH'!N$16/'3f CPIH'!$G$16))</f>
        <v>-</v>
      </c>
      <c r="S19" s="41" t="str">
        <f>IF('3f CPIH'!O$16="-","-",'3g OC '!$E$10*('3f CPIH'!O$16/'3f CPIH'!$G$16))</f>
        <v>-</v>
      </c>
      <c r="T19" s="41" t="str">
        <f>IF('3f CPIH'!P$16="-","-",'3g OC '!$E$10*('3f CPIH'!P$16/'3f CPIH'!$G$16))</f>
        <v>-</v>
      </c>
      <c r="U19" s="41" t="str">
        <f>IF('3f CPIH'!Q$16="-","-",'3g OC '!$E$10*('3f CPIH'!Q$16/'3f CPIH'!$G$16))</f>
        <v>-</v>
      </c>
      <c r="V19" s="41" t="str">
        <f>IF('3f CPIH'!R$16="-","-",'3g OC '!$E$10*('3f CPIH'!R$16/'3f CPIH'!$G$16))</f>
        <v>-</v>
      </c>
      <c r="W19" s="41" t="str">
        <f>IF('3f CPIH'!S$16="-","-",'3g OC '!$E$10*('3f CPIH'!S$16/'3f CPIH'!$G$16))</f>
        <v>-</v>
      </c>
      <c r="X19" s="41" t="str">
        <f>IF('3f CPIH'!T$16="-","-",'3g OC '!$E$10*('3f CPIH'!T$16/'3f CPIH'!$G$16))</f>
        <v>-</v>
      </c>
      <c r="Y19" s="41" t="str">
        <f>IF('3f CPIH'!U$16="-","-",'3g OC '!$E$10*('3f CPIH'!U$16/'3f CPIH'!$G$16))</f>
        <v>-</v>
      </c>
      <c r="Z19" s="41" t="str">
        <f>IF('3f CPIH'!V$16="-","-",'3g OC '!$E$10*('3f CPIH'!V$16/'3f CPIH'!$G$16))</f>
        <v>-</v>
      </c>
      <c r="AA19" s="29"/>
    </row>
    <row r="20" spans="1:27" s="30" customFormat="1" ht="11.5" x14ac:dyDescent="0.25">
      <c r="A20" s="273">
        <v>6</v>
      </c>
      <c r="B20" s="142" t="s">
        <v>352</v>
      </c>
      <c r="C20" s="142" t="s">
        <v>45</v>
      </c>
      <c r="D20" s="133" t="s">
        <v>318</v>
      </c>
      <c r="E20" s="134"/>
      <c r="F20" s="31"/>
      <c r="G20" s="41" t="s">
        <v>336</v>
      </c>
      <c r="H20" s="41" t="s">
        <v>336</v>
      </c>
      <c r="I20" s="41" t="s">
        <v>336</v>
      </c>
      <c r="J20" s="41" t="s">
        <v>336</v>
      </c>
      <c r="K20" s="41">
        <f>IF('3h SMNCC'!F$36="-","-",'3h SMNCC'!F$36)</f>
        <v>0</v>
      </c>
      <c r="L20" s="41">
        <f>IF('3h SMNCC'!G$36="-","-",'3h SMNCC'!G$36)</f>
        <v>-0.20799732489328449</v>
      </c>
      <c r="M20" s="41">
        <f>IF('3h SMNCC'!H$36="-","-",'3h SMNCC'!H$36)</f>
        <v>2.3528451635617831</v>
      </c>
      <c r="N20" s="41">
        <f>IF('3h SMNCC'!I$36="-","-",'3h SMNCC'!I$36)</f>
        <v>7.276170729762069</v>
      </c>
      <c r="O20" s="31"/>
      <c r="P20" s="41" t="str">
        <f>IF('3h SMNCC'!K$36="-","-",'3h SMNCC'!K$36)</f>
        <v>-</v>
      </c>
      <c r="Q20" s="41" t="str">
        <f>IF('3h SMNCC'!L$36="-","-",'3h SMNCC'!L$36)</f>
        <v>-</v>
      </c>
      <c r="R20" s="41" t="str">
        <f>IF('3h SMNCC'!M$36="-","-",'3h SMNCC'!M$36)</f>
        <v>-</v>
      </c>
      <c r="S20" s="41" t="str">
        <f>IF('3h SMNCC'!N$36="-","-",'3h SMNCC'!N$36)</f>
        <v>-</v>
      </c>
      <c r="T20" s="41" t="str">
        <f>IF('3h SMNCC'!O$36="-","-",'3h SMNCC'!O$36)</f>
        <v>-</v>
      </c>
      <c r="U20" s="41" t="str">
        <f>IF('3h SMNCC'!P$36="-","-",'3h SMNCC'!P$36)</f>
        <v>-</v>
      </c>
      <c r="V20" s="41" t="str">
        <f>IF('3h SMNCC'!Q$36="-","-",'3h SMNCC'!Q$36)</f>
        <v>-</v>
      </c>
      <c r="W20" s="41" t="str">
        <f>IF('3h SMNCC'!R$36="-","-",'3h SMNCC'!R$36)</f>
        <v>-</v>
      </c>
      <c r="X20" s="41" t="str">
        <f>IF('3h SMNCC'!S$36="-","-",'3h SMNCC'!S$36)</f>
        <v>-</v>
      </c>
      <c r="Y20" s="41" t="str">
        <f>IF('3h SMNCC'!T$36="-","-",'3h SMNCC'!T$36)</f>
        <v>-</v>
      </c>
      <c r="Z20" s="41" t="str">
        <f>IF('3h SMNCC'!U$36="-","-",'3h SMNCC'!U$36)</f>
        <v>-</v>
      </c>
      <c r="AA20" s="29"/>
    </row>
    <row r="21" spans="1:27" s="30" customFormat="1" ht="11.5" x14ac:dyDescent="0.25">
      <c r="A21" s="273">
        <v>7</v>
      </c>
      <c r="B21" s="142" t="s">
        <v>352</v>
      </c>
      <c r="C21" s="142" t="s">
        <v>399</v>
      </c>
      <c r="D21" s="133" t="s">
        <v>318</v>
      </c>
      <c r="E21" s="134"/>
      <c r="F21" s="31"/>
      <c r="G21" s="41">
        <f>IF('3f CPIH'!C$16="-","-",'3i PAAC PAP'!$G$12*('3f CPIH'!C$16/'3f CPIH'!$G$16))</f>
        <v>12.553203379941255</v>
      </c>
      <c r="H21" s="41">
        <f>IF('3f CPIH'!D$16="-","-",'3i PAAC PAP'!$G$12*('3f CPIH'!D$16/'3f CPIH'!$G$16))</f>
        <v>12.578334918239436</v>
      </c>
      <c r="I21" s="41">
        <f>IF('3f CPIH'!E$16="-","-",'3i PAAC PAP'!$G$12*('3f CPIH'!E$16/'3f CPIH'!$G$16))</f>
        <v>12.616032225686709</v>
      </c>
      <c r="J21" s="41">
        <f>IF('3f CPIH'!F$16="-","-",'3i PAAC PAP'!$G$12*('3f CPIH'!F$16/'3f CPIH'!$G$16))</f>
        <v>12.691426840581251</v>
      </c>
      <c r="K21" s="41">
        <f>IF('3f CPIH'!G$16="-","-",'3i PAAC PAP'!$G$12*('3f CPIH'!G$16/'3f CPIH'!$G$16))</f>
        <v>12.842216070370334</v>
      </c>
      <c r="L21" s="41">
        <f>IF('3f CPIH'!H$16="-","-",'3i PAAC PAP'!$G$12*('3f CPIH'!H$16/'3f CPIH'!$G$16))</f>
        <v>13.005571069308509</v>
      </c>
      <c r="M21" s="41">
        <f>IF('3f CPIH'!I$16="-","-",'3i PAAC PAP'!$G$12*('3f CPIH'!I$16/'3f CPIH'!$G$16))</f>
        <v>13.194057606544863</v>
      </c>
      <c r="N21" s="41">
        <f>IF('3f CPIH'!J$16="-","-",'3i PAAC PAP'!$G$12*('3f CPIH'!J$16/'3f CPIH'!$G$16))</f>
        <v>13.307149528886677</v>
      </c>
      <c r="O21" s="31"/>
      <c r="P21" s="41">
        <f>IF('3f CPIH'!L$16="-","-",'3i PAAC PAP'!$G$12*('3f CPIH'!L$16/'3f CPIH'!$G$16))</f>
        <v>13.307149528886677</v>
      </c>
      <c r="Q21" s="41" t="str">
        <f>IF('3f CPIH'!M$16="-","-",'3i PAAC PAP'!$G$12*('3f CPIH'!M$16/'3f CPIH'!$G$16))</f>
        <v>-</v>
      </c>
      <c r="R21" s="41" t="str">
        <f>IF('3f CPIH'!N$16="-","-",'3i PAAC PAP'!$G$12*('3f CPIH'!N$16/'3f CPIH'!$G$16))</f>
        <v>-</v>
      </c>
      <c r="S21" s="41" t="str">
        <f>IF('3f CPIH'!O$16="-","-",'3i PAAC PAP'!$G$12*('3f CPIH'!O$16/'3f CPIH'!$G$16))</f>
        <v>-</v>
      </c>
      <c r="T21" s="41" t="str">
        <f>IF('3f CPIH'!P$16="-","-",'3i PAAC PAP'!$G$12*('3f CPIH'!P$16/'3f CPIH'!$G$16))</f>
        <v>-</v>
      </c>
      <c r="U21" s="41" t="str">
        <f>IF('3f CPIH'!Q$16="-","-",'3i PAAC PAP'!$G$12*('3f CPIH'!Q$16/'3f CPIH'!$G$16))</f>
        <v>-</v>
      </c>
      <c r="V21" s="41" t="str">
        <f>IF('3f CPIH'!R$16="-","-",'3i PAAC PAP'!$G$12*('3f CPIH'!R$16/'3f CPIH'!$G$16))</f>
        <v>-</v>
      </c>
      <c r="W21" s="41" t="str">
        <f>IF('3f CPIH'!S$16="-","-",'3i PAAC PAP'!$G$12*('3f CPIH'!S$16/'3f CPIH'!$G$16))</f>
        <v>-</v>
      </c>
      <c r="X21" s="41" t="str">
        <f>IF('3f CPIH'!T$16="-","-",'3i PAAC PAP'!$G$12*('3f CPIH'!T$16/'3f CPIH'!$G$16))</f>
        <v>-</v>
      </c>
      <c r="Y21" s="41" t="str">
        <f>IF('3f CPIH'!U$16="-","-",'3i PAAC PAP'!$G$12*('3f CPIH'!U$16/'3f CPIH'!$G$16))</f>
        <v>-</v>
      </c>
      <c r="Z21" s="41" t="str">
        <f>IF('3f CPIH'!V$16="-","-",'3i PAAC PAP'!$G$12*('3f CPIH'!V$16/'3f CPIH'!$G$16))</f>
        <v>-</v>
      </c>
      <c r="AA21" s="29"/>
    </row>
    <row r="22" spans="1:27" s="30" customFormat="1" ht="11.5" x14ac:dyDescent="0.25">
      <c r="A22" s="273">
        <v>8</v>
      </c>
      <c r="B22" s="142" t="s">
        <v>352</v>
      </c>
      <c r="C22" s="142" t="s">
        <v>417</v>
      </c>
      <c r="D22" s="133" t="s">
        <v>318</v>
      </c>
      <c r="E22" s="134"/>
      <c r="F22" s="31"/>
      <c r="G22" s="41">
        <f>IF(G15="-","-",SUM(G15:G20)*'3i PAAC PAP'!$G$24)</f>
        <v>44.648626772658083</v>
      </c>
      <c r="H22" s="41">
        <f>IF(H15="-","-",SUM(H15:H20)*'3i PAAC PAP'!$G$24)</f>
        <v>42.510170949982495</v>
      </c>
      <c r="I22" s="41">
        <f>IF(I15="-","-",SUM(I15:I20)*'3i PAAC PAP'!$G$24)</f>
        <v>43.283542679259391</v>
      </c>
      <c r="J22" s="41">
        <f>IF(J15="-","-",SUM(J15:J20)*'3i PAAC PAP'!$G$24)</f>
        <v>42.33928130256232</v>
      </c>
      <c r="K22" s="41">
        <f>IF(K15="-","-",SUM(K15:K20)*'3i PAAC PAP'!$G$24)</f>
        <v>47.402577987717819</v>
      </c>
      <c r="L22" s="41">
        <f>IF(L15="-","-",SUM(L15:L20)*'3i PAAC PAP'!$G$24)</f>
        <v>46.750211075818399</v>
      </c>
      <c r="M22" s="41">
        <f>IF(M15="-","-",SUM(M15:M20)*'3i PAAC PAP'!$G$24)</f>
        <v>51.142969449235451</v>
      </c>
      <c r="N22" s="41">
        <f>IF(N15="-","-",SUM(N15:N20)*'3i PAAC PAP'!$G$24)</f>
        <v>53.514653262293862</v>
      </c>
      <c r="O22" s="31"/>
      <c r="P22" s="41" t="str">
        <f>IF(P15="-","-",SUM(P15:P20)*'3i PAAC PAP'!$G$24)</f>
        <v>-</v>
      </c>
      <c r="Q22" s="41" t="str">
        <f>IF(Q15="-","-",SUM(Q15:Q20)*'3i PAAC PAP'!$G$24)</f>
        <v>-</v>
      </c>
      <c r="R22" s="41" t="str">
        <f>IF(R15="-","-",SUM(R15:R20)*'3i PAAC PAP'!$G$24)</f>
        <v>-</v>
      </c>
      <c r="S22" s="41" t="str">
        <f>IF(S15="-","-",SUM(S15:S20)*'3i PAAC PAP'!$G$24)</f>
        <v>-</v>
      </c>
      <c r="T22" s="41" t="str">
        <f>IF(T15="-","-",SUM(T15:T20)*'3i PAAC PAP'!$G$24)</f>
        <v>-</v>
      </c>
      <c r="U22" s="41" t="str">
        <f>IF(U15="-","-",SUM(U15:U20)*'3i PAAC PAP'!$G$24)</f>
        <v>-</v>
      </c>
      <c r="V22" s="41" t="str">
        <f>IF(V15="-","-",SUM(V15:V20)*'3i PAAC PAP'!$G$24)</f>
        <v>-</v>
      </c>
      <c r="W22" s="41" t="str">
        <f>IF(W15="-","-",SUM(W15:W20)*'3i PAAC PAP'!$G$24)</f>
        <v>-</v>
      </c>
      <c r="X22" s="41" t="str">
        <f>IF(X15="-","-",SUM(X15:X20)*'3i PAAC PAP'!$G$24)</f>
        <v>-</v>
      </c>
      <c r="Y22" s="41" t="str">
        <f>IF(Y15="-","-",SUM(Y15:Y20)*'3i PAAC PAP'!$G$24)</f>
        <v>-</v>
      </c>
      <c r="Z22" s="41" t="str">
        <f>IF(Z15="-","-",SUM(Z15:Z20)*'3i PAAC PAP'!$G$24)</f>
        <v>-</v>
      </c>
      <c r="AA22" s="29"/>
    </row>
    <row r="23" spans="1:27" s="30" customFormat="1" ht="11.5" x14ac:dyDescent="0.25">
      <c r="A23" s="273">
        <v>9</v>
      </c>
      <c r="B23" s="142" t="s">
        <v>398</v>
      </c>
      <c r="C23" s="142" t="s">
        <v>548</v>
      </c>
      <c r="D23" s="133" t="s">
        <v>318</v>
      </c>
      <c r="E23" s="134"/>
      <c r="F23" s="31"/>
      <c r="G23" s="41">
        <f>IF(G15="-","-",SUM(G15:G22)*'3j EBIT'!$E$10)</f>
        <v>11.453518965086484</v>
      </c>
      <c r="H23" s="41">
        <f>IF(H15="-","-",SUM(H15:H22)*'3j EBIT'!$E$10)</f>
        <v>10.916851178821501</v>
      </c>
      <c r="I23" s="41">
        <f>IF(I15="-","-",SUM(I15:I22)*'3j EBIT'!$E$10)</f>
        <v>11.111825814443526</v>
      </c>
      <c r="J23" s="41">
        <f>IF(J15="-","-",SUM(J15:J22)*'3j EBIT'!$E$10)</f>
        <v>10.876075228245449</v>
      </c>
      <c r="K23" s="41">
        <f>IF(K15="-","-",SUM(K15:K22)*'3j EBIT'!$E$10)</f>
        <v>12.150757913106181</v>
      </c>
      <c r="L23" s="41">
        <f>IF(L15="-","-",SUM(L15:L22)*'3j EBIT'!$E$10)</f>
        <v>11.989997711296711</v>
      </c>
      <c r="M23" s="41">
        <f>IF(M15="-","-",SUM(M15:M22)*'3j EBIT'!$E$10)</f>
        <v>13.096968338426837</v>
      </c>
      <c r="N23" s="41">
        <f>IF(N15="-","-",SUM(N15:N22)*'3j EBIT'!$E$10)</f>
        <v>13.694845444338076</v>
      </c>
      <c r="O23" s="31"/>
      <c r="P23" s="41" t="str">
        <f>IF(P15="-","-",SUM(P15:P22)*'3j EBIT'!$E$10)</f>
        <v>-</v>
      </c>
      <c r="Q23" s="41" t="str">
        <f>IF(Q15="-","-",SUM(Q15:Q22)*'3j EBIT'!$E$10)</f>
        <v>-</v>
      </c>
      <c r="R23" s="41" t="str">
        <f>IF(R15="-","-",SUM(R15:R22)*'3j EBIT'!$E$10)</f>
        <v>-</v>
      </c>
      <c r="S23" s="41" t="str">
        <f>IF(S15="-","-",SUM(S15:S22)*'3j EBIT'!$E$10)</f>
        <v>-</v>
      </c>
      <c r="T23" s="41" t="str">
        <f>IF(T15="-","-",SUM(T15:T22)*'3j EBIT'!$E$10)</f>
        <v>-</v>
      </c>
      <c r="U23" s="41" t="str">
        <f>IF(U15="-","-",SUM(U15:U22)*'3j EBIT'!$E$10)</f>
        <v>-</v>
      </c>
      <c r="V23" s="41" t="str">
        <f>IF(V15="-","-",SUM(V15:V22)*'3j EBIT'!$E$10)</f>
        <v>-</v>
      </c>
      <c r="W23" s="41" t="str">
        <f>IF(W15="-","-",SUM(W15:W22)*'3j EBIT'!$E$10)</f>
        <v>-</v>
      </c>
      <c r="X23" s="41" t="str">
        <f>IF(X15="-","-",SUM(X15:X22)*'3j EBIT'!$E$10)</f>
        <v>-</v>
      </c>
      <c r="Y23" s="41" t="str">
        <f>IF(Y15="-","-",SUM(Y15:Y22)*'3j EBIT'!$E$10)</f>
        <v>-</v>
      </c>
      <c r="Z23" s="41" t="str">
        <f>IF(Z15="-","-",SUM(Z15:Z22)*'3j EBIT'!$E$10)</f>
        <v>-</v>
      </c>
      <c r="AA23" s="29"/>
    </row>
    <row r="24" spans="1:27" s="30" customFormat="1" ht="11.5" x14ac:dyDescent="0.25">
      <c r="A24" s="273">
        <v>10</v>
      </c>
      <c r="B24" s="142" t="s">
        <v>294</v>
      </c>
      <c r="C24" s="190" t="s">
        <v>549</v>
      </c>
      <c r="D24" s="133" t="s">
        <v>318</v>
      </c>
      <c r="E24" s="133"/>
      <c r="F24" s="31"/>
      <c r="G24" s="41">
        <f>IF(G15="-","-",SUM(G15:G17,G19:G23)*'3k HAP'!$E$11)</f>
        <v>7.1877481761628941</v>
      </c>
      <c r="H24" s="41">
        <f>IF(H15="-","-",SUM(H15:H17,H19:H23)*'3k HAP'!$E$11)</f>
        <v>6.7563420662180507</v>
      </c>
      <c r="I24" s="41">
        <f>IF(I15="-","-",SUM(I15:I17,I19:I23)*'3k HAP'!$E$11)</f>
        <v>6.7983761706988366</v>
      </c>
      <c r="J24" s="41">
        <f>IF(J15="-","-",SUM(J15:J17,J19:J23)*'3k HAP'!$E$11)</f>
        <v>6.6264227574183137</v>
      </c>
      <c r="K24" s="41">
        <f>IF(K15="-","-",SUM(K15:K17,K19:K23)*'3k HAP'!$E$11)</f>
        <v>7.5123480409614256</v>
      </c>
      <c r="L24" s="41">
        <f>IF(L15="-","-",SUM(L15:L17,L19:L23)*'3k HAP'!$E$11)</f>
        <v>7.3698674011451288</v>
      </c>
      <c r="M24" s="41">
        <f>IF(M15="-","-",SUM(M15:M17,M19:M23)*'3k HAP'!$E$11)</f>
        <v>8.2155581804313211</v>
      </c>
      <c r="N24" s="41">
        <f>IF(N15="-","-",SUM(N15:N17,N19:N23)*'3k HAP'!$E$11)</f>
        <v>8.6875192929701957</v>
      </c>
      <c r="O24" s="31"/>
      <c r="P24" s="41" t="str">
        <f>IF(P15="-","-",SUM(P15:P17,P19:P23)*'3k HAP'!$E$11)</f>
        <v>-</v>
      </c>
      <c r="Q24" s="41" t="str">
        <f>IF(Q15="-","-",SUM(Q15:Q17,Q19:Q23)*'3k HAP'!$E$11)</f>
        <v>-</v>
      </c>
      <c r="R24" s="41" t="str">
        <f>IF(R15="-","-",SUM(R15:R17,R19:R23)*'3k HAP'!$E$11)</f>
        <v>-</v>
      </c>
      <c r="S24" s="41" t="str">
        <f>IF(S15="-","-",SUM(S15:S17,S19:S23)*'3k HAP'!$E$11)</f>
        <v>-</v>
      </c>
      <c r="T24" s="41" t="str">
        <f>IF(T15="-","-",SUM(T15:T17,T19:T23)*'3k HAP'!$E$11)</f>
        <v>-</v>
      </c>
      <c r="U24" s="41" t="str">
        <f>IF(U15="-","-",SUM(U15:U17,U19:U23)*'3k HAP'!$E$11)</f>
        <v>-</v>
      </c>
      <c r="V24" s="41" t="str">
        <f>IF(V15="-","-",SUM(V15:V17,V19:V23)*'3k HAP'!$E$11)</f>
        <v>-</v>
      </c>
      <c r="W24" s="41" t="str">
        <f>IF(W15="-","-",SUM(W15:W17,W19:W23)*'3k HAP'!$E$11)</f>
        <v>-</v>
      </c>
      <c r="X24" s="41" t="str">
        <f>IF(X15="-","-",SUM(X15:X17,X19:X23)*'3k HAP'!$E$11)</f>
        <v>-</v>
      </c>
      <c r="Y24" s="41" t="str">
        <f>IF(Y15="-","-",SUM(Y15:Y17,Y19:Y23)*'3k HAP'!$E$11)</f>
        <v>-</v>
      </c>
      <c r="Z24" s="41" t="str">
        <f>IF(Z15="-","-",SUM(Z15:Z17,Z19:Z23)*'3k HAP'!$E$11)</f>
        <v>-</v>
      </c>
      <c r="AA24" s="29"/>
    </row>
    <row r="25" spans="1:27" s="30" customFormat="1" ht="11.5" x14ac:dyDescent="0.25">
      <c r="A25" s="273">
        <v>11</v>
      </c>
      <c r="B25" s="142" t="s">
        <v>46</v>
      </c>
      <c r="C25" s="142" t="str">
        <f>B25&amp;"_"&amp;D25</f>
        <v>Total_Eastern</v>
      </c>
      <c r="D25" s="133" t="s">
        <v>318</v>
      </c>
      <c r="E25" s="134"/>
      <c r="F25" s="31"/>
      <c r="G25" s="41">
        <f t="shared" ref="G25:N25" si="0">IF(G15="-","-",SUM(G15:G24))</f>
        <v>621.4580547773802</v>
      </c>
      <c r="H25" s="41">
        <f t="shared" si="0"/>
        <v>592.24430791985537</v>
      </c>
      <c r="I25" s="41">
        <f t="shared" si="0"/>
        <v>602.74313958743312</v>
      </c>
      <c r="J25" s="41">
        <f t="shared" si="0"/>
        <v>589.9275099985822</v>
      </c>
      <c r="K25" s="41">
        <f t="shared" si="0"/>
        <v>659.17668032807717</v>
      </c>
      <c r="L25" s="41">
        <f t="shared" si="0"/>
        <v>650.41237623332142</v>
      </c>
      <c r="M25" s="41">
        <f t="shared" si="0"/>
        <v>710.62664959395488</v>
      </c>
      <c r="N25" s="41">
        <f t="shared" si="0"/>
        <v>743.16370391299654</v>
      </c>
      <c r="O25" s="31"/>
      <c r="P25" s="41" t="str">
        <f>IF(P15="-","-",SUM(P15:P24))</f>
        <v>-</v>
      </c>
      <c r="Q25" s="41" t="str">
        <f t="shared" ref="Q25:Z25" si="1">IF(Q15="-","-",SUM(Q15:Q24))</f>
        <v>-</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5" x14ac:dyDescent="0.25">
      <c r="A26" s="273">
        <v>1</v>
      </c>
      <c r="B26" s="138" t="s">
        <v>353</v>
      </c>
      <c r="C26" s="138" t="s">
        <v>344</v>
      </c>
      <c r="D26" s="136" t="s">
        <v>320</v>
      </c>
      <c r="E26" s="137"/>
      <c r="F26" s="31"/>
      <c r="G26" s="135">
        <f>IF('3a DF'!H29="-","-",'3a DF'!H29)</f>
        <v>255.08419155174175</v>
      </c>
      <c r="H26" s="135">
        <f>IF('3a DF'!I29="-","-",'3a DF'!I29)</f>
        <v>228.34608285972536</v>
      </c>
      <c r="I26" s="135">
        <f>IF('3a DF'!J29="-","-",'3a DF'!J29)</f>
        <v>205.91073060763142</v>
      </c>
      <c r="J26" s="135">
        <f>IF('3a DF'!K29="-","-",'3a DF'!K29)</f>
        <v>196.13475485990236</v>
      </c>
      <c r="K26" s="135">
        <f>IF('3a DF'!L29="-","-",'3a DF'!L29)</f>
        <v>228.88902539922276</v>
      </c>
      <c r="L26" s="135">
        <f>IF('3a DF'!M29="-","-",'3a DF'!M29)</f>
        <v>220.42194543672235</v>
      </c>
      <c r="M26" s="135">
        <f>IF('3a DF'!N29="-","-",'3a DF'!N29)</f>
        <v>234.01400906195343</v>
      </c>
      <c r="N26" s="135">
        <f>IF('3a DF'!O29="-","-",'3a DF'!O29)</f>
        <v>261.18043255697455</v>
      </c>
      <c r="O26" s="31"/>
      <c r="P26" s="135" t="str">
        <f>IF('3a DF'!Q29="-","-",'3a DF'!Q29)</f>
        <v>-</v>
      </c>
      <c r="Q26" s="135" t="str">
        <f>IF('3a DF'!R29="-","-",'3a DF'!R29)</f>
        <v>-</v>
      </c>
      <c r="R26" s="135" t="str">
        <f>IF('3a DF'!S29="-","-",'3a DF'!S29)</f>
        <v>-</v>
      </c>
      <c r="S26" s="135" t="str">
        <f>IF('3a DF'!T29="-","-",'3a DF'!T29)</f>
        <v>-</v>
      </c>
      <c r="T26" s="135" t="str">
        <f>IF('3a DF'!U29="-","-",'3a DF'!U29)</f>
        <v>-</v>
      </c>
      <c r="U26" s="135" t="str">
        <f>IF('3a DF'!V29="-","-",'3a DF'!V29)</f>
        <v>-</v>
      </c>
      <c r="V26" s="135" t="str">
        <f>IF('3a DF'!W29="-","-",'3a DF'!W29)</f>
        <v>-</v>
      </c>
      <c r="W26" s="135" t="str">
        <f>IF('3a DF'!X29="-","-",'3a DF'!X29)</f>
        <v>-</v>
      </c>
      <c r="X26" s="135" t="str">
        <f>IF('3a DF'!Y29="-","-",'3a DF'!Y29)</f>
        <v>-</v>
      </c>
      <c r="Y26" s="135" t="str">
        <f>IF('3a DF'!Z29="-","-",'3a DF'!Z29)</f>
        <v>-</v>
      </c>
      <c r="Z26" s="135" t="str">
        <f>IF('3a DF'!AA29="-","-",'3a DF'!AA29)</f>
        <v>-</v>
      </c>
      <c r="AA26" s="29"/>
    </row>
    <row r="27" spans="1:27" s="30" customFormat="1" ht="11.5" x14ac:dyDescent="0.25">
      <c r="A27" s="273">
        <v>2</v>
      </c>
      <c r="B27" s="138" t="s">
        <v>353</v>
      </c>
      <c r="C27" s="138" t="s">
        <v>303</v>
      </c>
      <c r="D27" s="136" t="s">
        <v>320</v>
      </c>
      <c r="E27" s="137"/>
      <c r="F27" s="31"/>
      <c r="G27" s="135">
        <f>IF('3b CM'!F28="-","-",'3b CM'!F28)</f>
        <v>5.8990794744677166E-2</v>
      </c>
      <c r="H27" s="135">
        <f>IF('3b CM'!G28="-","-",'3b CM'!G28)</f>
        <v>8.8486192117015749E-2</v>
      </c>
      <c r="I27" s="135">
        <f>IF('3b CM'!H28="-","-",'3b CM'!H28)</f>
        <v>0.27863339973850021</v>
      </c>
      <c r="J27" s="135">
        <f>IF('3b CM'!I28="-","-",'3b CM'!I28)</f>
        <v>0.28335629019649178</v>
      </c>
      <c r="K27" s="135">
        <f>IF('3b CM'!J28="-","-",'3b CM'!J28)</f>
        <v>3.6393696971798395</v>
      </c>
      <c r="L27" s="135">
        <f>IF('3b CM'!K28="-","-",'3b CM'!K28)</f>
        <v>3.5305563574975185</v>
      </c>
      <c r="M27" s="135">
        <f>IF('3b CM'!L28="-","-",'3b CM'!L28)</f>
        <v>12.281250309832373</v>
      </c>
      <c r="N27" s="135">
        <f>IF('3b CM'!M28="-","-",'3b CM'!M28)</f>
        <v>11.674905883350215</v>
      </c>
      <c r="O27" s="31"/>
      <c r="P27" s="135" t="str">
        <f>IF('3b CM'!O28="-","-",'3b CM'!O28)</f>
        <v>-</v>
      </c>
      <c r="Q27" s="135" t="str">
        <f>IF('3b CM'!P28="-","-",'3b CM'!P28)</f>
        <v>-</v>
      </c>
      <c r="R27" s="135" t="str">
        <f>IF('3b CM'!Q28="-","-",'3b CM'!Q28)</f>
        <v>-</v>
      </c>
      <c r="S27" s="135" t="str">
        <f>IF('3b CM'!R28="-","-",'3b CM'!R28)</f>
        <v>-</v>
      </c>
      <c r="T27" s="135" t="str">
        <f>IF('3b CM'!S28="-","-",'3b CM'!S28)</f>
        <v>-</v>
      </c>
      <c r="U27" s="135" t="str">
        <f>IF('3b CM'!T28="-","-",'3b CM'!T28)</f>
        <v>-</v>
      </c>
      <c r="V27" s="135" t="str">
        <f>IF('3b CM'!U28="-","-",'3b CM'!U28)</f>
        <v>-</v>
      </c>
      <c r="W27" s="135" t="str">
        <f>IF('3b CM'!V28="-","-",'3b CM'!V28)</f>
        <v>-</v>
      </c>
      <c r="X27" s="135" t="str">
        <f>IF('3b CM'!W28="-","-",'3b CM'!W28)</f>
        <v>-</v>
      </c>
      <c r="Y27" s="135" t="str">
        <f>IF('3b CM'!X28="-","-",'3b CM'!X28)</f>
        <v>-</v>
      </c>
      <c r="Z27" s="135" t="str">
        <f>IF('3b CM'!Y28="-","-",'3b CM'!Y28)</f>
        <v>-</v>
      </c>
      <c r="AA27" s="29"/>
    </row>
    <row r="28" spans="1:27" s="30" customFormat="1" ht="12.4" customHeight="1" x14ac:dyDescent="0.25">
      <c r="A28" s="273">
        <v>3</v>
      </c>
      <c r="B28" s="138" t="s">
        <v>2</v>
      </c>
      <c r="C28" s="138" t="s">
        <v>345</v>
      </c>
      <c r="D28" s="136" t="s">
        <v>320</v>
      </c>
      <c r="E28" s="137"/>
      <c r="F28" s="31"/>
      <c r="G28" s="135">
        <f>IF('3c PC'!G29="-","-",'3c PC'!G29)</f>
        <v>90.726713861208424</v>
      </c>
      <c r="H28" s="135">
        <f>IF('3c PC'!H29="-","-",'3c PC'!H29)</f>
        <v>90.699648717954958</v>
      </c>
      <c r="I28" s="135">
        <f>IF('3c PC'!I29="-","-",'3c PC'!I29)</f>
        <v>114.99952994364455</v>
      </c>
      <c r="J28" s="135">
        <f>IF('3c PC'!J29="-","-",'3c PC'!J29)</f>
        <v>113.7684169653958</v>
      </c>
      <c r="K28" s="135">
        <f>IF('3c PC'!K29="-","-",'3c PC'!K29)</f>
        <v>130.43540208664726</v>
      </c>
      <c r="L28" s="135">
        <f>IF('3c PC'!L29="-","-",'3c PC'!L29)</f>
        <v>129.24944666151694</v>
      </c>
      <c r="M28" s="135">
        <f>IF('3c PC'!M29="-","-",'3c PC'!M29)</f>
        <v>157.71890509862112</v>
      </c>
      <c r="N28" s="135">
        <f>IF('3c PC'!N29="-","-",'3c PC'!N29)</f>
        <v>154.80203460643523</v>
      </c>
      <c r="O28" s="31"/>
      <c r="P28" s="135" t="str">
        <f>IF('3c PC'!P29="-","-",'3c PC'!P29)</f>
        <v>-</v>
      </c>
      <c r="Q28" s="135" t="str">
        <f>IF('3c PC'!Q29="-","-",'3c PC'!Q29)</f>
        <v>-</v>
      </c>
      <c r="R28" s="135" t="str">
        <f>IF('3c PC'!R29="-","-",'3c PC'!R29)</f>
        <v>-</v>
      </c>
      <c r="S28" s="135" t="str">
        <f>IF('3c PC'!S29="-","-",'3c PC'!S29)</f>
        <v>-</v>
      </c>
      <c r="T28" s="135" t="str">
        <f>IF('3c PC'!T29="-","-",'3c PC'!T29)</f>
        <v>-</v>
      </c>
      <c r="U28" s="135" t="str">
        <f>IF('3c PC'!U29="-","-",'3c PC'!U29)</f>
        <v>-</v>
      </c>
      <c r="V28" s="135" t="str">
        <f>IF('3c PC'!V29="-","-",'3c PC'!V29)</f>
        <v>-</v>
      </c>
      <c r="W28" s="135" t="str">
        <f>IF('3c PC'!W29="-","-",'3c PC'!W29)</f>
        <v>-</v>
      </c>
      <c r="X28" s="135" t="str">
        <f>IF('3c PC'!X29="-","-",'3c PC'!X29)</f>
        <v>-</v>
      </c>
      <c r="Y28" s="135" t="str">
        <f>IF('3c PC'!Y29="-","-",'3c PC'!Y29)</f>
        <v>-</v>
      </c>
      <c r="Z28" s="135" t="str">
        <f>IF('3c PC'!Z29="-","-",'3c PC'!Z29)</f>
        <v>-</v>
      </c>
      <c r="AA28" s="29"/>
    </row>
    <row r="29" spans="1:27" s="30" customFormat="1" ht="11.5" x14ac:dyDescent="0.25">
      <c r="A29" s="273">
        <v>4</v>
      </c>
      <c r="B29" s="138" t="s">
        <v>355</v>
      </c>
      <c r="C29" s="138" t="s">
        <v>346</v>
      </c>
      <c r="D29" s="136" t="s">
        <v>320</v>
      </c>
      <c r="E29" s="137"/>
      <c r="F29" s="31"/>
      <c r="G29" s="135">
        <f>IF('3d NC-Elec'!H57="-","-",'3d NC-Elec'!H57)</f>
        <v>111.29688620225096</v>
      </c>
      <c r="H29" s="135">
        <f>IF('3d NC-Elec'!I57="-","-",'3d NC-Elec'!I57)</f>
        <v>112.2936382273312</v>
      </c>
      <c r="I29" s="135">
        <f>IF('3d NC-Elec'!J57="-","-",'3d NC-Elec'!J57)</f>
        <v>128.15384175965798</v>
      </c>
      <c r="J29" s="135">
        <f>IF('3d NC-Elec'!K57="-","-",'3d NC-Elec'!K57)</f>
        <v>127.40414984028969</v>
      </c>
      <c r="K29" s="135">
        <f>IF('3d NC-Elec'!L57="-","-",'3d NC-Elec'!L57)</f>
        <v>123.62398104502108</v>
      </c>
      <c r="L29" s="135">
        <f>IF('3d NC-Elec'!M57="-","-",'3d NC-Elec'!M57)</f>
        <v>124.81890142020927</v>
      </c>
      <c r="M29" s="135">
        <f>IF('3d NC-Elec'!N57="-","-",'3d NC-Elec'!N57)</f>
        <v>130.60103161021058</v>
      </c>
      <c r="N29" s="135">
        <f>IF('3d NC-Elec'!O57="-","-",'3d NC-Elec'!O57)</f>
        <v>130.07052065354765</v>
      </c>
      <c r="O29" s="31"/>
      <c r="P29" s="135" t="str">
        <f>IF('3d NC-Elec'!Q57="-","-",'3d NC-Elec'!Q57)</f>
        <v>-</v>
      </c>
      <c r="Q29" s="135" t="str">
        <f>IF('3d NC-Elec'!R57="-","-",'3d NC-Elec'!R57)</f>
        <v>-</v>
      </c>
      <c r="R29" s="135" t="str">
        <f>IF('3d NC-Elec'!S57="-","-",'3d NC-Elec'!S57)</f>
        <v>-</v>
      </c>
      <c r="S29" s="135" t="str">
        <f>IF('3d NC-Elec'!T57="-","-",'3d NC-Elec'!T57)</f>
        <v>-</v>
      </c>
      <c r="T29" s="135" t="str">
        <f>IF('3d NC-Elec'!U57="-","-",'3d NC-Elec'!U57)</f>
        <v>-</v>
      </c>
      <c r="U29" s="135" t="str">
        <f>IF('3d NC-Elec'!V57="-","-",'3d NC-Elec'!V57)</f>
        <v>-</v>
      </c>
      <c r="V29" s="135" t="str">
        <f>IF('3d NC-Elec'!W57="-","-",'3d NC-Elec'!W57)</f>
        <v>-</v>
      </c>
      <c r="W29" s="135" t="str">
        <f>IF('3d NC-Elec'!X57="-","-",'3d NC-Elec'!X57)</f>
        <v>-</v>
      </c>
      <c r="X29" s="135" t="str">
        <f>IF('3d NC-Elec'!Y57="-","-",'3d NC-Elec'!Y57)</f>
        <v>-</v>
      </c>
      <c r="Y29" s="135" t="str">
        <f>IF('3d NC-Elec'!Z57="-","-",'3d NC-Elec'!Z57)</f>
        <v>-</v>
      </c>
      <c r="Z29" s="135" t="str">
        <f>IF('3d NC-Elec'!AA57="-","-",'3d NC-Elec'!AA57)</f>
        <v>-</v>
      </c>
      <c r="AA29" s="29"/>
    </row>
    <row r="30" spans="1:27" s="30" customFormat="1" ht="11.5" x14ac:dyDescent="0.25">
      <c r="A30" s="273">
        <v>5</v>
      </c>
      <c r="B30" s="138" t="s">
        <v>352</v>
      </c>
      <c r="C30" s="138" t="s">
        <v>347</v>
      </c>
      <c r="D30" s="136" t="s">
        <v>320</v>
      </c>
      <c r="E30" s="137"/>
      <c r="F30" s="31"/>
      <c r="G30" s="135">
        <f>IF('3f CPIH'!C$16="-","-",'3g OC '!$E$10*('3f CPIH'!C$16/'3f CPIH'!$G$16))</f>
        <v>76.533089989502642</v>
      </c>
      <c r="H30" s="135">
        <f>IF('3f CPIH'!D$16="-","-",'3g OC '!$E$10*('3f CPIH'!D$16/'3f CPIH'!$G$16))</f>
        <v>76.686309388881014</v>
      </c>
      <c r="I30" s="135">
        <f>IF('3f CPIH'!E$16="-","-",'3g OC '!$E$10*('3f CPIH'!E$16/'3f CPIH'!$G$16))</f>
        <v>76.916138487948601</v>
      </c>
      <c r="J30" s="135">
        <f>IF('3f CPIH'!F$16="-","-",'3g OC '!$E$10*('3f CPIH'!F$16/'3f CPIH'!$G$16))</f>
        <v>77.375796686083746</v>
      </c>
      <c r="K30" s="135">
        <f>IF('3f CPIH'!G$16="-","-",'3g OC '!$E$10*('3f CPIH'!G$16/'3f CPIH'!$G$16))</f>
        <v>78.29511308235405</v>
      </c>
      <c r="L30" s="135">
        <f>IF('3f CPIH'!H$16="-","-",'3g OC '!$E$10*('3f CPIH'!H$16/'3f CPIH'!$G$16))</f>
        <v>79.291039178313554</v>
      </c>
      <c r="M30" s="135">
        <f>IF('3f CPIH'!I$16="-","-",'3g OC '!$E$10*('3f CPIH'!I$16/'3f CPIH'!$G$16))</f>
        <v>80.440184673651416</v>
      </c>
      <c r="N30" s="135">
        <f>IF('3f CPIH'!J$16="-","-",'3g OC '!$E$10*('3f CPIH'!J$16/'3f CPIH'!$G$16))</f>
        <v>81.129671970854147</v>
      </c>
      <c r="O30" s="31"/>
      <c r="P30" s="135">
        <f>IF('3f CPIH'!L$16="-","-",'3g OC '!$E$10*('3f CPIH'!L$16/'3f CPIH'!$G$16))</f>
        <v>81.129671970854147</v>
      </c>
      <c r="Q30" s="135" t="str">
        <f>IF('3f CPIH'!M$16="-","-",'3g OC '!$E$10*('3f CPIH'!M$16/'3f CPIH'!$G$16))</f>
        <v>-</v>
      </c>
      <c r="R30" s="135" t="str">
        <f>IF('3f CPIH'!N$16="-","-",'3g OC '!$E$10*('3f CPIH'!N$16/'3f CPIH'!$G$16))</f>
        <v>-</v>
      </c>
      <c r="S30" s="135" t="str">
        <f>IF('3f CPIH'!O$16="-","-",'3g OC '!$E$10*('3f CPIH'!O$16/'3f CPIH'!$G$16))</f>
        <v>-</v>
      </c>
      <c r="T30" s="135" t="str">
        <f>IF('3f CPIH'!P$16="-","-",'3g OC '!$E$10*('3f CPIH'!P$16/'3f CPIH'!$G$16))</f>
        <v>-</v>
      </c>
      <c r="U30" s="135" t="str">
        <f>IF('3f CPIH'!Q$16="-","-",'3g OC '!$E$10*('3f CPIH'!Q$16/'3f CPIH'!$G$16))</f>
        <v>-</v>
      </c>
      <c r="V30" s="135" t="str">
        <f>IF('3f CPIH'!R$16="-","-",'3g OC '!$E$10*('3f CPIH'!R$16/'3f CPIH'!$G$16))</f>
        <v>-</v>
      </c>
      <c r="W30" s="135" t="str">
        <f>IF('3f CPIH'!S$16="-","-",'3g OC '!$E$10*('3f CPIH'!S$16/'3f CPIH'!$G$16))</f>
        <v>-</v>
      </c>
      <c r="X30" s="135" t="str">
        <f>IF('3f CPIH'!T$16="-","-",'3g OC '!$E$10*('3f CPIH'!T$16/'3f CPIH'!$G$16))</f>
        <v>-</v>
      </c>
      <c r="Y30" s="135" t="str">
        <f>IF('3f CPIH'!U$16="-","-",'3g OC '!$E$10*('3f CPIH'!U$16/'3f CPIH'!$G$16))</f>
        <v>-</v>
      </c>
      <c r="Z30" s="135" t="str">
        <f>IF('3f CPIH'!V$16="-","-",'3g OC '!$E$10*('3f CPIH'!V$16/'3f CPIH'!$G$16))</f>
        <v>-</v>
      </c>
      <c r="AA30" s="29"/>
    </row>
    <row r="31" spans="1:27" s="30" customFormat="1" ht="11.5" x14ac:dyDescent="0.25">
      <c r="A31" s="273">
        <v>6</v>
      </c>
      <c r="B31" s="138" t="s">
        <v>352</v>
      </c>
      <c r="C31" s="138" t="s">
        <v>45</v>
      </c>
      <c r="D31" s="136" t="s">
        <v>320</v>
      </c>
      <c r="E31" s="137"/>
      <c r="F31" s="31"/>
      <c r="G31" s="135" t="s">
        <v>336</v>
      </c>
      <c r="H31" s="135" t="s">
        <v>336</v>
      </c>
      <c r="I31" s="135" t="s">
        <v>336</v>
      </c>
      <c r="J31" s="135" t="s">
        <v>336</v>
      </c>
      <c r="K31" s="135">
        <f>IF('3h SMNCC'!F$36="-","-",'3h SMNCC'!F$36)</f>
        <v>0</v>
      </c>
      <c r="L31" s="135">
        <f>IF('3h SMNCC'!G$36="-","-",'3h SMNCC'!G$36)</f>
        <v>-0.20799732489328449</v>
      </c>
      <c r="M31" s="135">
        <f>IF('3h SMNCC'!H$36="-","-",'3h SMNCC'!H$36)</f>
        <v>2.3528451635617831</v>
      </c>
      <c r="N31" s="135">
        <f>IF('3h SMNCC'!I$36="-","-",'3h SMNCC'!I$36)</f>
        <v>7.276170729762069</v>
      </c>
      <c r="O31" s="31"/>
      <c r="P31" s="135" t="str">
        <f>IF('3h SMNCC'!K$36="-","-",'3h SMNCC'!K$36)</f>
        <v>-</v>
      </c>
      <c r="Q31" s="135" t="str">
        <f>IF('3h SMNCC'!L$36="-","-",'3h SMNCC'!L$36)</f>
        <v>-</v>
      </c>
      <c r="R31" s="135" t="str">
        <f>IF('3h SMNCC'!M$36="-","-",'3h SMNCC'!M$36)</f>
        <v>-</v>
      </c>
      <c r="S31" s="135" t="str">
        <f>IF('3h SMNCC'!N$36="-","-",'3h SMNCC'!N$36)</f>
        <v>-</v>
      </c>
      <c r="T31" s="135" t="str">
        <f>IF('3h SMNCC'!O$36="-","-",'3h SMNCC'!O$36)</f>
        <v>-</v>
      </c>
      <c r="U31" s="135" t="str">
        <f>IF('3h SMNCC'!P$36="-","-",'3h SMNCC'!P$36)</f>
        <v>-</v>
      </c>
      <c r="V31" s="135" t="str">
        <f>IF('3h SMNCC'!Q$36="-","-",'3h SMNCC'!Q$36)</f>
        <v>-</v>
      </c>
      <c r="W31" s="135" t="str">
        <f>IF('3h SMNCC'!R$36="-","-",'3h SMNCC'!R$36)</f>
        <v>-</v>
      </c>
      <c r="X31" s="135" t="str">
        <f>IF('3h SMNCC'!S$36="-","-",'3h SMNCC'!S$36)</f>
        <v>-</v>
      </c>
      <c r="Y31" s="135" t="str">
        <f>IF('3h SMNCC'!T$36="-","-",'3h SMNCC'!T$36)</f>
        <v>-</v>
      </c>
      <c r="Z31" s="135" t="str">
        <f>IF('3h SMNCC'!U$36="-","-",'3h SMNCC'!U$36)</f>
        <v>-</v>
      </c>
      <c r="AA31" s="29"/>
    </row>
    <row r="32" spans="1:27" s="30" customFormat="1" ht="11.5" x14ac:dyDescent="0.25">
      <c r="A32" s="273">
        <v>7</v>
      </c>
      <c r="B32" s="138" t="s">
        <v>352</v>
      </c>
      <c r="C32" s="138" t="s">
        <v>399</v>
      </c>
      <c r="D32" s="136" t="s">
        <v>320</v>
      </c>
      <c r="E32" s="137"/>
      <c r="F32" s="31"/>
      <c r="G32" s="135">
        <f>IF('3f CPIH'!C$16="-","-",'3i PAAC PAP'!$G$12*('3f CPIH'!C$16/'3f CPIH'!$G$16))</f>
        <v>12.553203379941255</v>
      </c>
      <c r="H32" s="135">
        <f>IF('3f CPIH'!D$16="-","-",'3i PAAC PAP'!$G$12*('3f CPIH'!D$16/'3f CPIH'!$G$16))</f>
        <v>12.578334918239436</v>
      </c>
      <c r="I32" s="135">
        <f>IF('3f CPIH'!E$16="-","-",'3i PAAC PAP'!$G$12*('3f CPIH'!E$16/'3f CPIH'!$G$16))</f>
        <v>12.616032225686709</v>
      </c>
      <c r="J32" s="135">
        <f>IF('3f CPIH'!F$16="-","-",'3i PAAC PAP'!$G$12*('3f CPIH'!F$16/'3f CPIH'!$G$16))</f>
        <v>12.691426840581251</v>
      </c>
      <c r="K32" s="135">
        <f>IF('3f CPIH'!G$16="-","-",'3i PAAC PAP'!$G$12*('3f CPIH'!G$16/'3f CPIH'!$G$16))</f>
        <v>12.842216070370334</v>
      </c>
      <c r="L32" s="135">
        <f>IF('3f CPIH'!H$16="-","-",'3i PAAC PAP'!$G$12*('3f CPIH'!H$16/'3f CPIH'!$G$16))</f>
        <v>13.005571069308509</v>
      </c>
      <c r="M32" s="135">
        <f>IF('3f CPIH'!I$16="-","-",'3i PAAC PAP'!$G$12*('3f CPIH'!I$16/'3f CPIH'!$G$16))</f>
        <v>13.194057606544863</v>
      </c>
      <c r="N32" s="135">
        <f>IF('3f CPIH'!J$16="-","-",'3i PAAC PAP'!$G$12*('3f CPIH'!J$16/'3f CPIH'!$G$16))</f>
        <v>13.307149528886677</v>
      </c>
      <c r="O32" s="31"/>
      <c r="P32" s="135">
        <f>IF('3f CPIH'!L$16="-","-",'3i PAAC PAP'!$G$12*('3f CPIH'!L$16/'3f CPIH'!$G$16))</f>
        <v>13.307149528886677</v>
      </c>
      <c r="Q32" s="135" t="str">
        <f>IF('3f CPIH'!M$16="-","-",'3i PAAC PAP'!$G$12*('3f CPIH'!M$16/'3f CPIH'!$G$16))</f>
        <v>-</v>
      </c>
      <c r="R32" s="135" t="str">
        <f>IF('3f CPIH'!N$16="-","-",'3i PAAC PAP'!$G$12*('3f CPIH'!N$16/'3f CPIH'!$G$16))</f>
        <v>-</v>
      </c>
      <c r="S32" s="135" t="str">
        <f>IF('3f CPIH'!O$16="-","-",'3i PAAC PAP'!$G$12*('3f CPIH'!O$16/'3f CPIH'!$G$16))</f>
        <v>-</v>
      </c>
      <c r="T32" s="135" t="str">
        <f>IF('3f CPIH'!P$16="-","-",'3i PAAC PAP'!$G$12*('3f CPIH'!P$16/'3f CPIH'!$G$16))</f>
        <v>-</v>
      </c>
      <c r="U32" s="135" t="str">
        <f>IF('3f CPIH'!Q$16="-","-",'3i PAAC PAP'!$G$12*('3f CPIH'!Q$16/'3f CPIH'!$G$16))</f>
        <v>-</v>
      </c>
      <c r="V32" s="135" t="str">
        <f>IF('3f CPIH'!R$16="-","-",'3i PAAC PAP'!$G$12*('3f CPIH'!R$16/'3f CPIH'!$G$16))</f>
        <v>-</v>
      </c>
      <c r="W32" s="135" t="str">
        <f>IF('3f CPIH'!S$16="-","-",'3i PAAC PAP'!$G$12*('3f CPIH'!S$16/'3f CPIH'!$G$16))</f>
        <v>-</v>
      </c>
      <c r="X32" s="135" t="str">
        <f>IF('3f CPIH'!T$16="-","-",'3i PAAC PAP'!$G$12*('3f CPIH'!T$16/'3f CPIH'!$G$16))</f>
        <v>-</v>
      </c>
      <c r="Y32" s="135" t="str">
        <f>IF('3f CPIH'!U$16="-","-",'3i PAAC PAP'!$G$12*('3f CPIH'!U$16/'3f CPIH'!$G$16))</f>
        <v>-</v>
      </c>
      <c r="Z32" s="135" t="str">
        <f>IF('3f CPIH'!V$16="-","-",'3i PAAC PAP'!$G$12*('3f CPIH'!V$16/'3f CPIH'!$G$16))</f>
        <v>-</v>
      </c>
      <c r="AA32" s="29"/>
    </row>
    <row r="33" spans="1:27" s="30" customFormat="1" ht="11.5" x14ac:dyDescent="0.25">
      <c r="A33" s="273">
        <v>8</v>
      </c>
      <c r="B33" s="138" t="s">
        <v>352</v>
      </c>
      <c r="C33" s="138" t="s">
        <v>417</v>
      </c>
      <c r="D33" s="136" t="s">
        <v>320</v>
      </c>
      <c r="E33" s="137"/>
      <c r="F33" s="31"/>
      <c r="G33" s="135">
        <f>IF(G26="-","-",SUM(G26:G31)*'3i PAAC PAP'!$G$24)</f>
        <v>43.673594509361408</v>
      </c>
      <c r="H33" s="135">
        <f>IF(H26="-","-",SUM(H26:H31)*'3i PAAC PAP'!$G$24)</f>
        <v>41.579871330608384</v>
      </c>
      <c r="I33" s="135">
        <f>IF(I26="-","-",SUM(I26:I31)*'3i PAAC PAP'!$G$24)</f>
        <v>43.064684605173547</v>
      </c>
      <c r="J33" s="135">
        <f>IF(J26="-","-",SUM(J26:J31)*'3i PAAC PAP'!$G$24)</f>
        <v>42.140607788250115</v>
      </c>
      <c r="K33" s="135">
        <f>IF(K26="-","-",SUM(K26:K31)*'3i PAAC PAP'!$G$24)</f>
        <v>46.225355515735487</v>
      </c>
      <c r="L33" s="135">
        <f>IF(L26="-","-",SUM(L26:L31)*'3i PAAC PAP'!$G$24)</f>
        <v>45.588786367115993</v>
      </c>
      <c r="M33" s="135">
        <f>IF(M26="-","-",SUM(M26:M31)*'3i PAAC PAP'!$G$24)</f>
        <v>50.523595563646609</v>
      </c>
      <c r="N33" s="135">
        <f>IF(N26="-","-",SUM(N26:N31)*'3i PAAC PAP'!$G$24)</f>
        <v>52.874254354837127</v>
      </c>
      <c r="O33" s="31"/>
      <c r="P33" s="135" t="str">
        <f>IF(P26="-","-",SUM(P26:P31)*'3i PAAC PAP'!$G$24)</f>
        <v>-</v>
      </c>
      <c r="Q33" s="135" t="str">
        <f>IF(Q26="-","-",SUM(Q26:Q31)*'3i PAAC PAP'!$G$24)</f>
        <v>-</v>
      </c>
      <c r="R33" s="135" t="str">
        <f>IF(R26="-","-",SUM(R26:R31)*'3i PAAC PAP'!$G$24)</f>
        <v>-</v>
      </c>
      <c r="S33" s="135" t="str">
        <f>IF(S26="-","-",SUM(S26:S31)*'3i PAAC PAP'!$G$24)</f>
        <v>-</v>
      </c>
      <c r="T33" s="135" t="str">
        <f>IF(T26="-","-",SUM(T26:T31)*'3i PAAC PAP'!$G$24)</f>
        <v>-</v>
      </c>
      <c r="U33" s="135" t="str">
        <f>IF(U26="-","-",SUM(U26:U31)*'3i PAAC PAP'!$G$24)</f>
        <v>-</v>
      </c>
      <c r="V33" s="135" t="str">
        <f>IF(V26="-","-",SUM(V26:V31)*'3i PAAC PAP'!$G$24)</f>
        <v>-</v>
      </c>
      <c r="W33" s="135" t="str">
        <f>IF(W26="-","-",SUM(W26:W31)*'3i PAAC PAP'!$G$24)</f>
        <v>-</v>
      </c>
      <c r="X33" s="135" t="str">
        <f>IF(X26="-","-",SUM(X26:X31)*'3i PAAC PAP'!$G$24)</f>
        <v>-</v>
      </c>
      <c r="Y33" s="135" t="str">
        <f>IF(Y26="-","-",SUM(Y26:Y31)*'3i PAAC PAP'!$G$24)</f>
        <v>-</v>
      </c>
      <c r="Z33" s="135" t="str">
        <f>IF(Z26="-","-",SUM(Z26:Z31)*'3i PAAC PAP'!$G$24)</f>
        <v>-</v>
      </c>
      <c r="AA33" s="29"/>
    </row>
    <row r="34" spans="1:27" s="30" customFormat="1" ht="11.5" x14ac:dyDescent="0.25">
      <c r="A34" s="273">
        <v>9</v>
      </c>
      <c r="B34" s="138" t="s">
        <v>398</v>
      </c>
      <c r="C34" s="138" t="s">
        <v>548</v>
      </c>
      <c r="D34" s="136" t="s">
        <v>320</v>
      </c>
      <c r="E34" s="137"/>
      <c r="F34" s="31"/>
      <c r="G34" s="135">
        <f>IF(G26="-","-",SUM(G26:G33)*'3j EBIT'!$E$10)</f>
        <v>11.208606735486272</v>
      </c>
      <c r="H34" s="135">
        <f>IF(H26="-","-",SUM(H26:H33)*'3j EBIT'!$E$10)</f>
        <v>10.68317506106229</v>
      </c>
      <c r="I34" s="135">
        <f>IF(I26="-","-",SUM(I26:I33)*'3j EBIT'!$E$10)</f>
        <v>11.056852229560144</v>
      </c>
      <c r="J34" s="135">
        <f>IF(J26="-","-",SUM(J26:J33)*'3j EBIT'!$E$10)</f>
        <v>10.826171676143289</v>
      </c>
      <c r="K34" s="135">
        <f>IF(K26="-","-",SUM(K26:K33)*'3j EBIT'!$E$10)</f>
        <v>11.855058795034084</v>
      </c>
      <c r="L34" s="135">
        <f>IF(L26="-","-",SUM(L26:L33)*'3j EBIT'!$E$10)</f>
        <v>11.698266734150025</v>
      </c>
      <c r="M34" s="135">
        <f>IF(M26="-","-",SUM(M26:M33)*'3j EBIT'!$E$10)</f>
        <v>12.941391702672421</v>
      </c>
      <c r="N34" s="135">
        <f>IF(N26="-","-",SUM(N26:N33)*'3j EBIT'!$E$10)</f>
        <v>13.533987665408306</v>
      </c>
      <c r="O34" s="31"/>
      <c r="P34" s="135" t="str">
        <f>IF(P26="-","-",SUM(P26:P33)*'3j EBIT'!$E$10)</f>
        <v>-</v>
      </c>
      <c r="Q34" s="135" t="str">
        <f>IF(Q26="-","-",SUM(Q26:Q33)*'3j EBIT'!$E$10)</f>
        <v>-</v>
      </c>
      <c r="R34" s="135" t="str">
        <f>IF(R26="-","-",SUM(R26:R33)*'3j EBIT'!$E$10)</f>
        <v>-</v>
      </c>
      <c r="S34" s="135" t="str">
        <f>IF(S26="-","-",SUM(S26:S33)*'3j EBIT'!$E$10)</f>
        <v>-</v>
      </c>
      <c r="T34" s="135" t="str">
        <f>IF(T26="-","-",SUM(T26:T33)*'3j EBIT'!$E$10)</f>
        <v>-</v>
      </c>
      <c r="U34" s="135" t="str">
        <f>IF(U26="-","-",SUM(U26:U33)*'3j EBIT'!$E$10)</f>
        <v>-</v>
      </c>
      <c r="V34" s="135" t="str">
        <f>IF(V26="-","-",SUM(V26:V33)*'3j EBIT'!$E$10)</f>
        <v>-</v>
      </c>
      <c r="W34" s="135" t="str">
        <f>IF(W26="-","-",SUM(W26:W33)*'3j EBIT'!$E$10)</f>
        <v>-</v>
      </c>
      <c r="X34" s="135" t="str">
        <f>IF(X26="-","-",SUM(X26:X33)*'3j EBIT'!$E$10)</f>
        <v>-</v>
      </c>
      <c r="Y34" s="135" t="str">
        <f>IF(Y26="-","-",SUM(Y26:Y33)*'3j EBIT'!$E$10)</f>
        <v>-</v>
      </c>
      <c r="Z34" s="135" t="str">
        <f>IF(Z26="-","-",SUM(Z26:Z33)*'3j EBIT'!$E$10)</f>
        <v>-</v>
      </c>
      <c r="AA34" s="29"/>
    </row>
    <row r="35" spans="1:27" s="30" customFormat="1" ht="11.5" x14ac:dyDescent="0.25">
      <c r="A35" s="273">
        <v>10</v>
      </c>
      <c r="B35" s="138" t="s">
        <v>294</v>
      </c>
      <c r="C35" s="188" t="s">
        <v>549</v>
      </c>
      <c r="D35" s="136" t="s">
        <v>320</v>
      </c>
      <c r="E35" s="136"/>
      <c r="F35" s="31"/>
      <c r="G35" s="135">
        <f>IF(G26="-","-",SUM(G26:G28,G30:G34)*'3k HAP'!$E$11)</f>
        <v>7.0911828195774484</v>
      </c>
      <c r="H35" s="135">
        <f>IF(H26="-","-",SUM(H26:H28,H30:H34)*'3k HAP'!$E$11)</f>
        <v>6.668807247803799</v>
      </c>
      <c r="I35" s="135">
        <f>IF(I26="-","-",SUM(I26:I28,I30:I34)*'3k HAP'!$E$11)</f>
        <v>6.7293293692817695</v>
      </c>
      <c r="J35" s="135">
        <f>IF(J26="-","-",SUM(J26:J28,J30:J34)*'3k HAP'!$E$11)</f>
        <v>6.561081580946392</v>
      </c>
      <c r="K35" s="135">
        <f>IF(K26="-","-",SUM(K26:K28,K30:K34)*'3k HAP'!$E$11)</f>
        <v>7.4146351318906429</v>
      </c>
      <c r="L35" s="135">
        <f>IF(L26="-","-",SUM(L26:L28,L30:L34)*'3k HAP'!$E$11)</f>
        <v>7.2756031623459387</v>
      </c>
      <c r="M35" s="135">
        <f>IF(M26="-","-",SUM(M26:M28,M30:M34)*'3k HAP'!$E$11)</f>
        <v>8.1570619811639737</v>
      </c>
      <c r="N35" s="135">
        <f>IF(N26="-","-",SUM(N26:N28,N30:N34)*'3k HAP'!$E$11)</f>
        <v>8.6248344423214398</v>
      </c>
      <c r="O35" s="31"/>
      <c r="P35" s="135" t="str">
        <f>IF(P26="-","-",SUM(P26:P28,P30:P34)*'3k HAP'!$E$11)</f>
        <v>-</v>
      </c>
      <c r="Q35" s="135" t="str">
        <f>IF(Q26="-","-",SUM(Q26:Q28,Q30:Q34)*'3k HAP'!$E$11)</f>
        <v>-</v>
      </c>
      <c r="R35" s="135" t="str">
        <f>IF(R26="-","-",SUM(R26:R28,R30:R34)*'3k HAP'!$E$11)</f>
        <v>-</v>
      </c>
      <c r="S35" s="135" t="str">
        <f>IF(S26="-","-",SUM(S26:S28,S30:S34)*'3k HAP'!$E$11)</f>
        <v>-</v>
      </c>
      <c r="T35" s="135" t="str">
        <f>IF(T26="-","-",SUM(T26:T28,T30:T34)*'3k HAP'!$E$11)</f>
        <v>-</v>
      </c>
      <c r="U35" s="135" t="str">
        <f>IF(U26="-","-",SUM(U26:U28,U30:U34)*'3k HAP'!$E$11)</f>
        <v>-</v>
      </c>
      <c r="V35" s="135" t="str">
        <f>IF(V26="-","-",SUM(V26:V28,V30:V34)*'3k HAP'!$E$11)</f>
        <v>-</v>
      </c>
      <c r="W35" s="135" t="str">
        <f>IF(W26="-","-",SUM(W26:W28,W30:W34)*'3k HAP'!$E$11)</f>
        <v>-</v>
      </c>
      <c r="X35" s="135" t="str">
        <f>IF(X26="-","-",SUM(X26:X28,X30:X34)*'3k HAP'!$E$11)</f>
        <v>-</v>
      </c>
      <c r="Y35" s="135" t="str">
        <f>IF(Y26="-","-",SUM(Y26:Y28,Y30:Y34)*'3k HAP'!$E$11)</f>
        <v>-</v>
      </c>
      <c r="Z35" s="135" t="str">
        <f>IF(Z26="-","-",SUM(Z26:Z28,Z30:Z34)*'3k HAP'!$E$11)</f>
        <v>-</v>
      </c>
      <c r="AA35" s="29"/>
    </row>
    <row r="36" spans="1:27" s="30" customFormat="1" ht="11.5" x14ac:dyDescent="0.25">
      <c r="A36" s="273">
        <v>11</v>
      </c>
      <c r="B36" s="138" t="s">
        <v>46</v>
      </c>
      <c r="C36" s="138" t="str">
        <f>B36&amp;"_"&amp;D36</f>
        <v>Total_East Midlands</v>
      </c>
      <c r="D36" s="136" t="s">
        <v>320</v>
      </c>
      <c r="E36" s="137"/>
      <c r="F36" s="31"/>
      <c r="G36" s="135">
        <f t="shared" ref="G36:N36" si="2">IF(G26="-","-",SUM(G26:G35))</f>
        <v>608.22645984381484</v>
      </c>
      <c r="H36" s="135">
        <f t="shared" si="2"/>
        <v>579.62435394372346</v>
      </c>
      <c r="I36" s="135">
        <f t="shared" si="2"/>
        <v>599.72577262832328</v>
      </c>
      <c r="J36" s="135">
        <f t="shared" si="2"/>
        <v>587.18576252778917</v>
      </c>
      <c r="K36" s="135">
        <f t="shared" si="2"/>
        <v>643.22015682345557</v>
      </c>
      <c r="L36" s="135">
        <f t="shared" si="2"/>
        <v>634.67211906228681</v>
      </c>
      <c r="M36" s="135">
        <f t="shared" si="2"/>
        <v>702.2243327718586</v>
      </c>
      <c r="N36" s="135">
        <f t="shared" si="2"/>
        <v>734.47396239237742</v>
      </c>
      <c r="O36" s="31"/>
      <c r="P36" s="135" t="str">
        <f t="shared" ref="P36:Z36" si="3">IF(P26="-","-",SUM(P26:P35))</f>
        <v>-</v>
      </c>
      <c r="Q36" s="135" t="str">
        <f t="shared" si="3"/>
        <v>-</v>
      </c>
      <c r="R36" s="135" t="str">
        <f t="shared" si="3"/>
        <v>-</v>
      </c>
      <c r="S36" s="135" t="str">
        <f t="shared" si="3"/>
        <v>-</v>
      </c>
      <c r="T36" s="135" t="str">
        <f t="shared" si="3"/>
        <v>-</v>
      </c>
      <c r="U36" s="135" t="str">
        <f t="shared" si="3"/>
        <v>-</v>
      </c>
      <c r="V36" s="135" t="str">
        <f t="shared" si="3"/>
        <v>-</v>
      </c>
      <c r="W36" s="135" t="str">
        <f t="shared" si="3"/>
        <v>-</v>
      </c>
      <c r="X36" s="135" t="str">
        <f t="shared" si="3"/>
        <v>-</v>
      </c>
      <c r="Y36" s="135" t="str">
        <f t="shared" si="3"/>
        <v>-</v>
      </c>
      <c r="Z36" s="135" t="str">
        <f t="shared" si="3"/>
        <v>-</v>
      </c>
      <c r="AA36" s="29"/>
    </row>
    <row r="37" spans="1:27" s="30" customFormat="1" ht="11.5" x14ac:dyDescent="0.25">
      <c r="A37" s="273">
        <v>1</v>
      </c>
      <c r="B37" s="142" t="s">
        <v>353</v>
      </c>
      <c r="C37" s="142" t="s">
        <v>344</v>
      </c>
      <c r="D37" s="133" t="s">
        <v>321</v>
      </c>
      <c r="E37" s="134"/>
      <c r="F37" s="31"/>
      <c r="G37" s="41">
        <f>IF('3a DF'!H30="-","-",'3a DF'!H30)</f>
        <v>257.28745416216452</v>
      </c>
      <c r="H37" s="41">
        <f>IF('3a DF'!I30="-","-",'3a DF'!I30)</f>
        <v>230.31839789634446</v>
      </c>
      <c r="I37" s="41">
        <f>IF('3a DF'!J30="-","-",'3a DF'!J30)</f>
        <v>207.68926267217375</v>
      </c>
      <c r="J37" s="41">
        <f>IF('3a DF'!K30="-","-",'3a DF'!K30)</f>
        <v>197.8288479722919</v>
      </c>
      <c r="K37" s="41">
        <f>IF('3a DF'!L30="-","-",'3a DF'!L30)</f>
        <v>230.86603004435744</v>
      </c>
      <c r="L37" s="41">
        <f>IF('3a DF'!M30="-","-",'3a DF'!M30)</f>
        <v>222.32581657802302</v>
      </c>
      <c r="M37" s="41">
        <f>IF('3a DF'!N30="-","-",'3a DF'!N30)</f>
        <v>238.61451437658314</v>
      </c>
      <c r="N37" s="41">
        <f>IF('3a DF'!O30="-","-",'3a DF'!O30)</f>
        <v>266.3150053668337</v>
      </c>
      <c r="O37" s="31"/>
      <c r="P37" s="41" t="str">
        <f>IF('3a DF'!Q30="-","-",'3a DF'!Q30)</f>
        <v>-</v>
      </c>
      <c r="Q37" s="41" t="str">
        <f>IF('3a DF'!R30="-","-",'3a DF'!R30)</f>
        <v>-</v>
      </c>
      <c r="R37" s="41" t="str">
        <f>IF('3a DF'!S30="-","-",'3a DF'!S30)</f>
        <v>-</v>
      </c>
      <c r="S37" s="41" t="str">
        <f>IF('3a DF'!T30="-","-",'3a DF'!T30)</f>
        <v>-</v>
      </c>
      <c r="T37" s="41" t="str">
        <f>IF('3a DF'!U30="-","-",'3a DF'!U30)</f>
        <v>-</v>
      </c>
      <c r="U37" s="41" t="str">
        <f>IF('3a DF'!V30="-","-",'3a DF'!V30)</f>
        <v>-</v>
      </c>
      <c r="V37" s="41" t="str">
        <f>IF('3a DF'!W30="-","-",'3a DF'!W30)</f>
        <v>-</v>
      </c>
      <c r="W37" s="41" t="str">
        <f>IF('3a DF'!X30="-","-",'3a DF'!X30)</f>
        <v>-</v>
      </c>
      <c r="X37" s="41" t="str">
        <f>IF('3a DF'!Y30="-","-",'3a DF'!Y30)</f>
        <v>-</v>
      </c>
      <c r="Y37" s="41" t="str">
        <f>IF('3a DF'!Z30="-","-",'3a DF'!Z30)</f>
        <v>-</v>
      </c>
      <c r="Z37" s="41" t="str">
        <f>IF('3a DF'!AA30="-","-",'3a DF'!AA30)</f>
        <v>-</v>
      </c>
      <c r="AA37" s="29"/>
    </row>
    <row r="38" spans="1:27" s="30" customFormat="1" ht="11.5" x14ac:dyDescent="0.25">
      <c r="A38" s="273">
        <v>2</v>
      </c>
      <c r="B38" s="142" t="s">
        <v>353</v>
      </c>
      <c r="C38" s="142" t="s">
        <v>303</v>
      </c>
      <c r="D38" s="133" t="s">
        <v>321</v>
      </c>
      <c r="E38" s="134"/>
      <c r="F38" s="31"/>
      <c r="G38" s="41">
        <f>IF('3b CM'!F29="-","-",'3b CM'!F29)</f>
        <v>5.9973974657088445E-2</v>
      </c>
      <c r="H38" s="41">
        <f>IF('3b CM'!G29="-","-",'3b CM'!G29)</f>
        <v>8.9960961985632665E-2</v>
      </c>
      <c r="I38" s="41">
        <f>IF('3b CM'!H29="-","-",'3b CM'!H29)</f>
        <v>0.28327728973414185</v>
      </c>
      <c r="J38" s="41">
        <f>IF('3b CM'!I29="-","-",'3b CM'!I29)</f>
        <v>0.28807889503309997</v>
      </c>
      <c r="K38" s="41">
        <f>IF('3b CM'!J29="-","-",'3b CM'!J29)</f>
        <v>3.7000258587995032</v>
      </c>
      <c r="L38" s="41">
        <f>IF('3b CM'!K29="-","-",'3b CM'!K29)</f>
        <v>3.5893989634558103</v>
      </c>
      <c r="M38" s="41">
        <f>IF('3b CM'!L29="-","-",'3b CM'!L29)</f>
        <v>12.700873646217769</v>
      </c>
      <c r="N38" s="41">
        <f>IF('3b CM'!M29="-","-",'3b CM'!M29)</f>
        <v>12.073811763058139</v>
      </c>
      <c r="O38" s="31"/>
      <c r="P38" s="41" t="str">
        <f>IF('3b CM'!O29="-","-",'3b CM'!O29)</f>
        <v>-</v>
      </c>
      <c r="Q38" s="41" t="str">
        <f>IF('3b CM'!P29="-","-",'3b CM'!P29)</f>
        <v>-</v>
      </c>
      <c r="R38" s="41" t="str">
        <f>IF('3b CM'!Q29="-","-",'3b CM'!Q29)</f>
        <v>-</v>
      </c>
      <c r="S38" s="41" t="str">
        <f>IF('3b CM'!R29="-","-",'3b CM'!R29)</f>
        <v>-</v>
      </c>
      <c r="T38" s="41" t="str">
        <f>IF('3b CM'!S29="-","-",'3b CM'!S29)</f>
        <v>-</v>
      </c>
      <c r="U38" s="41" t="str">
        <f>IF('3b CM'!T29="-","-",'3b CM'!T29)</f>
        <v>-</v>
      </c>
      <c r="V38" s="41" t="str">
        <f>IF('3b CM'!U29="-","-",'3b CM'!U29)</f>
        <v>-</v>
      </c>
      <c r="W38" s="41" t="str">
        <f>IF('3b CM'!V29="-","-",'3b CM'!V29)</f>
        <v>-</v>
      </c>
      <c r="X38" s="41" t="str">
        <f>IF('3b CM'!W29="-","-",'3b CM'!W29)</f>
        <v>-</v>
      </c>
      <c r="Y38" s="41" t="str">
        <f>IF('3b CM'!X29="-","-",'3b CM'!X29)</f>
        <v>-</v>
      </c>
      <c r="Z38" s="41" t="str">
        <f>IF('3b CM'!Y29="-","-",'3b CM'!Y29)</f>
        <v>-</v>
      </c>
      <c r="AA38" s="29"/>
    </row>
    <row r="39" spans="1:27" s="30" customFormat="1" ht="11.5" x14ac:dyDescent="0.25">
      <c r="A39" s="273">
        <v>3</v>
      </c>
      <c r="B39" s="142" t="s">
        <v>2</v>
      </c>
      <c r="C39" s="142" t="s">
        <v>345</v>
      </c>
      <c r="D39" s="133" t="s">
        <v>321</v>
      </c>
      <c r="E39" s="134"/>
      <c r="F39" s="31"/>
      <c r="G39" s="41">
        <f>IF('3c PC'!G30="-","-",'3c PC'!G30)</f>
        <v>90.736815527100234</v>
      </c>
      <c r="H39" s="41">
        <f>IF('3c PC'!H30="-","-",'3c PC'!H30)</f>
        <v>90.709613408220818</v>
      </c>
      <c r="I39" s="41">
        <f>IF('3c PC'!I30="-","-",'3c PC'!I30)</f>
        <v>115.04343692123767</v>
      </c>
      <c r="J39" s="41">
        <f>IF('3c PC'!J30="-","-",'3c PC'!J30)</f>
        <v>113.80297101379854</v>
      </c>
      <c r="K39" s="41">
        <f>IF('3c PC'!K30="-","-",'3c PC'!K30)</f>
        <v>130.55136651406212</v>
      </c>
      <c r="L39" s="41">
        <f>IF('3c PC'!L30="-","-",'3c PC'!L30)</f>
        <v>129.35131370051138</v>
      </c>
      <c r="M39" s="41">
        <f>IF('3c PC'!M30="-","-",'3c PC'!M30)</f>
        <v>158.13146094168721</v>
      </c>
      <c r="N39" s="41">
        <f>IF('3c PC'!N30="-","-",'3c PC'!N30)</f>
        <v>155.15731992396641</v>
      </c>
      <c r="O39" s="31"/>
      <c r="P39" s="41" t="str">
        <f>IF('3c PC'!P30="-","-",'3c PC'!P30)</f>
        <v>-</v>
      </c>
      <c r="Q39" s="41" t="str">
        <f>IF('3c PC'!Q30="-","-",'3c PC'!Q30)</f>
        <v>-</v>
      </c>
      <c r="R39" s="41" t="str">
        <f>IF('3c PC'!R30="-","-",'3c PC'!R30)</f>
        <v>-</v>
      </c>
      <c r="S39" s="41" t="str">
        <f>IF('3c PC'!S30="-","-",'3c PC'!S30)</f>
        <v>-</v>
      </c>
      <c r="T39" s="41" t="str">
        <f>IF('3c PC'!T30="-","-",'3c PC'!T30)</f>
        <v>-</v>
      </c>
      <c r="U39" s="41" t="str">
        <f>IF('3c PC'!U30="-","-",'3c PC'!U30)</f>
        <v>-</v>
      </c>
      <c r="V39" s="41" t="str">
        <f>IF('3c PC'!V30="-","-",'3c PC'!V30)</f>
        <v>-</v>
      </c>
      <c r="W39" s="41" t="str">
        <f>IF('3c PC'!W30="-","-",'3c PC'!W30)</f>
        <v>-</v>
      </c>
      <c r="X39" s="41" t="str">
        <f>IF('3c PC'!X30="-","-",'3c PC'!X30)</f>
        <v>-</v>
      </c>
      <c r="Y39" s="41" t="str">
        <f>IF('3c PC'!Y30="-","-",'3c PC'!Y30)</f>
        <v>-</v>
      </c>
      <c r="Z39" s="41" t="str">
        <f>IF('3c PC'!Z30="-","-",'3c PC'!Z30)</f>
        <v>-</v>
      </c>
      <c r="AA39" s="29"/>
    </row>
    <row r="40" spans="1:27" s="30" customFormat="1" ht="11.5" x14ac:dyDescent="0.25">
      <c r="A40" s="273">
        <v>4</v>
      </c>
      <c r="B40" s="142" t="s">
        <v>355</v>
      </c>
      <c r="C40" s="142" t="s">
        <v>346</v>
      </c>
      <c r="D40" s="133" t="s">
        <v>321</v>
      </c>
      <c r="E40" s="134"/>
      <c r="F40" s="31"/>
      <c r="G40" s="41">
        <f>IF('3d NC-Elec'!H58="-","-",'3d NC-Elec'!H58)</f>
        <v>110.54531622717285</v>
      </c>
      <c r="H40" s="41">
        <f>IF('3d NC-Elec'!I58="-","-",'3d NC-Elec'!I58)</f>
        <v>111.55067759199838</v>
      </c>
      <c r="I40" s="41">
        <f>IF('3d NC-Elec'!J58="-","-",'3d NC-Elec'!J58)</f>
        <v>124.119909995697</v>
      </c>
      <c r="J40" s="41">
        <f>IF('3d NC-Elec'!K58="-","-",'3d NC-Elec'!K58)</f>
        <v>123.36374269200469</v>
      </c>
      <c r="K40" s="41">
        <f>IF('3d NC-Elec'!L58="-","-",'3d NC-Elec'!L58)</f>
        <v>109.90215750230416</v>
      </c>
      <c r="L40" s="41">
        <f>IF('3d NC-Elec'!M58="-","-",'3d NC-Elec'!M58)</f>
        <v>111.10739887531298</v>
      </c>
      <c r="M40" s="41">
        <f>IF('3d NC-Elec'!N58="-","-",'3d NC-Elec'!N58)</f>
        <v>116.3946621602914</v>
      </c>
      <c r="N40" s="41">
        <f>IF('3d NC-Elec'!O58="-","-",'3d NC-Elec'!O58)</f>
        <v>115.85372183452623</v>
      </c>
      <c r="O40" s="31"/>
      <c r="P40" s="41" t="str">
        <f>IF('3d NC-Elec'!Q58="-","-",'3d NC-Elec'!Q58)</f>
        <v>-</v>
      </c>
      <c r="Q40" s="41" t="str">
        <f>IF('3d NC-Elec'!R58="-","-",'3d NC-Elec'!R58)</f>
        <v>-</v>
      </c>
      <c r="R40" s="41" t="str">
        <f>IF('3d NC-Elec'!S58="-","-",'3d NC-Elec'!S58)</f>
        <v>-</v>
      </c>
      <c r="S40" s="41" t="str">
        <f>IF('3d NC-Elec'!T58="-","-",'3d NC-Elec'!T58)</f>
        <v>-</v>
      </c>
      <c r="T40" s="41" t="str">
        <f>IF('3d NC-Elec'!U58="-","-",'3d NC-Elec'!U58)</f>
        <v>-</v>
      </c>
      <c r="U40" s="41" t="str">
        <f>IF('3d NC-Elec'!V58="-","-",'3d NC-Elec'!V58)</f>
        <v>-</v>
      </c>
      <c r="V40" s="41" t="str">
        <f>IF('3d NC-Elec'!W58="-","-",'3d NC-Elec'!W58)</f>
        <v>-</v>
      </c>
      <c r="W40" s="41" t="str">
        <f>IF('3d NC-Elec'!X58="-","-",'3d NC-Elec'!X58)</f>
        <v>-</v>
      </c>
      <c r="X40" s="41" t="str">
        <f>IF('3d NC-Elec'!Y58="-","-",'3d NC-Elec'!Y58)</f>
        <v>-</v>
      </c>
      <c r="Y40" s="41" t="str">
        <f>IF('3d NC-Elec'!Z58="-","-",'3d NC-Elec'!Z58)</f>
        <v>-</v>
      </c>
      <c r="Z40" s="41" t="str">
        <f>IF('3d NC-Elec'!AA58="-","-",'3d NC-Elec'!AA58)</f>
        <v>-</v>
      </c>
      <c r="AA40" s="29"/>
    </row>
    <row r="41" spans="1:27" s="30" customFormat="1" ht="12.4" customHeight="1" x14ac:dyDescent="0.25">
      <c r="A41" s="273">
        <v>5</v>
      </c>
      <c r="B41" s="142" t="s">
        <v>352</v>
      </c>
      <c r="C41" s="142" t="s">
        <v>347</v>
      </c>
      <c r="D41" s="133" t="s">
        <v>321</v>
      </c>
      <c r="E41" s="134"/>
      <c r="F41" s="31"/>
      <c r="G41" s="41">
        <f>IF('3f CPIH'!C$16="-","-",'3g OC '!$E$10*('3f CPIH'!C$16/'3f CPIH'!$G$16))</f>
        <v>76.533089989502642</v>
      </c>
      <c r="H41" s="41">
        <f>IF('3f CPIH'!D$16="-","-",'3g OC '!$E$10*('3f CPIH'!D$16/'3f CPIH'!$G$16))</f>
        <v>76.686309388881014</v>
      </c>
      <c r="I41" s="41">
        <f>IF('3f CPIH'!E$16="-","-",'3g OC '!$E$10*('3f CPIH'!E$16/'3f CPIH'!$G$16))</f>
        <v>76.916138487948601</v>
      </c>
      <c r="J41" s="41">
        <f>IF('3f CPIH'!F$16="-","-",'3g OC '!$E$10*('3f CPIH'!F$16/'3f CPIH'!$G$16))</f>
        <v>77.375796686083746</v>
      </c>
      <c r="K41" s="41">
        <f>IF('3f CPIH'!G$16="-","-",'3g OC '!$E$10*('3f CPIH'!G$16/'3f CPIH'!$G$16))</f>
        <v>78.29511308235405</v>
      </c>
      <c r="L41" s="41">
        <f>IF('3f CPIH'!H$16="-","-",'3g OC '!$E$10*('3f CPIH'!H$16/'3f CPIH'!$G$16))</f>
        <v>79.291039178313554</v>
      </c>
      <c r="M41" s="41">
        <f>IF('3f CPIH'!I$16="-","-",'3g OC '!$E$10*('3f CPIH'!I$16/'3f CPIH'!$G$16))</f>
        <v>80.440184673651416</v>
      </c>
      <c r="N41" s="41">
        <f>IF('3f CPIH'!J$16="-","-",'3g OC '!$E$10*('3f CPIH'!J$16/'3f CPIH'!$G$16))</f>
        <v>81.129671970854147</v>
      </c>
      <c r="O41" s="31"/>
      <c r="P41" s="41">
        <f>IF('3f CPIH'!L$16="-","-",'3g OC '!$E$10*('3f CPIH'!L$16/'3f CPIH'!$G$16))</f>
        <v>81.129671970854147</v>
      </c>
      <c r="Q41" s="41" t="str">
        <f>IF('3f CPIH'!M$16="-","-",'3g OC '!$E$10*('3f CPIH'!M$16/'3f CPIH'!$G$16))</f>
        <v>-</v>
      </c>
      <c r="R41" s="41" t="str">
        <f>IF('3f CPIH'!N$16="-","-",'3g OC '!$E$10*('3f CPIH'!N$16/'3f CPIH'!$G$16))</f>
        <v>-</v>
      </c>
      <c r="S41" s="41" t="str">
        <f>IF('3f CPIH'!O$16="-","-",'3g OC '!$E$10*('3f CPIH'!O$16/'3f CPIH'!$G$16))</f>
        <v>-</v>
      </c>
      <c r="T41" s="41" t="str">
        <f>IF('3f CPIH'!P$16="-","-",'3g OC '!$E$10*('3f CPIH'!P$16/'3f CPIH'!$G$16))</f>
        <v>-</v>
      </c>
      <c r="U41" s="41" t="str">
        <f>IF('3f CPIH'!Q$16="-","-",'3g OC '!$E$10*('3f CPIH'!Q$16/'3f CPIH'!$G$16))</f>
        <v>-</v>
      </c>
      <c r="V41" s="41" t="str">
        <f>IF('3f CPIH'!R$16="-","-",'3g OC '!$E$10*('3f CPIH'!R$16/'3f CPIH'!$G$16))</f>
        <v>-</v>
      </c>
      <c r="W41" s="41" t="str">
        <f>IF('3f CPIH'!S$16="-","-",'3g OC '!$E$10*('3f CPIH'!S$16/'3f CPIH'!$G$16))</f>
        <v>-</v>
      </c>
      <c r="X41" s="41" t="str">
        <f>IF('3f CPIH'!T$16="-","-",'3g OC '!$E$10*('3f CPIH'!T$16/'3f CPIH'!$G$16))</f>
        <v>-</v>
      </c>
      <c r="Y41" s="41" t="str">
        <f>IF('3f CPIH'!U$16="-","-",'3g OC '!$E$10*('3f CPIH'!U$16/'3f CPIH'!$G$16))</f>
        <v>-</v>
      </c>
      <c r="Z41" s="41" t="str">
        <f>IF('3f CPIH'!V$16="-","-",'3g OC '!$E$10*('3f CPIH'!V$16/'3f CPIH'!$G$16))</f>
        <v>-</v>
      </c>
      <c r="AA41" s="29"/>
    </row>
    <row r="42" spans="1:27" s="30" customFormat="1" ht="11.5" x14ac:dyDescent="0.25">
      <c r="A42" s="273">
        <v>6</v>
      </c>
      <c r="B42" s="142" t="s">
        <v>352</v>
      </c>
      <c r="C42" s="142" t="s">
        <v>45</v>
      </c>
      <c r="D42" s="133" t="s">
        <v>321</v>
      </c>
      <c r="E42" s="134"/>
      <c r="F42" s="31"/>
      <c r="G42" s="41" t="s">
        <v>336</v>
      </c>
      <c r="H42" s="41" t="s">
        <v>336</v>
      </c>
      <c r="I42" s="41" t="s">
        <v>336</v>
      </c>
      <c r="J42" s="41" t="s">
        <v>336</v>
      </c>
      <c r="K42" s="41">
        <f>IF('3h SMNCC'!F$36="-","-",'3h SMNCC'!F$36)</f>
        <v>0</v>
      </c>
      <c r="L42" s="41">
        <f>IF('3h SMNCC'!G$36="-","-",'3h SMNCC'!G$36)</f>
        <v>-0.20799732489328449</v>
      </c>
      <c r="M42" s="41">
        <f>IF('3h SMNCC'!H$36="-","-",'3h SMNCC'!H$36)</f>
        <v>2.3528451635617831</v>
      </c>
      <c r="N42" s="41">
        <f>IF('3h SMNCC'!I$36="-","-",'3h SMNCC'!I$36)</f>
        <v>7.276170729762069</v>
      </c>
      <c r="O42" s="31"/>
      <c r="P42" s="41" t="str">
        <f>IF('3h SMNCC'!K$36="-","-",'3h SMNCC'!K$36)</f>
        <v>-</v>
      </c>
      <c r="Q42" s="41" t="str">
        <f>IF('3h SMNCC'!L$36="-","-",'3h SMNCC'!L$36)</f>
        <v>-</v>
      </c>
      <c r="R42" s="41" t="str">
        <f>IF('3h SMNCC'!M$36="-","-",'3h SMNCC'!M$36)</f>
        <v>-</v>
      </c>
      <c r="S42" s="41" t="str">
        <f>IF('3h SMNCC'!N$36="-","-",'3h SMNCC'!N$36)</f>
        <v>-</v>
      </c>
      <c r="T42" s="41" t="str">
        <f>IF('3h SMNCC'!O$36="-","-",'3h SMNCC'!O$36)</f>
        <v>-</v>
      </c>
      <c r="U42" s="41" t="str">
        <f>IF('3h SMNCC'!P$36="-","-",'3h SMNCC'!P$36)</f>
        <v>-</v>
      </c>
      <c r="V42" s="41" t="str">
        <f>IF('3h SMNCC'!Q$36="-","-",'3h SMNCC'!Q$36)</f>
        <v>-</v>
      </c>
      <c r="W42" s="41" t="str">
        <f>IF('3h SMNCC'!R$36="-","-",'3h SMNCC'!R$36)</f>
        <v>-</v>
      </c>
      <c r="X42" s="41" t="str">
        <f>IF('3h SMNCC'!S$36="-","-",'3h SMNCC'!S$36)</f>
        <v>-</v>
      </c>
      <c r="Y42" s="41" t="str">
        <f>IF('3h SMNCC'!T$36="-","-",'3h SMNCC'!T$36)</f>
        <v>-</v>
      </c>
      <c r="Z42" s="41" t="str">
        <f>IF('3h SMNCC'!U$36="-","-",'3h SMNCC'!U$36)</f>
        <v>-</v>
      </c>
      <c r="AA42" s="29"/>
    </row>
    <row r="43" spans="1:27" s="30" customFormat="1" ht="11.5" x14ac:dyDescent="0.25">
      <c r="A43" s="273">
        <v>7</v>
      </c>
      <c r="B43" s="142" t="s">
        <v>352</v>
      </c>
      <c r="C43" s="142" t="s">
        <v>399</v>
      </c>
      <c r="D43" s="133" t="s">
        <v>321</v>
      </c>
      <c r="E43" s="134"/>
      <c r="F43" s="31"/>
      <c r="G43" s="41">
        <f>IF('3f CPIH'!C$16="-","-",'3i PAAC PAP'!$G$12*('3f CPIH'!C$16/'3f CPIH'!$G$16))</f>
        <v>12.553203379941255</v>
      </c>
      <c r="H43" s="41">
        <f>IF('3f CPIH'!D$16="-","-",'3i PAAC PAP'!$G$12*('3f CPIH'!D$16/'3f CPIH'!$G$16))</f>
        <v>12.578334918239436</v>
      </c>
      <c r="I43" s="41">
        <f>IF('3f CPIH'!E$16="-","-",'3i PAAC PAP'!$G$12*('3f CPIH'!E$16/'3f CPIH'!$G$16))</f>
        <v>12.616032225686709</v>
      </c>
      <c r="J43" s="41">
        <f>IF('3f CPIH'!F$16="-","-",'3i PAAC PAP'!$G$12*('3f CPIH'!F$16/'3f CPIH'!$G$16))</f>
        <v>12.691426840581251</v>
      </c>
      <c r="K43" s="41">
        <f>IF('3f CPIH'!G$16="-","-",'3i PAAC PAP'!$G$12*('3f CPIH'!G$16/'3f CPIH'!$G$16))</f>
        <v>12.842216070370334</v>
      </c>
      <c r="L43" s="41">
        <f>IF('3f CPIH'!H$16="-","-",'3i PAAC PAP'!$G$12*('3f CPIH'!H$16/'3f CPIH'!$G$16))</f>
        <v>13.005571069308509</v>
      </c>
      <c r="M43" s="41">
        <f>IF('3f CPIH'!I$16="-","-",'3i PAAC PAP'!$G$12*('3f CPIH'!I$16/'3f CPIH'!$G$16))</f>
        <v>13.194057606544863</v>
      </c>
      <c r="N43" s="41">
        <f>IF('3f CPIH'!J$16="-","-",'3i PAAC PAP'!$G$12*('3f CPIH'!J$16/'3f CPIH'!$G$16))</f>
        <v>13.307149528886677</v>
      </c>
      <c r="O43" s="31"/>
      <c r="P43" s="41">
        <f>IF('3f CPIH'!L$16="-","-",'3i PAAC PAP'!$G$12*('3f CPIH'!L$16/'3f CPIH'!$G$16))</f>
        <v>13.307149528886677</v>
      </c>
      <c r="Q43" s="41" t="str">
        <f>IF('3f CPIH'!M$16="-","-",'3i PAAC PAP'!$G$12*('3f CPIH'!M$16/'3f CPIH'!$G$16))</f>
        <v>-</v>
      </c>
      <c r="R43" s="41" t="str">
        <f>IF('3f CPIH'!N$16="-","-",'3i PAAC PAP'!$G$12*('3f CPIH'!N$16/'3f CPIH'!$G$16))</f>
        <v>-</v>
      </c>
      <c r="S43" s="41" t="str">
        <f>IF('3f CPIH'!O$16="-","-",'3i PAAC PAP'!$G$12*('3f CPIH'!O$16/'3f CPIH'!$G$16))</f>
        <v>-</v>
      </c>
      <c r="T43" s="41" t="str">
        <f>IF('3f CPIH'!P$16="-","-",'3i PAAC PAP'!$G$12*('3f CPIH'!P$16/'3f CPIH'!$G$16))</f>
        <v>-</v>
      </c>
      <c r="U43" s="41" t="str">
        <f>IF('3f CPIH'!Q$16="-","-",'3i PAAC PAP'!$G$12*('3f CPIH'!Q$16/'3f CPIH'!$G$16))</f>
        <v>-</v>
      </c>
      <c r="V43" s="41" t="str">
        <f>IF('3f CPIH'!R$16="-","-",'3i PAAC PAP'!$G$12*('3f CPIH'!R$16/'3f CPIH'!$G$16))</f>
        <v>-</v>
      </c>
      <c r="W43" s="41" t="str">
        <f>IF('3f CPIH'!S$16="-","-",'3i PAAC PAP'!$G$12*('3f CPIH'!S$16/'3f CPIH'!$G$16))</f>
        <v>-</v>
      </c>
      <c r="X43" s="41" t="str">
        <f>IF('3f CPIH'!T$16="-","-",'3i PAAC PAP'!$G$12*('3f CPIH'!T$16/'3f CPIH'!$G$16))</f>
        <v>-</v>
      </c>
      <c r="Y43" s="41" t="str">
        <f>IF('3f CPIH'!U$16="-","-",'3i PAAC PAP'!$G$12*('3f CPIH'!U$16/'3f CPIH'!$G$16))</f>
        <v>-</v>
      </c>
      <c r="Z43" s="41" t="str">
        <f>IF('3f CPIH'!V$16="-","-",'3i PAAC PAP'!$G$12*('3f CPIH'!V$16/'3f CPIH'!$G$16))</f>
        <v>-</v>
      </c>
      <c r="AA43" s="29"/>
    </row>
    <row r="44" spans="1:27" s="30" customFormat="1" ht="11.5" x14ac:dyDescent="0.25">
      <c r="A44" s="273">
        <v>8</v>
      </c>
      <c r="B44" s="142" t="s">
        <v>352</v>
      </c>
      <c r="C44" s="142" t="s">
        <v>417</v>
      </c>
      <c r="D44" s="133" t="s">
        <v>321</v>
      </c>
      <c r="E44" s="134"/>
      <c r="F44" s="31"/>
      <c r="G44" s="41">
        <f>IF(G37="-","-",SUM(G37:G42)*'3i PAAC PAP'!$G$24)</f>
        <v>43.793296150439019</v>
      </c>
      <c r="H44" s="41">
        <f>IF(H37="-","-",SUM(H37:H42)*'3i PAAC PAP'!$G$24)</f>
        <v>41.681407663622224</v>
      </c>
      <c r="I44" s="41">
        <f>IF(I37="-","-",SUM(I37:I42)*'3i PAAC PAP'!$G$24)</f>
        <v>42.88409430337812</v>
      </c>
      <c r="J44" s="41">
        <f>IF(J37="-","-",SUM(J37:J42)*'3i PAAC PAP'!$G$24)</f>
        <v>41.95181888201509</v>
      </c>
      <c r="K44" s="41">
        <f>IF(K37="-","-",SUM(K37:K42)*'3i PAAC PAP'!$G$24)</f>
        <v>45.278709604317221</v>
      </c>
      <c r="L44" s="41">
        <f>IF(L37="-","-",SUM(L37:L42)*'3i PAAC PAP'!$G$24)</f>
        <v>44.63569837801392</v>
      </c>
      <c r="M44" s="41">
        <f>IF(M37="-","-",SUM(M37:M42)*'3i PAAC PAP'!$G$24)</f>
        <v>49.805629570154004</v>
      </c>
      <c r="N44" s="41">
        <f>IF(N37="-","-",SUM(N37:N42)*'3i PAAC PAP'!$G$24)</f>
        <v>52.192756692488892</v>
      </c>
      <c r="O44" s="31"/>
      <c r="P44" s="41" t="str">
        <f>IF(P37="-","-",SUM(P37:P42)*'3i PAAC PAP'!$G$24)</f>
        <v>-</v>
      </c>
      <c r="Q44" s="41" t="str">
        <f>IF(Q37="-","-",SUM(Q37:Q42)*'3i PAAC PAP'!$G$24)</f>
        <v>-</v>
      </c>
      <c r="R44" s="41" t="str">
        <f>IF(R37="-","-",SUM(R37:R42)*'3i PAAC PAP'!$G$24)</f>
        <v>-</v>
      </c>
      <c r="S44" s="41" t="str">
        <f>IF(S37="-","-",SUM(S37:S42)*'3i PAAC PAP'!$G$24)</f>
        <v>-</v>
      </c>
      <c r="T44" s="41" t="str">
        <f>IF(T37="-","-",SUM(T37:T42)*'3i PAAC PAP'!$G$24)</f>
        <v>-</v>
      </c>
      <c r="U44" s="41" t="str">
        <f>IF(U37="-","-",SUM(U37:U42)*'3i PAAC PAP'!$G$24)</f>
        <v>-</v>
      </c>
      <c r="V44" s="41" t="str">
        <f>IF(V37="-","-",SUM(V37:V42)*'3i PAAC PAP'!$G$24)</f>
        <v>-</v>
      </c>
      <c r="W44" s="41" t="str">
        <f>IF(W37="-","-",SUM(W37:W42)*'3i PAAC PAP'!$G$24)</f>
        <v>-</v>
      </c>
      <c r="X44" s="41" t="str">
        <f>IF(X37="-","-",SUM(X37:X42)*'3i PAAC PAP'!$G$24)</f>
        <v>-</v>
      </c>
      <c r="Y44" s="41" t="str">
        <f>IF(Y37="-","-",SUM(Y37:Y42)*'3i PAAC PAP'!$G$24)</f>
        <v>-</v>
      </c>
      <c r="Z44" s="41" t="str">
        <f>IF(Z37="-","-",SUM(Z37:Z42)*'3i PAAC PAP'!$G$24)</f>
        <v>-</v>
      </c>
      <c r="AA44" s="29"/>
    </row>
    <row r="45" spans="1:27" s="30" customFormat="1" ht="11.5" x14ac:dyDescent="0.25">
      <c r="A45" s="273">
        <v>9</v>
      </c>
      <c r="B45" s="142" t="s">
        <v>398</v>
      </c>
      <c r="C45" s="142" t="s">
        <v>548</v>
      </c>
      <c r="D45" s="140" t="s">
        <v>321</v>
      </c>
      <c r="E45" s="134"/>
      <c r="F45" s="31"/>
      <c r="G45" s="41">
        <f>IF(G37="-","-",SUM(G37:G44)*'3j EBIT'!$E$10)</f>
        <v>11.238673838808575</v>
      </c>
      <c r="H45" s="41">
        <f>IF(H37="-","-",SUM(H37:H44)*'3j EBIT'!$E$10)</f>
        <v>10.708679334756548</v>
      </c>
      <c r="I45" s="41">
        <f>IF(I37="-","-",SUM(I37:I44)*'3j EBIT'!$E$10)</f>
        <v>11.011490886021264</v>
      </c>
      <c r="J45" s="41">
        <f>IF(J37="-","-",SUM(J37:J44)*'3j EBIT'!$E$10)</f>
        <v>10.778750976654358</v>
      </c>
      <c r="K45" s="41">
        <f>IF(K37="-","-",SUM(K37:K44)*'3j EBIT'!$E$10)</f>
        <v>11.617276754854732</v>
      </c>
      <c r="L45" s="41">
        <f>IF(L37="-","-",SUM(L37:L44)*'3j EBIT'!$E$10)</f>
        <v>11.45886654894287</v>
      </c>
      <c r="M45" s="41">
        <f>IF(M37="-","-",SUM(M37:M44)*'3j EBIT'!$E$10)</f>
        <v>12.761050334635142</v>
      </c>
      <c r="N45" s="41">
        <f>IF(N37="-","-",SUM(N37:N44)*'3j EBIT'!$E$10)</f>
        <v>13.362806548397149</v>
      </c>
      <c r="O45" s="31"/>
      <c r="P45" s="41" t="str">
        <f>IF(P37="-","-",SUM(P37:P44)*'3j EBIT'!$E$10)</f>
        <v>-</v>
      </c>
      <c r="Q45" s="41" t="str">
        <f>IF(Q37="-","-",SUM(Q37:Q44)*'3j EBIT'!$E$10)</f>
        <v>-</v>
      </c>
      <c r="R45" s="41" t="str">
        <f>IF(R37="-","-",SUM(R37:R44)*'3j EBIT'!$E$10)</f>
        <v>-</v>
      </c>
      <c r="S45" s="41" t="str">
        <f>IF(S37="-","-",SUM(S37:S44)*'3j EBIT'!$E$10)</f>
        <v>-</v>
      </c>
      <c r="T45" s="41" t="str">
        <f>IF(T37="-","-",SUM(T37:T44)*'3j EBIT'!$E$10)</f>
        <v>-</v>
      </c>
      <c r="U45" s="41" t="str">
        <f>IF(U37="-","-",SUM(U37:U44)*'3j EBIT'!$E$10)</f>
        <v>-</v>
      </c>
      <c r="V45" s="41" t="str">
        <f>IF(V37="-","-",SUM(V37:V44)*'3j EBIT'!$E$10)</f>
        <v>-</v>
      </c>
      <c r="W45" s="41" t="str">
        <f>IF(W37="-","-",SUM(W37:W44)*'3j EBIT'!$E$10)</f>
        <v>-</v>
      </c>
      <c r="X45" s="41" t="str">
        <f>IF(X37="-","-",SUM(X37:X44)*'3j EBIT'!$E$10)</f>
        <v>-</v>
      </c>
      <c r="Y45" s="41" t="str">
        <f>IF(Y37="-","-",SUM(Y37:Y44)*'3j EBIT'!$E$10)</f>
        <v>-</v>
      </c>
      <c r="Z45" s="41" t="str">
        <f>IF(Z37="-","-",SUM(Z37:Z44)*'3j EBIT'!$E$10)</f>
        <v>-</v>
      </c>
      <c r="AA45" s="29"/>
    </row>
    <row r="46" spans="1:27" s="30" customFormat="1" ht="11.5" x14ac:dyDescent="0.25">
      <c r="A46" s="273">
        <v>10</v>
      </c>
      <c r="B46" s="142" t="s">
        <v>294</v>
      </c>
      <c r="C46" s="190" t="s">
        <v>549</v>
      </c>
      <c r="D46" s="140" t="s">
        <v>321</v>
      </c>
      <c r="E46" s="133"/>
      <c r="F46" s="31"/>
      <c r="G46" s="41">
        <f>IF(G37="-","-",SUM(G37:G39,G41:G45)*'3k HAP'!$E$11)</f>
        <v>7.1254071280422018</v>
      </c>
      <c r="H46" s="41">
        <f>IF(H37="-","-",SUM(H37:H39,H41:H45)*'3k HAP'!$E$11)</f>
        <v>6.6993643340872939</v>
      </c>
      <c r="I46" s="41">
        <f>IF(I37="-","-",SUM(I37:I39,I41:I45)*'3k HAP'!$E$11)</f>
        <v>6.7525082684565927</v>
      </c>
      <c r="J46" s="41">
        <f>IF(J37="-","-",SUM(J37:J39,J41:J45)*'3k HAP'!$E$11)</f>
        <v>6.5827553341739771</v>
      </c>
      <c r="K46" s="41">
        <f>IF(K37="-","-",SUM(K37:K39,K41:K45)*'3k HAP'!$E$11)</f>
        <v>7.4286657902623157</v>
      </c>
      <c r="L46" s="41">
        <f>IF(L37="-","-",SUM(L37:L39,L41:L45)*'3k HAP'!$E$11)</f>
        <v>7.2882280775481183</v>
      </c>
      <c r="M46" s="41">
        <f>IF(M37="-","-",SUM(M37:M39,M41:M45)*'3k HAP'!$E$11)</f>
        <v>8.2227042375127972</v>
      </c>
      <c r="N46" s="41">
        <f>IF(N37="-","-",SUM(N37:N39,N41:N45)*'3k HAP'!$E$11)</f>
        <v>8.6977397141702699</v>
      </c>
      <c r="O46" s="31"/>
      <c r="P46" s="41" t="str">
        <f>IF(P37="-","-",SUM(P37:P39,P41:P45)*'3k HAP'!$E$11)</f>
        <v>-</v>
      </c>
      <c r="Q46" s="41" t="str">
        <f>IF(Q37="-","-",SUM(Q37:Q39,Q41:Q45)*'3k HAP'!$E$11)</f>
        <v>-</v>
      </c>
      <c r="R46" s="41" t="str">
        <f>IF(R37="-","-",SUM(R37:R39,R41:R45)*'3k HAP'!$E$11)</f>
        <v>-</v>
      </c>
      <c r="S46" s="41" t="str">
        <f>IF(S37="-","-",SUM(S37:S39,S41:S45)*'3k HAP'!$E$11)</f>
        <v>-</v>
      </c>
      <c r="T46" s="41" t="str">
        <f>IF(T37="-","-",SUM(T37:T39,T41:T45)*'3k HAP'!$E$11)</f>
        <v>-</v>
      </c>
      <c r="U46" s="41" t="str">
        <f>IF(U37="-","-",SUM(U37:U39,U41:U45)*'3k HAP'!$E$11)</f>
        <v>-</v>
      </c>
      <c r="V46" s="41" t="str">
        <f>IF(V37="-","-",SUM(V37:V39,V41:V45)*'3k HAP'!$E$11)</f>
        <v>-</v>
      </c>
      <c r="W46" s="41" t="str">
        <f>IF(W37="-","-",SUM(W37:W39,W41:W45)*'3k HAP'!$E$11)</f>
        <v>-</v>
      </c>
      <c r="X46" s="41" t="str">
        <f>IF(X37="-","-",SUM(X37:X39,X41:X45)*'3k HAP'!$E$11)</f>
        <v>-</v>
      </c>
      <c r="Y46" s="41" t="str">
        <f>IF(Y37="-","-",SUM(Y37:Y39,Y41:Y45)*'3k HAP'!$E$11)</f>
        <v>-</v>
      </c>
      <c r="Z46" s="41" t="str">
        <f>IF(Z37="-","-",SUM(Z37:Z39,Z41:Z45)*'3k HAP'!$E$11)</f>
        <v>-</v>
      </c>
      <c r="AA46" s="29"/>
    </row>
    <row r="47" spans="1:27" s="30" customFormat="1" ht="11.5" x14ac:dyDescent="0.25">
      <c r="A47" s="273">
        <v>11</v>
      </c>
      <c r="B47" s="142" t="s">
        <v>46</v>
      </c>
      <c r="C47" s="142" t="str">
        <f>B47&amp;"_"&amp;D47</f>
        <v>Total_London</v>
      </c>
      <c r="D47" s="140" t="s">
        <v>321</v>
      </c>
      <c r="E47" s="134"/>
      <c r="F47" s="31"/>
      <c r="G47" s="41">
        <f t="shared" ref="G47:N47" si="4">IF(G37="-","-",SUM(G37:G46))</f>
        <v>609.87323037782846</v>
      </c>
      <c r="H47" s="41">
        <f t="shared" si="4"/>
        <v>581.02274549813581</v>
      </c>
      <c r="I47" s="41">
        <f t="shared" si="4"/>
        <v>597.31615105033393</v>
      </c>
      <c r="J47" s="41">
        <f t="shared" si="4"/>
        <v>584.66418929263659</v>
      </c>
      <c r="K47" s="41">
        <f t="shared" si="4"/>
        <v>630.481561221682</v>
      </c>
      <c r="L47" s="41">
        <f t="shared" si="4"/>
        <v>621.8453340445368</v>
      </c>
      <c r="M47" s="41">
        <f t="shared" si="4"/>
        <v>692.61798271083956</v>
      </c>
      <c r="N47" s="41">
        <f t="shared" si="4"/>
        <v>725.3661540729438</v>
      </c>
      <c r="O47" s="31"/>
      <c r="P47" s="41" t="str">
        <f t="shared" ref="P47:Z47" si="5">IF(P37="-","-",SUM(P37:P46))</f>
        <v>-</v>
      </c>
      <c r="Q47" s="41" t="str">
        <f t="shared" si="5"/>
        <v>-</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5" x14ac:dyDescent="0.25">
      <c r="A48" s="273">
        <v>1</v>
      </c>
      <c r="B48" s="138" t="s">
        <v>353</v>
      </c>
      <c r="C48" s="138" t="s">
        <v>344</v>
      </c>
      <c r="D48" s="141" t="s">
        <v>322</v>
      </c>
      <c r="E48" s="137"/>
      <c r="F48" s="31"/>
      <c r="G48" s="135">
        <f>IF('3a DF'!H31="-","-",'3a DF'!H31)</f>
        <v>260.24168550865829</v>
      </c>
      <c r="H48" s="135">
        <f>IF('3a DF'!I31="-","-",'3a DF'!I31)</f>
        <v>232.9629645852074</v>
      </c>
      <c r="I48" s="135">
        <f>IF('3a DF'!J31="-","-",'3a DF'!J31)</f>
        <v>210.07399663487058</v>
      </c>
      <c r="J48" s="135">
        <f>IF('3a DF'!K31="-","-",'3a DF'!K31)</f>
        <v>200.10036247665687</v>
      </c>
      <c r="K48" s="135">
        <f>IF('3a DF'!L31="-","-",'3a DF'!L31)</f>
        <v>233.51688476643707</v>
      </c>
      <c r="L48" s="135">
        <f>IF('3a DF'!M31="-","-",'3a DF'!M31)</f>
        <v>224.878610683777</v>
      </c>
      <c r="M48" s="135">
        <f>IF('3a DF'!N31="-","-",'3a DF'!N31)</f>
        <v>240.10861769130707</v>
      </c>
      <c r="N48" s="135">
        <f>IF('3a DF'!O31="-","-",'3a DF'!O31)</f>
        <v>267.98255745736304</v>
      </c>
      <c r="O48" s="31"/>
      <c r="P48" s="135" t="str">
        <f>IF('3a DF'!Q31="-","-",'3a DF'!Q31)</f>
        <v>-</v>
      </c>
      <c r="Q48" s="135" t="str">
        <f>IF('3a DF'!R31="-","-",'3a DF'!R31)</f>
        <v>-</v>
      </c>
      <c r="R48" s="135" t="str">
        <f>IF('3a DF'!S31="-","-",'3a DF'!S31)</f>
        <v>-</v>
      </c>
      <c r="S48" s="135" t="str">
        <f>IF('3a DF'!T31="-","-",'3a DF'!T31)</f>
        <v>-</v>
      </c>
      <c r="T48" s="135" t="str">
        <f>IF('3a DF'!U31="-","-",'3a DF'!U31)</f>
        <v>-</v>
      </c>
      <c r="U48" s="135" t="str">
        <f>IF('3a DF'!V31="-","-",'3a DF'!V31)</f>
        <v>-</v>
      </c>
      <c r="V48" s="135" t="str">
        <f>IF('3a DF'!W31="-","-",'3a DF'!W31)</f>
        <v>-</v>
      </c>
      <c r="W48" s="135" t="str">
        <f>IF('3a DF'!X31="-","-",'3a DF'!X31)</f>
        <v>-</v>
      </c>
      <c r="X48" s="135" t="str">
        <f>IF('3a DF'!Y31="-","-",'3a DF'!Y31)</f>
        <v>-</v>
      </c>
      <c r="Y48" s="135" t="str">
        <f>IF('3a DF'!Z31="-","-",'3a DF'!Z31)</f>
        <v>-</v>
      </c>
      <c r="Z48" s="135" t="str">
        <f>IF('3a DF'!AA31="-","-",'3a DF'!AA31)</f>
        <v>-</v>
      </c>
      <c r="AA48" s="29"/>
    </row>
    <row r="49" spans="1:27" s="30" customFormat="1" ht="11.5" x14ac:dyDescent="0.25">
      <c r="A49" s="273">
        <v>2</v>
      </c>
      <c r="B49" s="138" t="s">
        <v>353</v>
      </c>
      <c r="C49" s="138" t="s">
        <v>303</v>
      </c>
      <c r="D49" s="141" t="s">
        <v>322</v>
      </c>
      <c r="E49" s="137"/>
      <c r="F49" s="31"/>
      <c r="G49" s="135">
        <f>IF('3b CM'!F30="-","-",'3b CM'!F30)</f>
        <v>6.1339502313215229E-2</v>
      </c>
      <c r="H49" s="135">
        <f>IF('3b CM'!G30="-","-",'3b CM'!G30)</f>
        <v>9.2009253469822833E-2</v>
      </c>
      <c r="I49" s="135">
        <f>IF('3b CM'!H30="-","-",'3b CM'!H30)</f>
        <v>0.28972713695031077</v>
      </c>
      <c r="J49" s="135">
        <f>IF('3b CM'!I30="-","-",'3b CM'!I30)</f>
        <v>0.29463806841727797</v>
      </c>
      <c r="K49" s="135">
        <f>IF('3b CM'!J30="-","-",'3b CM'!J30)</f>
        <v>3.7842705277157025</v>
      </c>
      <c r="L49" s="135">
        <f>IF('3b CM'!K30="-","-",'3b CM'!K30)</f>
        <v>3.6711248050645486</v>
      </c>
      <c r="M49" s="135">
        <f>IF('3b CM'!L30="-","-",'3b CM'!L30)</f>
        <v>12.864546782952862</v>
      </c>
      <c r="N49" s="135">
        <f>IF('3b CM'!M30="-","-",'3b CM'!M30)</f>
        <v>12.229404102503015</v>
      </c>
      <c r="O49" s="31"/>
      <c r="P49" s="135" t="str">
        <f>IF('3b CM'!O30="-","-",'3b CM'!O30)</f>
        <v>-</v>
      </c>
      <c r="Q49" s="135" t="str">
        <f>IF('3b CM'!P30="-","-",'3b CM'!P30)</f>
        <v>-</v>
      </c>
      <c r="R49" s="135" t="str">
        <f>IF('3b CM'!Q30="-","-",'3b CM'!Q30)</f>
        <v>-</v>
      </c>
      <c r="S49" s="135" t="str">
        <f>IF('3b CM'!R30="-","-",'3b CM'!R30)</f>
        <v>-</v>
      </c>
      <c r="T49" s="135" t="str">
        <f>IF('3b CM'!S30="-","-",'3b CM'!S30)</f>
        <v>-</v>
      </c>
      <c r="U49" s="135" t="str">
        <f>IF('3b CM'!T30="-","-",'3b CM'!T30)</f>
        <v>-</v>
      </c>
      <c r="V49" s="135" t="str">
        <f>IF('3b CM'!U30="-","-",'3b CM'!U30)</f>
        <v>-</v>
      </c>
      <c r="W49" s="135" t="str">
        <f>IF('3b CM'!V30="-","-",'3b CM'!V30)</f>
        <v>-</v>
      </c>
      <c r="X49" s="135" t="str">
        <f>IF('3b CM'!W30="-","-",'3b CM'!W30)</f>
        <v>-</v>
      </c>
      <c r="Y49" s="135" t="str">
        <f>IF('3b CM'!X30="-","-",'3b CM'!X30)</f>
        <v>-</v>
      </c>
      <c r="Z49" s="135" t="str">
        <f>IF('3b CM'!Y30="-","-",'3b CM'!Y30)</f>
        <v>-</v>
      </c>
      <c r="AA49" s="29"/>
    </row>
    <row r="50" spans="1:27" s="30" customFormat="1" ht="11.5" x14ac:dyDescent="0.25">
      <c r="A50" s="273">
        <v>3</v>
      </c>
      <c r="B50" s="138" t="s">
        <v>2</v>
      </c>
      <c r="C50" s="138" t="s">
        <v>345</v>
      </c>
      <c r="D50" s="141" t="s">
        <v>322</v>
      </c>
      <c r="E50" s="137"/>
      <c r="F50" s="31"/>
      <c r="G50" s="135">
        <f>IF('3c PC'!G31="-","-",'3c PC'!G31)</f>
        <v>90.750361121481532</v>
      </c>
      <c r="H50" s="135">
        <f>IF('3c PC'!H31="-","-",'3c PC'!H31)</f>
        <v>90.722975326243784</v>
      </c>
      <c r="I50" s="135">
        <f>IF('3c PC'!I31="-","-",'3c PC'!I31)</f>
        <v>115.10231016971058</v>
      </c>
      <c r="J50" s="135">
        <f>IF('3c PC'!J31="-","-",'3c PC'!J31)</f>
        <v>113.84930348025661</v>
      </c>
      <c r="K50" s="135">
        <f>IF('3c PC'!K31="-","-",'3c PC'!K31)</f>
        <v>130.70685761070567</v>
      </c>
      <c r="L50" s="135">
        <f>IF('3c PC'!L31="-","-",'3c PC'!L31)</f>
        <v>129.48790238282052</v>
      </c>
      <c r="M50" s="135">
        <f>IF('3c PC'!M31="-","-",'3c PC'!M31)</f>
        <v>158.28074626311744</v>
      </c>
      <c r="N50" s="135">
        <f>IF('3c PC'!N31="-","-",'3c PC'!N31)</f>
        <v>155.28834195336944</v>
      </c>
      <c r="O50" s="31"/>
      <c r="P50" s="135" t="str">
        <f>IF('3c PC'!P31="-","-",'3c PC'!P31)</f>
        <v>-</v>
      </c>
      <c r="Q50" s="135" t="str">
        <f>IF('3c PC'!Q31="-","-",'3c PC'!Q31)</f>
        <v>-</v>
      </c>
      <c r="R50" s="135" t="str">
        <f>IF('3c PC'!R31="-","-",'3c PC'!R31)</f>
        <v>-</v>
      </c>
      <c r="S50" s="135" t="str">
        <f>IF('3c PC'!S31="-","-",'3c PC'!S31)</f>
        <v>-</v>
      </c>
      <c r="T50" s="135" t="str">
        <f>IF('3c PC'!T31="-","-",'3c PC'!T31)</f>
        <v>-</v>
      </c>
      <c r="U50" s="135" t="str">
        <f>IF('3c PC'!U31="-","-",'3c PC'!U31)</f>
        <v>-</v>
      </c>
      <c r="V50" s="135" t="str">
        <f>IF('3c PC'!V31="-","-",'3c PC'!V31)</f>
        <v>-</v>
      </c>
      <c r="W50" s="135" t="str">
        <f>IF('3c PC'!W31="-","-",'3c PC'!W31)</f>
        <v>-</v>
      </c>
      <c r="X50" s="135" t="str">
        <f>IF('3c PC'!X31="-","-",'3c PC'!X31)</f>
        <v>-</v>
      </c>
      <c r="Y50" s="135" t="str">
        <f>IF('3c PC'!Y31="-","-",'3c PC'!Y31)</f>
        <v>-</v>
      </c>
      <c r="Z50" s="135" t="str">
        <f>IF('3c PC'!Z31="-","-",'3c PC'!Z31)</f>
        <v>-</v>
      </c>
      <c r="AA50" s="29"/>
    </row>
    <row r="51" spans="1:27" s="30" customFormat="1" ht="11.5" x14ac:dyDescent="0.25">
      <c r="A51" s="273">
        <v>4</v>
      </c>
      <c r="B51" s="138" t="s">
        <v>355</v>
      </c>
      <c r="C51" s="138" t="s">
        <v>346</v>
      </c>
      <c r="D51" s="141" t="s">
        <v>322</v>
      </c>
      <c r="E51" s="137"/>
      <c r="F51" s="31"/>
      <c r="G51" s="135">
        <f>IF('3d NC-Elec'!H59="-","-",'3d NC-Elec'!H59)</f>
        <v>163.52075774204974</v>
      </c>
      <c r="H51" s="135">
        <f>IF('3d NC-Elec'!I59="-","-",'3d NC-Elec'!I59)</f>
        <v>164.53766288800597</v>
      </c>
      <c r="I51" s="135">
        <f>IF('3d NC-Elec'!J59="-","-",'3d NC-Elec'!J59)</f>
        <v>158.04556234532978</v>
      </c>
      <c r="J51" s="135">
        <f>IF('3d NC-Elec'!K59="-","-",'3d NC-Elec'!K59)</f>
        <v>157.28071256172785</v>
      </c>
      <c r="K51" s="135">
        <f>IF('3d NC-Elec'!L59="-","-",'3d NC-Elec'!L59)</f>
        <v>161.97693568197934</v>
      </c>
      <c r="L51" s="135">
        <f>IF('3d NC-Elec'!M59="-","-",'3d NC-Elec'!M59)</f>
        <v>163.19601590249755</v>
      </c>
      <c r="M51" s="135">
        <f>IF('3d NC-Elec'!N59="-","-",'3d NC-Elec'!N59)</f>
        <v>164.49100843123352</v>
      </c>
      <c r="N51" s="135">
        <f>IF('3d NC-Elec'!O59="-","-",'3d NC-Elec'!O59)</f>
        <v>163.94668096560429</v>
      </c>
      <c r="O51" s="31"/>
      <c r="P51" s="135" t="str">
        <f>IF('3d NC-Elec'!Q59="-","-",'3d NC-Elec'!Q59)</f>
        <v>-</v>
      </c>
      <c r="Q51" s="135" t="str">
        <f>IF('3d NC-Elec'!R59="-","-",'3d NC-Elec'!R59)</f>
        <v>-</v>
      </c>
      <c r="R51" s="135" t="str">
        <f>IF('3d NC-Elec'!S59="-","-",'3d NC-Elec'!S59)</f>
        <v>-</v>
      </c>
      <c r="S51" s="135" t="str">
        <f>IF('3d NC-Elec'!T59="-","-",'3d NC-Elec'!T59)</f>
        <v>-</v>
      </c>
      <c r="T51" s="135" t="str">
        <f>IF('3d NC-Elec'!U59="-","-",'3d NC-Elec'!U59)</f>
        <v>-</v>
      </c>
      <c r="U51" s="135" t="str">
        <f>IF('3d NC-Elec'!V59="-","-",'3d NC-Elec'!V59)</f>
        <v>-</v>
      </c>
      <c r="V51" s="135" t="str">
        <f>IF('3d NC-Elec'!W59="-","-",'3d NC-Elec'!W59)</f>
        <v>-</v>
      </c>
      <c r="W51" s="135" t="str">
        <f>IF('3d NC-Elec'!X59="-","-",'3d NC-Elec'!X59)</f>
        <v>-</v>
      </c>
      <c r="X51" s="135" t="str">
        <f>IF('3d NC-Elec'!Y59="-","-",'3d NC-Elec'!Y59)</f>
        <v>-</v>
      </c>
      <c r="Y51" s="135" t="str">
        <f>IF('3d NC-Elec'!Z59="-","-",'3d NC-Elec'!Z59)</f>
        <v>-</v>
      </c>
      <c r="Z51" s="135" t="str">
        <f>IF('3d NC-Elec'!AA59="-","-",'3d NC-Elec'!AA59)</f>
        <v>-</v>
      </c>
      <c r="AA51" s="29"/>
    </row>
    <row r="52" spans="1:27" s="30" customFormat="1" ht="11.5" x14ac:dyDescent="0.25">
      <c r="A52" s="273">
        <v>5</v>
      </c>
      <c r="B52" s="138" t="s">
        <v>352</v>
      </c>
      <c r="C52" s="138" t="s">
        <v>347</v>
      </c>
      <c r="D52" s="141" t="s">
        <v>322</v>
      </c>
      <c r="E52" s="137"/>
      <c r="F52" s="31"/>
      <c r="G52" s="135">
        <f>IF('3f CPIH'!C$16="-","-",'3g OC '!$E$10*('3f CPIH'!C$16/'3f CPIH'!$G$16))</f>
        <v>76.533089989502642</v>
      </c>
      <c r="H52" s="135">
        <f>IF('3f CPIH'!D$16="-","-",'3g OC '!$E$10*('3f CPIH'!D$16/'3f CPIH'!$G$16))</f>
        <v>76.686309388881014</v>
      </c>
      <c r="I52" s="135">
        <f>IF('3f CPIH'!E$16="-","-",'3g OC '!$E$10*('3f CPIH'!E$16/'3f CPIH'!$G$16))</f>
        <v>76.916138487948601</v>
      </c>
      <c r="J52" s="135">
        <f>IF('3f CPIH'!F$16="-","-",'3g OC '!$E$10*('3f CPIH'!F$16/'3f CPIH'!$G$16))</f>
        <v>77.375796686083746</v>
      </c>
      <c r="K52" s="135">
        <f>IF('3f CPIH'!G$16="-","-",'3g OC '!$E$10*('3f CPIH'!G$16/'3f CPIH'!$G$16))</f>
        <v>78.29511308235405</v>
      </c>
      <c r="L52" s="135">
        <f>IF('3f CPIH'!H$16="-","-",'3g OC '!$E$10*('3f CPIH'!H$16/'3f CPIH'!$G$16))</f>
        <v>79.291039178313554</v>
      </c>
      <c r="M52" s="135">
        <f>IF('3f CPIH'!I$16="-","-",'3g OC '!$E$10*('3f CPIH'!I$16/'3f CPIH'!$G$16))</f>
        <v>80.440184673651416</v>
      </c>
      <c r="N52" s="135">
        <f>IF('3f CPIH'!J$16="-","-",'3g OC '!$E$10*('3f CPIH'!J$16/'3f CPIH'!$G$16))</f>
        <v>81.129671970854147</v>
      </c>
      <c r="O52" s="31"/>
      <c r="P52" s="135">
        <f>IF('3f CPIH'!L$16="-","-",'3g OC '!$E$10*('3f CPIH'!L$16/'3f CPIH'!$G$16))</f>
        <v>81.129671970854147</v>
      </c>
      <c r="Q52" s="135" t="str">
        <f>IF('3f CPIH'!M$16="-","-",'3g OC '!$E$10*('3f CPIH'!M$16/'3f CPIH'!$G$16))</f>
        <v>-</v>
      </c>
      <c r="R52" s="135" t="str">
        <f>IF('3f CPIH'!N$16="-","-",'3g OC '!$E$10*('3f CPIH'!N$16/'3f CPIH'!$G$16))</f>
        <v>-</v>
      </c>
      <c r="S52" s="135" t="str">
        <f>IF('3f CPIH'!O$16="-","-",'3g OC '!$E$10*('3f CPIH'!O$16/'3f CPIH'!$G$16))</f>
        <v>-</v>
      </c>
      <c r="T52" s="135" t="str">
        <f>IF('3f CPIH'!P$16="-","-",'3g OC '!$E$10*('3f CPIH'!P$16/'3f CPIH'!$G$16))</f>
        <v>-</v>
      </c>
      <c r="U52" s="135" t="str">
        <f>IF('3f CPIH'!Q$16="-","-",'3g OC '!$E$10*('3f CPIH'!Q$16/'3f CPIH'!$G$16))</f>
        <v>-</v>
      </c>
      <c r="V52" s="135" t="str">
        <f>IF('3f CPIH'!R$16="-","-",'3g OC '!$E$10*('3f CPIH'!R$16/'3f CPIH'!$G$16))</f>
        <v>-</v>
      </c>
      <c r="W52" s="135" t="str">
        <f>IF('3f CPIH'!S$16="-","-",'3g OC '!$E$10*('3f CPIH'!S$16/'3f CPIH'!$G$16))</f>
        <v>-</v>
      </c>
      <c r="X52" s="135" t="str">
        <f>IF('3f CPIH'!T$16="-","-",'3g OC '!$E$10*('3f CPIH'!T$16/'3f CPIH'!$G$16))</f>
        <v>-</v>
      </c>
      <c r="Y52" s="135" t="str">
        <f>IF('3f CPIH'!U$16="-","-",'3g OC '!$E$10*('3f CPIH'!U$16/'3f CPIH'!$G$16))</f>
        <v>-</v>
      </c>
      <c r="Z52" s="135" t="str">
        <f>IF('3f CPIH'!V$16="-","-",'3g OC '!$E$10*('3f CPIH'!V$16/'3f CPIH'!$G$16))</f>
        <v>-</v>
      </c>
      <c r="AA52" s="29"/>
    </row>
    <row r="53" spans="1:27" s="30" customFormat="1" ht="11.5" x14ac:dyDescent="0.25">
      <c r="A53" s="273">
        <v>6</v>
      </c>
      <c r="B53" s="138" t="s">
        <v>352</v>
      </c>
      <c r="C53" s="138" t="s">
        <v>45</v>
      </c>
      <c r="D53" s="141" t="s">
        <v>322</v>
      </c>
      <c r="E53" s="137"/>
      <c r="F53" s="31"/>
      <c r="G53" s="135" t="s">
        <v>336</v>
      </c>
      <c r="H53" s="135" t="s">
        <v>336</v>
      </c>
      <c r="I53" s="135" t="s">
        <v>336</v>
      </c>
      <c r="J53" s="135" t="s">
        <v>336</v>
      </c>
      <c r="K53" s="135">
        <f>IF('3h SMNCC'!F$36="-","-",'3h SMNCC'!F$36)</f>
        <v>0</v>
      </c>
      <c r="L53" s="135">
        <f>IF('3h SMNCC'!G$36="-","-",'3h SMNCC'!G$36)</f>
        <v>-0.20799732489328449</v>
      </c>
      <c r="M53" s="135">
        <f>IF('3h SMNCC'!H$36="-","-",'3h SMNCC'!H$36)</f>
        <v>2.3528451635617831</v>
      </c>
      <c r="N53" s="135">
        <f>IF('3h SMNCC'!I$36="-","-",'3h SMNCC'!I$36)</f>
        <v>7.276170729762069</v>
      </c>
      <c r="O53" s="31"/>
      <c r="P53" s="135" t="str">
        <f>IF('3h SMNCC'!K$36="-","-",'3h SMNCC'!K$36)</f>
        <v>-</v>
      </c>
      <c r="Q53" s="135" t="str">
        <f>IF('3h SMNCC'!L$36="-","-",'3h SMNCC'!L$36)</f>
        <v>-</v>
      </c>
      <c r="R53" s="135" t="str">
        <f>IF('3h SMNCC'!M$36="-","-",'3h SMNCC'!M$36)</f>
        <v>-</v>
      </c>
      <c r="S53" s="135" t="str">
        <f>IF('3h SMNCC'!N$36="-","-",'3h SMNCC'!N$36)</f>
        <v>-</v>
      </c>
      <c r="T53" s="135" t="str">
        <f>IF('3h SMNCC'!O$36="-","-",'3h SMNCC'!O$36)</f>
        <v>-</v>
      </c>
      <c r="U53" s="135" t="str">
        <f>IF('3h SMNCC'!P$36="-","-",'3h SMNCC'!P$36)</f>
        <v>-</v>
      </c>
      <c r="V53" s="135" t="str">
        <f>IF('3h SMNCC'!Q$36="-","-",'3h SMNCC'!Q$36)</f>
        <v>-</v>
      </c>
      <c r="W53" s="135" t="str">
        <f>IF('3h SMNCC'!R$36="-","-",'3h SMNCC'!R$36)</f>
        <v>-</v>
      </c>
      <c r="X53" s="135" t="str">
        <f>IF('3h SMNCC'!S$36="-","-",'3h SMNCC'!S$36)</f>
        <v>-</v>
      </c>
      <c r="Y53" s="135" t="str">
        <f>IF('3h SMNCC'!T$36="-","-",'3h SMNCC'!T$36)</f>
        <v>-</v>
      </c>
      <c r="Z53" s="135" t="str">
        <f>IF('3h SMNCC'!U$36="-","-",'3h SMNCC'!U$36)</f>
        <v>-</v>
      </c>
      <c r="AA53" s="29"/>
    </row>
    <row r="54" spans="1:27" s="30" customFormat="1" ht="12.4" customHeight="1" x14ac:dyDescent="0.25">
      <c r="A54" s="273">
        <v>7</v>
      </c>
      <c r="B54" s="138" t="s">
        <v>352</v>
      </c>
      <c r="C54" s="138" t="s">
        <v>399</v>
      </c>
      <c r="D54" s="141" t="s">
        <v>322</v>
      </c>
      <c r="E54" s="137"/>
      <c r="F54" s="31"/>
      <c r="G54" s="135">
        <f>IF('3f CPIH'!C$16="-","-",'3i PAAC PAP'!$G$12*('3f CPIH'!C$16/'3f CPIH'!$G$16))</f>
        <v>12.553203379941255</v>
      </c>
      <c r="H54" s="135">
        <f>IF('3f CPIH'!D$16="-","-",'3i PAAC PAP'!$G$12*('3f CPIH'!D$16/'3f CPIH'!$G$16))</f>
        <v>12.578334918239436</v>
      </c>
      <c r="I54" s="135">
        <f>IF('3f CPIH'!E$16="-","-",'3i PAAC PAP'!$G$12*('3f CPIH'!E$16/'3f CPIH'!$G$16))</f>
        <v>12.616032225686709</v>
      </c>
      <c r="J54" s="135">
        <f>IF('3f CPIH'!F$16="-","-",'3i PAAC PAP'!$G$12*('3f CPIH'!F$16/'3f CPIH'!$G$16))</f>
        <v>12.691426840581251</v>
      </c>
      <c r="K54" s="135">
        <f>IF('3f CPIH'!G$16="-","-",'3i PAAC PAP'!$G$12*('3f CPIH'!G$16/'3f CPIH'!$G$16))</f>
        <v>12.842216070370334</v>
      </c>
      <c r="L54" s="135">
        <f>IF('3f CPIH'!H$16="-","-",'3i PAAC PAP'!$G$12*('3f CPIH'!H$16/'3f CPIH'!$G$16))</f>
        <v>13.005571069308509</v>
      </c>
      <c r="M54" s="135">
        <f>IF('3f CPIH'!I$16="-","-",'3i PAAC PAP'!$G$12*('3f CPIH'!I$16/'3f CPIH'!$G$16))</f>
        <v>13.194057606544863</v>
      </c>
      <c r="N54" s="135">
        <f>IF('3f CPIH'!J$16="-","-",'3i PAAC PAP'!$G$12*('3f CPIH'!J$16/'3f CPIH'!$G$16))</f>
        <v>13.307149528886677</v>
      </c>
      <c r="O54" s="31"/>
      <c r="P54" s="135">
        <f>IF('3f CPIH'!L$16="-","-",'3i PAAC PAP'!$G$12*('3f CPIH'!L$16/'3f CPIH'!$G$16))</f>
        <v>13.307149528886677</v>
      </c>
      <c r="Q54" s="135" t="str">
        <f>IF('3f CPIH'!M$16="-","-",'3i PAAC PAP'!$G$12*('3f CPIH'!M$16/'3f CPIH'!$G$16))</f>
        <v>-</v>
      </c>
      <c r="R54" s="135" t="str">
        <f>IF('3f CPIH'!N$16="-","-",'3i PAAC PAP'!$G$12*('3f CPIH'!N$16/'3f CPIH'!$G$16))</f>
        <v>-</v>
      </c>
      <c r="S54" s="135" t="str">
        <f>IF('3f CPIH'!O$16="-","-",'3i PAAC PAP'!$G$12*('3f CPIH'!O$16/'3f CPIH'!$G$16))</f>
        <v>-</v>
      </c>
      <c r="T54" s="135" t="str">
        <f>IF('3f CPIH'!P$16="-","-",'3i PAAC PAP'!$G$12*('3f CPIH'!P$16/'3f CPIH'!$G$16))</f>
        <v>-</v>
      </c>
      <c r="U54" s="135" t="str">
        <f>IF('3f CPIH'!Q$16="-","-",'3i PAAC PAP'!$G$12*('3f CPIH'!Q$16/'3f CPIH'!$G$16))</f>
        <v>-</v>
      </c>
      <c r="V54" s="135" t="str">
        <f>IF('3f CPIH'!R$16="-","-",'3i PAAC PAP'!$G$12*('3f CPIH'!R$16/'3f CPIH'!$G$16))</f>
        <v>-</v>
      </c>
      <c r="W54" s="135" t="str">
        <f>IF('3f CPIH'!S$16="-","-",'3i PAAC PAP'!$G$12*('3f CPIH'!S$16/'3f CPIH'!$G$16))</f>
        <v>-</v>
      </c>
      <c r="X54" s="135" t="str">
        <f>IF('3f CPIH'!T$16="-","-",'3i PAAC PAP'!$G$12*('3f CPIH'!T$16/'3f CPIH'!$G$16))</f>
        <v>-</v>
      </c>
      <c r="Y54" s="135" t="str">
        <f>IF('3f CPIH'!U$16="-","-",'3i PAAC PAP'!$G$12*('3f CPIH'!U$16/'3f CPIH'!$G$16))</f>
        <v>-</v>
      </c>
      <c r="Z54" s="135" t="str">
        <f>IF('3f CPIH'!V$16="-","-",'3i PAAC PAP'!$G$12*('3f CPIH'!V$16/'3f CPIH'!$G$16))</f>
        <v>-</v>
      </c>
      <c r="AA54" s="29"/>
    </row>
    <row r="55" spans="1:27" s="30" customFormat="1" ht="11.5" x14ac:dyDescent="0.25">
      <c r="A55" s="273">
        <v>8</v>
      </c>
      <c r="B55" s="138" t="s">
        <v>352</v>
      </c>
      <c r="C55" s="138" t="s">
        <v>417</v>
      </c>
      <c r="D55" s="141" t="s">
        <v>322</v>
      </c>
      <c r="E55" s="137"/>
      <c r="F55" s="31"/>
      <c r="G55" s="135">
        <f>IF(G48="-","-",SUM(G48:G53)*'3i PAAC PAP'!$G$24)</f>
        <v>48.37133935832194</v>
      </c>
      <c r="H55" s="135">
        <f>IF(H48="-","-",SUM(H48:H53)*'3i PAAC PAP'!$G$24)</f>
        <v>46.235095959683974</v>
      </c>
      <c r="I55" s="135">
        <f>IF(I48="-","-",SUM(I48:I53)*'3i PAAC PAP'!$G$24)</f>
        <v>45.860782260101367</v>
      </c>
      <c r="J55" s="135">
        <f>IF(J48="-","-",SUM(J48:J53)*'3i PAAC PAP'!$G$24)</f>
        <v>44.917514102022665</v>
      </c>
      <c r="K55" s="135">
        <f>IF(K48="-","-",SUM(K48:K53)*'3i PAAC PAP'!$G$24)</f>
        <v>49.776621909301191</v>
      </c>
      <c r="L55" s="135">
        <f>IF(L48="-","-",SUM(L48:L53)*'3i PAAC PAP'!$G$24)</f>
        <v>49.124965730581557</v>
      </c>
      <c r="M55" s="135">
        <f>IF(M48="-","-",SUM(M48:M53)*'3i PAAC PAP'!$G$24)</f>
        <v>53.889312779113581</v>
      </c>
      <c r="N55" s="135">
        <f>IF(N48="-","-",SUM(N48:N53)*'3i PAAC PAP'!$G$24)</f>
        <v>56.288200559787981</v>
      </c>
      <c r="O55" s="31"/>
      <c r="P55" s="135" t="str">
        <f>IF(P48="-","-",SUM(P48:P53)*'3i PAAC PAP'!$G$24)</f>
        <v>-</v>
      </c>
      <c r="Q55" s="135" t="str">
        <f>IF(Q48="-","-",SUM(Q48:Q53)*'3i PAAC PAP'!$G$24)</f>
        <v>-</v>
      </c>
      <c r="R55" s="135" t="str">
        <f>IF(R48="-","-",SUM(R48:R53)*'3i PAAC PAP'!$G$24)</f>
        <v>-</v>
      </c>
      <c r="S55" s="135" t="str">
        <f>IF(S48="-","-",SUM(S48:S53)*'3i PAAC PAP'!$G$24)</f>
        <v>-</v>
      </c>
      <c r="T55" s="135" t="str">
        <f>IF(T48="-","-",SUM(T48:T53)*'3i PAAC PAP'!$G$24)</f>
        <v>-</v>
      </c>
      <c r="U55" s="135" t="str">
        <f>IF(U48="-","-",SUM(U48:U53)*'3i PAAC PAP'!$G$24)</f>
        <v>-</v>
      </c>
      <c r="V55" s="135" t="str">
        <f>IF(V48="-","-",SUM(V48:V53)*'3i PAAC PAP'!$G$24)</f>
        <v>-</v>
      </c>
      <c r="W55" s="135" t="str">
        <f>IF(W48="-","-",SUM(W48:W53)*'3i PAAC PAP'!$G$24)</f>
        <v>-</v>
      </c>
      <c r="X55" s="135" t="str">
        <f>IF(X48="-","-",SUM(X48:X53)*'3i PAAC PAP'!$G$24)</f>
        <v>-</v>
      </c>
      <c r="Y55" s="135" t="str">
        <f>IF(Y48="-","-",SUM(Y48:Y53)*'3i PAAC PAP'!$G$24)</f>
        <v>-</v>
      </c>
      <c r="Z55" s="135" t="str">
        <f>IF(Z48="-","-",SUM(Z48:Z53)*'3i PAAC PAP'!$G$24)</f>
        <v>-</v>
      </c>
      <c r="AA55" s="29"/>
    </row>
    <row r="56" spans="1:27" s="30" customFormat="1" ht="11.5" x14ac:dyDescent="0.25">
      <c r="A56" s="273">
        <v>9</v>
      </c>
      <c r="B56" s="138" t="s">
        <v>398</v>
      </c>
      <c r="C56" s="138" t="s">
        <v>548</v>
      </c>
      <c r="D56" s="141" t="s">
        <v>322</v>
      </c>
      <c r="E56" s="137"/>
      <c r="F56" s="31"/>
      <c r="G56" s="135">
        <f>IF(G48="-","-",SUM(G48:G55)*'3j EBIT'!$E$10)</f>
        <v>12.388603755443105</v>
      </c>
      <c r="H56" s="135">
        <f>IF(H48="-","-",SUM(H48:H55)*'3j EBIT'!$E$10)</f>
        <v>11.852491694074896</v>
      </c>
      <c r="I56" s="135">
        <f>IF(I48="-","-",SUM(I48:I55)*'3j EBIT'!$E$10)</f>
        <v>11.75918643595136</v>
      </c>
      <c r="J56" s="135">
        <f>IF(J48="-","-",SUM(J48:J55)*'3j EBIT'!$E$10)</f>
        <v>11.523685330099179</v>
      </c>
      <c r="K56" s="135">
        <f>IF(K48="-","-",SUM(K48:K55)*'3j EBIT'!$E$10)</f>
        <v>12.747079093328406</v>
      </c>
      <c r="L56" s="135">
        <f>IF(L48="-","-",SUM(L48:L55)*'3j EBIT'!$E$10)</f>
        <v>12.586497416121929</v>
      </c>
      <c r="M56" s="135">
        <f>IF(M48="-","-",SUM(M48:M55)*'3j EBIT'!$E$10)</f>
        <v>13.78680506843817</v>
      </c>
      <c r="N56" s="135">
        <f>IF(N48="-","-",SUM(N48:N55)*'3j EBIT'!$E$10)</f>
        <v>14.391515368094481</v>
      </c>
      <c r="O56" s="31"/>
      <c r="P56" s="135" t="str">
        <f>IF(P48="-","-",SUM(P48:P55)*'3j EBIT'!$E$10)</f>
        <v>-</v>
      </c>
      <c r="Q56" s="135" t="str">
        <f>IF(Q48="-","-",SUM(Q48:Q55)*'3j EBIT'!$E$10)</f>
        <v>-</v>
      </c>
      <c r="R56" s="135" t="str">
        <f>IF(R48="-","-",SUM(R48:R55)*'3j EBIT'!$E$10)</f>
        <v>-</v>
      </c>
      <c r="S56" s="135" t="str">
        <f>IF(S48="-","-",SUM(S48:S55)*'3j EBIT'!$E$10)</f>
        <v>-</v>
      </c>
      <c r="T56" s="135" t="str">
        <f>IF(T48="-","-",SUM(T48:T55)*'3j EBIT'!$E$10)</f>
        <v>-</v>
      </c>
      <c r="U56" s="135" t="str">
        <f>IF(U48="-","-",SUM(U48:U55)*'3j EBIT'!$E$10)</f>
        <v>-</v>
      </c>
      <c r="V56" s="135" t="str">
        <f>IF(V48="-","-",SUM(V48:V55)*'3j EBIT'!$E$10)</f>
        <v>-</v>
      </c>
      <c r="W56" s="135" t="str">
        <f>IF(W48="-","-",SUM(W48:W55)*'3j EBIT'!$E$10)</f>
        <v>-</v>
      </c>
      <c r="X56" s="135" t="str">
        <f>IF(X48="-","-",SUM(X48:X55)*'3j EBIT'!$E$10)</f>
        <v>-</v>
      </c>
      <c r="Y56" s="135" t="str">
        <f>IF(Y48="-","-",SUM(Y48:Y55)*'3j EBIT'!$E$10)</f>
        <v>-</v>
      </c>
      <c r="Z56" s="135" t="str">
        <f>IF(Z48="-","-",SUM(Z48:Z55)*'3j EBIT'!$E$10)</f>
        <v>-</v>
      </c>
      <c r="AA56" s="29"/>
    </row>
    <row r="57" spans="1:27" s="30" customFormat="1" ht="11.5" x14ac:dyDescent="0.25">
      <c r="A57" s="273">
        <v>10</v>
      </c>
      <c r="B57" s="138" t="s">
        <v>294</v>
      </c>
      <c r="C57" s="188" t="s">
        <v>549</v>
      </c>
      <c r="D57" s="141" t="s">
        <v>322</v>
      </c>
      <c r="E57" s="136"/>
      <c r="F57" s="31"/>
      <c r="G57" s="135">
        <f>IF(G48="-","-",SUM(G48:G50,G52:G56)*'3k HAP'!$E$11)</f>
        <v>7.251311585162874</v>
      </c>
      <c r="H57" s="135">
        <f>IF(H48="-","-",SUM(H48:H50,H52:H56)*'3k HAP'!$E$11)</f>
        <v>6.8203519952314258</v>
      </c>
      <c r="I57" s="135">
        <f>IF(I48="-","-",SUM(I48:I50,I52:I56)*'3k HAP'!$E$11)</f>
        <v>6.8418930281562869</v>
      </c>
      <c r="J57" s="135">
        <f>IF(J48="-","-",SUM(J48:J50,J52:J56)*'3k HAP'!$E$11)</f>
        <v>6.6701219889696333</v>
      </c>
      <c r="K57" s="135">
        <f>IF(K48="-","-",SUM(K48:K50,K52:K56)*'3k HAP'!$E$11)</f>
        <v>7.5519816840945433</v>
      </c>
      <c r="L57" s="135">
        <f>IF(L48="-","-",SUM(L48:L50,L52:L56)*'3k HAP'!$E$11)</f>
        <v>7.4096576983691431</v>
      </c>
      <c r="M57" s="135">
        <f>IF(M48="-","-",SUM(M48:M50,M52:M56)*'3k HAP'!$E$11)</f>
        <v>8.3228314730954143</v>
      </c>
      <c r="N57" s="135">
        <f>IF(N48="-","-",SUM(N48:N50,N52:N56)*'3k HAP'!$E$11)</f>
        <v>8.8002095410820029</v>
      </c>
      <c r="O57" s="31"/>
      <c r="P57" s="135" t="str">
        <f>IF(P48="-","-",SUM(P48:P50,P52:P56)*'3k HAP'!$E$11)</f>
        <v>-</v>
      </c>
      <c r="Q57" s="135" t="str">
        <f>IF(Q48="-","-",SUM(Q48:Q50,Q52:Q56)*'3k HAP'!$E$11)</f>
        <v>-</v>
      </c>
      <c r="R57" s="135" t="str">
        <f>IF(R48="-","-",SUM(R48:R50,R52:R56)*'3k HAP'!$E$11)</f>
        <v>-</v>
      </c>
      <c r="S57" s="135" t="str">
        <f>IF(S48="-","-",SUM(S48:S50,S52:S56)*'3k HAP'!$E$11)</f>
        <v>-</v>
      </c>
      <c r="T57" s="135" t="str">
        <f>IF(T48="-","-",SUM(T48:T50,T52:T56)*'3k HAP'!$E$11)</f>
        <v>-</v>
      </c>
      <c r="U57" s="135" t="str">
        <f>IF(U48="-","-",SUM(U48:U50,U52:U56)*'3k HAP'!$E$11)</f>
        <v>-</v>
      </c>
      <c r="V57" s="135" t="str">
        <f>IF(V48="-","-",SUM(V48:V50,V52:V56)*'3k HAP'!$E$11)</f>
        <v>-</v>
      </c>
      <c r="W57" s="135" t="str">
        <f>IF(W48="-","-",SUM(W48:W50,W52:W56)*'3k HAP'!$E$11)</f>
        <v>-</v>
      </c>
      <c r="X57" s="135" t="str">
        <f>IF(X48="-","-",SUM(X48:X50,X52:X56)*'3k HAP'!$E$11)</f>
        <v>-</v>
      </c>
      <c r="Y57" s="135" t="str">
        <f>IF(Y48="-","-",SUM(Y48:Y50,Y52:Y56)*'3k HAP'!$E$11)</f>
        <v>-</v>
      </c>
      <c r="Z57" s="135" t="str">
        <f>IF(Z48="-","-",SUM(Z48:Z50,Z52:Z56)*'3k HAP'!$E$11)</f>
        <v>-</v>
      </c>
      <c r="AA57" s="29"/>
    </row>
    <row r="58" spans="1:27" s="30" customFormat="1" ht="11.5" x14ac:dyDescent="0.25">
      <c r="A58" s="273">
        <v>11</v>
      </c>
      <c r="B58" s="138" t="s">
        <v>46</v>
      </c>
      <c r="C58" s="138" t="str">
        <f>B58&amp;"_"&amp;D58</f>
        <v>Total_N Wales and Mersey</v>
      </c>
      <c r="D58" s="141" t="s">
        <v>322</v>
      </c>
      <c r="E58" s="137"/>
      <c r="F58" s="31"/>
      <c r="G58" s="135">
        <f t="shared" ref="G58:N58" si="6">IF(G48="-","-",SUM(G48:G57))</f>
        <v>671.67169194287465</v>
      </c>
      <c r="H58" s="135">
        <f t="shared" si="6"/>
        <v>642.48819600903767</v>
      </c>
      <c r="I58" s="135">
        <f t="shared" si="6"/>
        <v>637.50562872470562</v>
      </c>
      <c r="J58" s="135">
        <f t="shared" si="6"/>
        <v>624.70356153481509</v>
      </c>
      <c r="K58" s="135">
        <f t="shared" si="6"/>
        <v>691.19796042628639</v>
      </c>
      <c r="L58" s="135">
        <f t="shared" si="6"/>
        <v>682.4433875419611</v>
      </c>
      <c r="M58" s="135">
        <f t="shared" si="6"/>
        <v>747.73095593301628</v>
      </c>
      <c r="N58" s="135">
        <f t="shared" si="6"/>
        <v>780.63990217730714</v>
      </c>
      <c r="O58" s="31"/>
      <c r="P58" s="135" t="str">
        <f t="shared" ref="P58:Z58" si="7">IF(P48="-","-",SUM(P48:P57))</f>
        <v>-</v>
      </c>
      <c r="Q58" s="135" t="str">
        <f t="shared" si="7"/>
        <v>-</v>
      </c>
      <c r="R58" s="135" t="str">
        <f t="shared" si="7"/>
        <v>-</v>
      </c>
      <c r="S58" s="135" t="str">
        <f t="shared" si="7"/>
        <v>-</v>
      </c>
      <c r="T58" s="135" t="str">
        <f t="shared" si="7"/>
        <v>-</v>
      </c>
      <c r="U58" s="135" t="str">
        <f t="shared" si="7"/>
        <v>-</v>
      </c>
      <c r="V58" s="135" t="str">
        <f t="shared" si="7"/>
        <v>-</v>
      </c>
      <c r="W58" s="135" t="str">
        <f t="shared" si="7"/>
        <v>-</v>
      </c>
      <c r="X58" s="135" t="str">
        <f t="shared" si="7"/>
        <v>-</v>
      </c>
      <c r="Y58" s="135" t="str">
        <f t="shared" si="7"/>
        <v>-</v>
      </c>
      <c r="Z58" s="135" t="str">
        <f t="shared" si="7"/>
        <v>-</v>
      </c>
      <c r="AA58" s="29"/>
    </row>
    <row r="59" spans="1:27" s="30" customFormat="1" ht="11.5" x14ac:dyDescent="0.25">
      <c r="A59" s="273">
        <v>1</v>
      </c>
      <c r="B59" s="142" t="s">
        <v>353</v>
      </c>
      <c r="C59" s="142" t="s">
        <v>344</v>
      </c>
      <c r="D59" s="140" t="s">
        <v>323</v>
      </c>
      <c r="E59" s="134"/>
      <c r="F59" s="31"/>
      <c r="G59" s="41">
        <f>IF('3a DF'!H32="-","-",'3a DF'!H32)</f>
        <v>255.46245415509372</v>
      </c>
      <c r="H59" s="41">
        <f>IF('3a DF'!I32="-","-",'3a DF'!I32)</f>
        <v>228.68469570453672</v>
      </c>
      <c r="I59" s="41">
        <f>IF('3a DF'!J32="-","-",'3a DF'!J32)</f>
        <v>206.21607422200412</v>
      </c>
      <c r="J59" s="41">
        <f>IF('3a DF'!K32="-","-",'3a DF'!K32)</f>
        <v>196.42560174668822</v>
      </c>
      <c r="K59" s="41">
        <f>IF('3a DF'!L32="-","-",'3a DF'!L32)</f>
        <v>229.22844336981328</v>
      </c>
      <c r="L59" s="41">
        <f>IF('3a DF'!M32="-","-",'3a DF'!M32)</f>
        <v>220.74880763233546</v>
      </c>
      <c r="M59" s="41">
        <f>IF('3a DF'!N32="-","-",'3a DF'!N32)</f>
        <v>235.61276697719472</v>
      </c>
      <c r="N59" s="41">
        <f>IF('3a DF'!O32="-","-",'3a DF'!O32)</f>
        <v>262.96478848305958</v>
      </c>
      <c r="O59" s="31"/>
      <c r="P59" s="41" t="str">
        <f>IF('3a DF'!Q32="-","-",'3a DF'!Q32)</f>
        <v>-</v>
      </c>
      <c r="Q59" s="41" t="str">
        <f>IF('3a DF'!R32="-","-",'3a DF'!R32)</f>
        <v>-</v>
      </c>
      <c r="R59" s="41" t="str">
        <f>IF('3a DF'!S32="-","-",'3a DF'!S32)</f>
        <v>-</v>
      </c>
      <c r="S59" s="41" t="str">
        <f>IF('3a DF'!T32="-","-",'3a DF'!T32)</f>
        <v>-</v>
      </c>
      <c r="T59" s="41" t="str">
        <f>IF('3a DF'!U32="-","-",'3a DF'!U32)</f>
        <v>-</v>
      </c>
      <c r="U59" s="41" t="str">
        <f>IF('3a DF'!V32="-","-",'3a DF'!V32)</f>
        <v>-</v>
      </c>
      <c r="V59" s="41" t="str">
        <f>IF('3a DF'!W32="-","-",'3a DF'!W32)</f>
        <v>-</v>
      </c>
      <c r="W59" s="41" t="str">
        <f>IF('3a DF'!X32="-","-",'3a DF'!X32)</f>
        <v>-</v>
      </c>
      <c r="X59" s="41" t="str">
        <f>IF('3a DF'!Y32="-","-",'3a DF'!Y32)</f>
        <v>-</v>
      </c>
      <c r="Y59" s="41" t="str">
        <f>IF('3a DF'!Z32="-","-",'3a DF'!Z32)</f>
        <v>-</v>
      </c>
      <c r="Z59" s="41" t="str">
        <f>IF('3a DF'!AA32="-","-",'3a DF'!AA32)</f>
        <v>-</v>
      </c>
      <c r="AA59" s="29"/>
    </row>
    <row r="60" spans="1:27" s="30" customFormat="1" ht="11.5" x14ac:dyDescent="0.25">
      <c r="A60" s="273">
        <v>2</v>
      </c>
      <c r="B60" s="142" t="s">
        <v>353</v>
      </c>
      <c r="C60" s="142" t="s">
        <v>303</v>
      </c>
      <c r="D60" s="140" t="s">
        <v>323</v>
      </c>
      <c r="E60" s="134"/>
      <c r="F60" s="31"/>
      <c r="G60" s="41">
        <f>IF('3b CM'!F31="-","-",'3b CM'!F31)</f>
        <v>5.9373142488392754E-2</v>
      </c>
      <c r="H60" s="41">
        <f>IF('3b CM'!G31="-","-",'3b CM'!G31)</f>
        <v>8.9059713732589127E-2</v>
      </c>
      <c r="I60" s="41">
        <f>IF('3b CM'!H31="-","-",'3b CM'!H31)</f>
        <v>0.28043935695902794</v>
      </c>
      <c r="J60" s="41">
        <f>IF('3b CM'!I31="-","-",'3b CM'!I31)</f>
        <v>0.28519285874406208</v>
      </c>
      <c r="K60" s="41">
        <f>IF('3b CM'!J31="-","-",'3b CM'!J31)</f>
        <v>3.6629582044763804</v>
      </c>
      <c r="L60" s="41">
        <f>IF('3b CM'!K31="-","-",'3b CM'!K31)</f>
        <v>3.5534395931479712</v>
      </c>
      <c r="M60" s="41">
        <f>IF('3b CM'!L31="-","-",'3b CM'!L31)</f>
        <v>12.42000229066795</v>
      </c>
      <c r="N60" s="41">
        <f>IF('3b CM'!M31="-","-",'3b CM'!M31)</f>
        <v>11.806807463117455</v>
      </c>
      <c r="O60" s="31"/>
      <c r="P60" s="41" t="str">
        <f>IF('3b CM'!O31="-","-",'3b CM'!O31)</f>
        <v>-</v>
      </c>
      <c r="Q60" s="41" t="str">
        <f>IF('3b CM'!P31="-","-",'3b CM'!P31)</f>
        <v>-</v>
      </c>
      <c r="R60" s="41" t="str">
        <f>IF('3b CM'!Q31="-","-",'3b CM'!Q31)</f>
        <v>-</v>
      </c>
      <c r="S60" s="41" t="str">
        <f>IF('3b CM'!R31="-","-",'3b CM'!R31)</f>
        <v>-</v>
      </c>
      <c r="T60" s="41" t="str">
        <f>IF('3b CM'!S31="-","-",'3b CM'!S31)</f>
        <v>-</v>
      </c>
      <c r="U60" s="41" t="str">
        <f>IF('3b CM'!T31="-","-",'3b CM'!T31)</f>
        <v>-</v>
      </c>
      <c r="V60" s="41" t="str">
        <f>IF('3b CM'!U31="-","-",'3b CM'!U31)</f>
        <v>-</v>
      </c>
      <c r="W60" s="41" t="str">
        <f>IF('3b CM'!V31="-","-",'3b CM'!V31)</f>
        <v>-</v>
      </c>
      <c r="X60" s="41" t="str">
        <f>IF('3b CM'!W31="-","-",'3b CM'!W31)</f>
        <v>-</v>
      </c>
      <c r="Y60" s="41" t="str">
        <f>IF('3b CM'!X31="-","-",'3b CM'!X31)</f>
        <v>-</v>
      </c>
      <c r="Z60" s="41" t="str">
        <f>IF('3b CM'!Y31="-","-",'3b CM'!Y31)</f>
        <v>-</v>
      </c>
      <c r="AA60" s="29"/>
    </row>
    <row r="61" spans="1:27" s="30" customFormat="1" ht="11.5" x14ac:dyDescent="0.25">
      <c r="A61" s="273">
        <v>3</v>
      </c>
      <c r="B61" s="142" t="s">
        <v>2</v>
      </c>
      <c r="C61" s="142" t="s">
        <v>345</v>
      </c>
      <c r="D61" s="140" t="s">
        <v>323</v>
      </c>
      <c r="E61" s="134"/>
      <c r="F61" s="31"/>
      <c r="G61" s="41">
        <f>IF('3c PC'!G32="-","-",'3c PC'!G32)</f>
        <v>90.728447956652246</v>
      </c>
      <c r="H61" s="41">
        <f>IF('3c PC'!H32="-","-",'3c PC'!H32)</f>
        <v>90.70135930003957</v>
      </c>
      <c r="I61" s="41">
        <f>IF('3c PC'!I32="-","-",'3c PC'!I32)</f>
        <v>115.00706783297443</v>
      </c>
      <c r="J61" s="41">
        <f>IF('3c PC'!J32="-","-",'3c PC'!J32)</f>
        <v>113.77434910812336</v>
      </c>
      <c r="K61" s="41">
        <f>IF('3c PC'!K32="-","-",'3c PC'!K32)</f>
        <v>130.45531099905753</v>
      </c>
      <c r="L61" s="41">
        <f>IF('3c PC'!L32="-","-",'3c PC'!L32)</f>
        <v>129.26693529650524</v>
      </c>
      <c r="M61" s="41">
        <f>IF('3c PC'!M32="-","-",'3c PC'!M32)</f>
        <v>157.85791673557029</v>
      </c>
      <c r="N61" s="41">
        <f>IF('3c PC'!N32="-","-",'3c PC'!N32)</f>
        <v>154.9210478647903</v>
      </c>
      <c r="O61" s="31"/>
      <c r="P61" s="41" t="str">
        <f>IF('3c PC'!P32="-","-",'3c PC'!P32)</f>
        <v>-</v>
      </c>
      <c r="Q61" s="41" t="str">
        <f>IF('3c PC'!Q32="-","-",'3c PC'!Q32)</f>
        <v>-</v>
      </c>
      <c r="R61" s="41" t="str">
        <f>IF('3c PC'!R32="-","-",'3c PC'!R32)</f>
        <v>-</v>
      </c>
      <c r="S61" s="41" t="str">
        <f>IF('3c PC'!S32="-","-",'3c PC'!S32)</f>
        <v>-</v>
      </c>
      <c r="T61" s="41" t="str">
        <f>IF('3c PC'!T32="-","-",'3c PC'!T32)</f>
        <v>-</v>
      </c>
      <c r="U61" s="41" t="str">
        <f>IF('3c PC'!U32="-","-",'3c PC'!U32)</f>
        <v>-</v>
      </c>
      <c r="V61" s="41" t="str">
        <f>IF('3c PC'!V32="-","-",'3c PC'!V32)</f>
        <v>-</v>
      </c>
      <c r="W61" s="41" t="str">
        <f>IF('3c PC'!W32="-","-",'3c PC'!W32)</f>
        <v>-</v>
      </c>
      <c r="X61" s="41" t="str">
        <f>IF('3c PC'!X32="-","-",'3c PC'!X32)</f>
        <v>-</v>
      </c>
      <c r="Y61" s="41" t="str">
        <f>IF('3c PC'!Y32="-","-",'3c PC'!Y32)</f>
        <v>-</v>
      </c>
      <c r="Z61" s="41" t="str">
        <f>IF('3c PC'!Z32="-","-",'3c PC'!Z32)</f>
        <v>-</v>
      </c>
      <c r="AA61" s="29"/>
    </row>
    <row r="62" spans="1:27" s="30" customFormat="1" ht="11.5" x14ac:dyDescent="0.25">
      <c r="A62" s="273">
        <v>4</v>
      </c>
      <c r="B62" s="142" t="s">
        <v>355</v>
      </c>
      <c r="C62" s="142" t="s">
        <v>346</v>
      </c>
      <c r="D62" s="140" t="s">
        <v>323</v>
      </c>
      <c r="E62" s="134"/>
      <c r="F62" s="31"/>
      <c r="G62" s="41">
        <f>IF('3d NC-Elec'!H60="-","-",'3d NC-Elec'!H60)</f>
        <v>116.19937976530447</v>
      </c>
      <c r="H62" s="41">
        <f>IF('3d NC-Elec'!I60="-","-",'3d NC-Elec'!I60)</f>
        <v>117.19760986714678</v>
      </c>
      <c r="I62" s="41">
        <f>IF('3d NC-Elec'!J60="-","-",'3d NC-Elec'!J60)</f>
        <v>135.76275715081815</v>
      </c>
      <c r="J62" s="41">
        <f>IF('3d NC-Elec'!K60="-","-",'3d NC-Elec'!K60)</f>
        <v>135.01195351842912</v>
      </c>
      <c r="K62" s="41">
        <f>IF('3d NC-Elec'!L60="-","-",'3d NC-Elec'!L60)</f>
        <v>131.14258753630904</v>
      </c>
      <c r="L62" s="41">
        <f>IF('3d NC-Elec'!M60="-","-",'3d NC-Elec'!M60)</f>
        <v>132.33927985075059</v>
      </c>
      <c r="M62" s="41">
        <f>IF('3d NC-Elec'!N60="-","-",'3d NC-Elec'!N60)</f>
        <v>145.47848001922205</v>
      </c>
      <c r="N62" s="41">
        <f>IF('3d NC-Elec'!O60="-","-",'3d NC-Elec'!O60)</f>
        <v>144.94434467017982</v>
      </c>
      <c r="O62" s="31"/>
      <c r="P62" s="41" t="str">
        <f>IF('3d NC-Elec'!Q60="-","-",'3d NC-Elec'!Q60)</f>
        <v>-</v>
      </c>
      <c r="Q62" s="41" t="str">
        <f>IF('3d NC-Elec'!R60="-","-",'3d NC-Elec'!R60)</f>
        <v>-</v>
      </c>
      <c r="R62" s="41" t="str">
        <f>IF('3d NC-Elec'!S60="-","-",'3d NC-Elec'!S60)</f>
        <v>-</v>
      </c>
      <c r="S62" s="41" t="str">
        <f>IF('3d NC-Elec'!T60="-","-",'3d NC-Elec'!T60)</f>
        <v>-</v>
      </c>
      <c r="T62" s="41" t="str">
        <f>IF('3d NC-Elec'!U60="-","-",'3d NC-Elec'!U60)</f>
        <v>-</v>
      </c>
      <c r="U62" s="41" t="str">
        <f>IF('3d NC-Elec'!V60="-","-",'3d NC-Elec'!V60)</f>
        <v>-</v>
      </c>
      <c r="V62" s="41" t="str">
        <f>IF('3d NC-Elec'!W60="-","-",'3d NC-Elec'!W60)</f>
        <v>-</v>
      </c>
      <c r="W62" s="41" t="str">
        <f>IF('3d NC-Elec'!X60="-","-",'3d NC-Elec'!X60)</f>
        <v>-</v>
      </c>
      <c r="X62" s="41" t="str">
        <f>IF('3d NC-Elec'!Y60="-","-",'3d NC-Elec'!Y60)</f>
        <v>-</v>
      </c>
      <c r="Y62" s="41" t="str">
        <f>IF('3d NC-Elec'!Z60="-","-",'3d NC-Elec'!Z60)</f>
        <v>-</v>
      </c>
      <c r="Z62" s="41" t="str">
        <f>IF('3d NC-Elec'!AA60="-","-",'3d NC-Elec'!AA60)</f>
        <v>-</v>
      </c>
      <c r="AA62" s="29"/>
    </row>
    <row r="63" spans="1:27" s="30" customFormat="1" ht="11.5" x14ac:dyDescent="0.25">
      <c r="A63" s="273">
        <v>5</v>
      </c>
      <c r="B63" s="142" t="s">
        <v>352</v>
      </c>
      <c r="C63" s="142" t="s">
        <v>347</v>
      </c>
      <c r="D63" s="140" t="s">
        <v>323</v>
      </c>
      <c r="E63" s="134"/>
      <c r="F63" s="31"/>
      <c r="G63" s="41">
        <f>IF('3f CPIH'!C$16="-","-",'3g OC '!$E$10*('3f CPIH'!C$16/'3f CPIH'!$G$16))</f>
        <v>76.533089989502642</v>
      </c>
      <c r="H63" s="41">
        <f>IF('3f CPIH'!D$16="-","-",'3g OC '!$E$10*('3f CPIH'!D$16/'3f CPIH'!$G$16))</f>
        <v>76.686309388881014</v>
      </c>
      <c r="I63" s="41">
        <f>IF('3f CPIH'!E$16="-","-",'3g OC '!$E$10*('3f CPIH'!E$16/'3f CPIH'!$G$16))</f>
        <v>76.916138487948601</v>
      </c>
      <c r="J63" s="41">
        <f>IF('3f CPIH'!F$16="-","-",'3g OC '!$E$10*('3f CPIH'!F$16/'3f CPIH'!$G$16))</f>
        <v>77.375796686083746</v>
      </c>
      <c r="K63" s="41">
        <f>IF('3f CPIH'!G$16="-","-",'3g OC '!$E$10*('3f CPIH'!G$16/'3f CPIH'!$G$16))</f>
        <v>78.29511308235405</v>
      </c>
      <c r="L63" s="41">
        <f>IF('3f CPIH'!H$16="-","-",'3g OC '!$E$10*('3f CPIH'!H$16/'3f CPIH'!$G$16))</f>
        <v>79.291039178313554</v>
      </c>
      <c r="M63" s="41">
        <f>IF('3f CPIH'!I$16="-","-",'3g OC '!$E$10*('3f CPIH'!I$16/'3f CPIH'!$G$16))</f>
        <v>80.440184673651416</v>
      </c>
      <c r="N63" s="41">
        <f>IF('3f CPIH'!J$16="-","-",'3g OC '!$E$10*('3f CPIH'!J$16/'3f CPIH'!$G$16))</f>
        <v>81.129671970854147</v>
      </c>
      <c r="O63" s="31"/>
      <c r="P63" s="41">
        <f>IF('3f CPIH'!L$16="-","-",'3g OC '!$E$10*('3f CPIH'!L$16/'3f CPIH'!$G$16))</f>
        <v>81.129671970854147</v>
      </c>
      <c r="Q63" s="41" t="str">
        <f>IF('3f CPIH'!M$16="-","-",'3g OC '!$E$10*('3f CPIH'!M$16/'3f CPIH'!$G$16))</f>
        <v>-</v>
      </c>
      <c r="R63" s="41" t="str">
        <f>IF('3f CPIH'!N$16="-","-",'3g OC '!$E$10*('3f CPIH'!N$16/'3f CPIH'!$G$16))</f>
        <v>-</v>
      </c>
      <c r="S63" s="41" t="str">
        <f>IF('3f CPIH'!O$16="-","-",'3g OC '!$E$10*('3f CPIH'!O$16/'3f CPIH'!$G$16))</f>
        <v>-</v>
      </c>
      <c r="T63" s="41" t="str">
        <f>IF('3f CPIH'!P$16="-","-",'3g OC '!$E$10*('3f CPIH'!P$16/'3f CPIH'!$G$16))</f>
        <v>-</v>
      </c>
      <c r="U63" s="41" t="str">
        <f>IF('3f CPIH'!Q$16="-","-",'3g OC '!$E$10*('3f CPIH'!Q$16/'3f CPIH'!$G$16))</f>
        <v>-</v>
      </c>
      <c r="V63" s="41" t="str">
        <f>IF('3f CPIH'!R$16="-","-",'3g OC '!$E$10*('3f CPIH'!R$16/'3f CPIH'!$G$16))</f>
        <v>-</v>
      </c>
      <c r="W63" s="41" t="str">
        <f>IF('3f CPIH'!S$16="-","-",'3g OC '!$E$10*('3f CPIH'!S$16/'3f CPIH'!$G$16))</f>
        <v>-</v>
      </c>
      <c r="X63" s="41" t="str">
        <f>IF('3f CPIH'!T$16="-","-",'3g OC '!$E$10*('3f CPIH'!T$16/'3f CPIH'!$G$16))</f>
        <v>-</v>
      </c>
      <c r="Y63" s="41" t="str">
        <f>IF('3f CPIH'!U$16="-","-",'3g OC '!$E$10*('3f CPIH'!U$16/'3f CPIH'!$G$16))</f>
        <v>-</v>
      </c>
      <c r="Z63" s="41" t="str">
        <f>IF('3f CPIH'!V$16="-","-",'3g OC '!$E$10*('3f CPIH'!V$16/'3f CPIH'!$G$16))</f>
        <v>-</v>
      </c>
      <c r="AA63" s="29"/>
    </row>
    <row r="64" spans="1:27" s="30" customFormat="1" ht="11.5" x14ac:dyDescent="0.25">
      <c r="A64" s="273">
        <v>6</v>
      </c>
      <c r="B64" s="142" t="s">
        <v>352</v>
      </c>
      <c r="C64" s="142" t="s">
        <v>45</v>
      </c>
      <c r="D64" s="140" t="s">
        <v>323</v>
      </c>
      <c r="E64" s="134"/>
      <c r="F64" s="31"/>
      <c r="G64" s="41" t="s">
        <v>336</v>
      </c>
      <c r="H64" s="41" t="s">
        <v>336</v>
      </c>
      <c r="I64" s="41" t="s">
        <v>336</v>
      </c>
      <c r="J64" s="41" t="s">
        <v>336</v>
      </c>
      <c r="K64" s="41">
        <f>IF('3h SMNCC'!F$36="-","-",'3h SMNCC'!F$36)</f>
        <v>0</v>
      </c>
      <c r="L64" s="41">
        <f>IF('3h SMNCC'!G$36="-","-",'3h SMNCC'!G$36)</f>
        <v>-0.20799732489328449</v>
      </c>
      <c r="M64" s="41">
        <f>IF('3h SMNCC'!H$36="-","-",'3h SMNCC'!H$36)</f>
        <v>2.3528451635617831</v>
      </c>
      <c r="N64" s="41">
        <f>IF('3h SMNCC'!I$36="-","-",'3h SMNCC'!I$36)</f>
        <v>7.276170729762069</v>
      </c>
      <c r="O64" s="31"/>
      <c r="P64" s="41" t="str">
        <f>IF('3h SMNCC'!K$36="-","-",'3h SMNCC'!K$36)</f>
        <v>-</v>
      </c>
      <c r="Q64" s="41" t="str">
        <f>IF('3h SMNCC'!L$36="-","-",'3h SMNCC'!L$36)</f>
        <v>-</v>
      </c>
      <c r="R64" s="41" t="str">
        <f>IF('3h SMNCC'!M$36="-","-",'3h SMNCC'!M$36)</f>
        <v>-</v>
      </c>
      <c r="S64" s="41" t="str">
        <f>IF('3h SMNCC'!N$36="-","-",'3h SMNCC'!N$36)</f>
        <v>-</v>
      </c>
      <c r="T64" s="41" t="str">
        <f>IF('3h SMNCC'!O$36="-","-",'3h SMNCC'!O$36)</f>
        <v>-</v>
      </c>
      <c r="U64" s="41" t="str">
        <f>IF('3h SMNCC'!P$36="-","-",'3h SMNCC'!P$36)</f>
        <v>-</v>
      </c>
      <c r="V64" s="41" t="str">
        <f>IF('3h SMNCC'!Q$36="-","-",'3h SMNCC'!Q$36)</f>
        <v>-</v>
      </c>
      <c r="W64" s="41" t="str">
        <f>IF('3h SMNCC'!R$36="-","-",'3h SMNCC'!R$36)</f>
        <v>-</v>
      </c>
      <c r="X64" s="41" t="str">
        <f>IF('3h SMNCC'!S$36="-","-",'3h SMNCC'!S$36)</f>
        <v>-</v>
      </c>
      <c r="Y64" s="41" t="str">
        <f>IF('3h SMNCC'!T$36="-","-",'3h SMNCC'!T$36)</f>
        <v>-</v>
      </c>
      <c r="Z64" s="41" t="str">
        <f>IF('3h SMNCC'!U$36="-","-",'3h SMNCC'!U$36)</f>
        <v>-</v>
      </c>
      <c r="AA64" s="29"/>
    </row>
    <row r="65" spans="1:27" s="30" customFormat="1" ht="11.5" x14ac:dyDescent="0.25">
      <c r="A65" s="273">
        <v>7</v>
      </c>
      <c r="B65" s="142" t="s">
        <v>352</v>
      </c>
      <c r="C65" s="142" t="s">
        <v>399</v>
      </c>
      <c r="D65" s="140" t="s">
        <v>323</v>
      </c>
      <c r="E65" s="134"/>
      <c r="F65" s="31"/>
      <c r="G65" s="41">
        <f>IF('3f CPIH'!C$16="-","-",'3i PAAC PAP'!$G$12*('3f CPIH'!C$16/'3f CPIH'!$G$16))</f>
        <v>12.553203379941255</v>
      </c>
      <c r="H65" s="41">
        <f>IF('3f CPIH'!D$16="-","-",'3i PAAC PAP'!$G$12*('3f CPIH'!D$16/'3f CPIH'!$G$16))</f>
        <v>12.578334918239436</v>
      </c>
      <c r="I65" s="41">
        <f>IF('3f CPIH'!E$16="-","-",'3i PAAC PAP'!$G$12*('3f CPIH'!E$16/'3f CPIH'!$G$16))</f>
        <v>12.616032225686709</v>
      </c>
      <c r="J65" s="41">
        <f>IF('3f CPIH'!F$16="-","-",'3i PAAC PAP'!$G$12*('3f CPIH'!F$16/'3f CPIH'!$G$16))</f>
        <v>12.691426840581251</v>
      </c>
      <c r="K65" s="41">
        <f>IF('3f CPIH'!G$16="-","-",'3i PAAC PAP'!$G$12*('3f CPIH'!G$16/'3f CPIH'!$G$16))</f>
        <v>12.842216070370334</v>
      </c>
      <c r="L65" s="41">
        <f>IF('3f CPIH'!H$16="-","-",'3i PAAC PAP'!$G$12*('3f CPIH'!H$16/'3f CPIH'!$G$16))</f>
        <v>13.005571069308509</v>
      </c>
      <c r="M65" s="41">
        <f>IF('3f CPIH'!I$16="-","-",'3i PAAC PAP'!$G$12*('3f CPIH'!I$16/'3f CPIH'!$G$16))</f>
        <v>13.194057606544863</v>
      </c>
      <c r="N65" s="41">
        <f>IF('3f CPIH'!J$16="-","-",'3i PAAC PAP'!$G$12*('3f CPIH'!J$16/'3f CPIH'!$G$16))</f>
        <v>13.307149528886677</v>
      </c>
      <c r="O65" s="31"/>
      <c r="P65" s="41">
        <f>IF('3f CPIH'!L$16="-","-",'3i PAAC PAP'!$G$12*('3f CPIH'!L$16/'3f CPIH'!$G$16))</f>
        <v>13.307149528886677</v>
      </c>
      <c r="Q65" s="41" t="str">
        <f>IF('3f CPIH'!M$16="-","-",'3i PAAC PAP'!$G$12*('3f CPIH'!M$16/'3f CPIH'!$G$16))</f>
        <v>-</v>
      </c>
      <c r="R65" s="41" t="str">
        <f>IF('3f CPIH'!N$16="-","-",'3i PAAC PAP'!$G$12*('3f CPIH'!N$16/'3f CPIH'!$G$16))</f>
        <v>-</v>
      </c>
      <c r="S65" s="41" t="str">
        <f>IF('3f CPIH'!O$16="-","-",'3i PAAC PAP'!$G$12*('3f CPIH'!O$16/'3f CPIH'!$G$16))</f>
        <v>-</v>
      </c>
      <c r="T65" s="41" t="str">
        <f>IF('3f CPIH'!P$16="-","-",'3i PAAC PAP'!$G$12*('3f CPIH'!P$16/'3f CPIH'!$G$16))</f>
        <v>-</v>
      </c>
      <c r="U65" s="41" t="str">
        <f>IF('3f CPIH'!Q$16="-","-",'3i PAAC PAP'!$G$12*('3f CPIH'!Q$16/'3f CPIH'!$G$16))</f>
        <v>-</v>
      </c>
      <c r="V65" s="41" t="str">
        <f>IF('3f CPIH'!R$16="-","-",'3i PAAC PAP'!$G$12*('3f CPIH'!R$16/'3f CPIH'!$G$16))</f>
        <v>-</v>
      </c>
      <c r="W65" s="41" t="str">
        <f>IF('3f CPIH'!S$16="-","-",'3i PAAC PAP'!$G$12*('3f CPIH'!S$16/'3f CPIH'!$G$16))</f>
        <v>-</v>
      </c>
      <c r="X65" s="41" t="str">
        <f>IF('3f CPIH'!T$16="-","-",'3i PAAC PAP'!$G$12*('3f CPIH'!T$16/'3f CPIH'!$G$16))</f>
        <v>-</v>
      </c>
      <c r="Y65" s="41" t="str">
        <f>IF('3f CPIH'!U$16="-","-",'3i PAAC PAP'!$G$12*('3f CPIH'!U$16/'3f CPIH'!$G$16))</f>
        <v>-</v>
      </c>
      <c r="Z65" s="41" t="str">
        <f>IF('3f CPIH'!V$16="-","-",'3i PAAC PAP'!$G$12*('3f CPIH'!V$16/'3f CPIH'!$G$16))</f>
        <v>-</v>
      </c>
      <c r="AA65" s="29"/>
    </row>
    <row r="66" spans="1:27" s="30" customFormat="1" ht="11.5" x14ac:dyDescent="0.25">
      <c r="A66" s="273">
        <v>8</v>
      </c>
      <c r="B66" s="142" t="s">
        <v>352</v>
      </c>
      <c r="C66" s="142" t="s">
        <v>417</v>
      </c>
      <c r="D66" s="140" t="s">
        <v>323</v>
      </c>
      <c r="E66" s="134"/>
      <c r="F66" s="31"/>
      <c r="G66" s="41">
        <f>IF(G59="-","-",SUM(G59:G64)*'3i PAAC PAP'!$G$24)</f>
        <v>44.105901219795264</v>
      </c>
      <c r="H66" s="41">
        <f>IF(H59="-","-",SUM(H59:H64)*'3i PAAC PAP'!$G$24)</f>
        <v>42.009068105476715</v>
      </c>
      <c r="I66" s="41">
        <f>IF(I59="-","-",SUM(I59:I64)*'3i PAAC PAP'!$G$24)</f>
        <v>43.71308689251024</v>
      </c>
      <c r="J66" s="41">
        <f>IF(J59="-","-",SUM(J59:J64)*'3i PAAC PAP'!$G$24)</f>
        <v>42.787603913501826</v>
      </c>
      <c r="K66" s="41">
        <f>IF(K59="-","-",SUM(K59:K64)*'3i PAAC PAP'!$G$24)</f>
        <v>46.871950878615628</v>
      </c>
      <c r="L66" s="41">
        <f>IF(L59="-","-",SUM(L59:L64)*'3i PAAC PAP'!$G$24)</f>
        <v>46.234243500697787</v>
      </c>
      <c r="M66" s="41">
        <f>IF(M59="-","-",SUM(M59:M64)*'3i PAAC PAP'!$G$24)</f>
        <v>51.894602242701858</v>
      </c>
      <c r="N66" s="41">
        <f>IF(N59="-","-",SUM(N59:N64)*'3i PAAC PAP'!$G$24)</f>
        <v>54.257955170913078</v>
      </c>
      <c r="O66" s="31"/>
      <c r="P66" s="41" t="str">
        <f>IF(P59="-","-",SUM(P59:P64)*'3i PAAC PAP'!$G$24)</f>
        <v>-</v>
      </c>
      <c r="Q66" s="41" t="str">
        <f>IF(Q59="-","-",SUM(Q59:Q64)*'3i PAAC PAP'!$G$24)</f>
        <v>-</v>
      </c>
      <c r="R66" s="41" t="str">
        <f>IF(R59="-","-",SUM(R59:R64)*'3i PAAC PAP'!$G$24)</f>
        <v>-</v>
      </c>
      <c r="S66" s="41" t="str">
        <f>IF(S59="-","-",SUM(S59:S64)*'3i PAAC PAP'!$G$24)</f>
        <v>-</v>
      </c>
      <c r="T66" s="41" t="str">
        <f>IF(T59="-","-",SUM(T59:T64)*'3i PAAC PAP'!$G$24)</f>
        <v>-</v>
      </c>
      <c r="U66" s="41" t="str">
        <f>IF(U59="-","-",SUM(U59:U64)*'3i PAAC PAP'!$G$24)</f>
        <v>-</v>
      </c>
      <c r="V66" s="41" t="str">
        <f>IF(V59="-","-",SUM(V59:V64)*'3i PAAC PAP'!$G$24)</f>
        <v>-</v>
      </c>
      <c r="W66" s="41" t="str">
        <f>IF(W59="-","-",SUM(W59:W64)*'3i PAAC PAP'!$G$24)</f>
        <v>-</v>
      </c>
      <c r="X66" s="41" t="str">
        <f>IF(X59="-","-",SUM(X59:X64)*'3i PAAC PAP'!$G$24)</f>
        <v>-</v>
      </c>
      <c r="Y66" s="41" t="str">
        <f>IF(Y59="-","-",SUM(Y59:Y64)*'3i PAAC PAP'!$G$24)</f>
        <v>-</v>
      </c>
      <c r="Z66" s="41" t="str">
        <f>IF(Z59="-","-",SUM(Z59:Z64)*'3i PAAC PAP'!$G$24)</f>
        <v>-</v>
      </c>
      <c r="AA66" s="29"/>
    </row>
    <row r="67" spans="1:27" s="30" customFormat="1" ht="11.5" x14ac:dyDescent="0.25">
      <c r="A67" s="273">
        <v>9</v>
      </c>
      <c r="B67" s="142" t="s">
        <v>398</v>
      </c>
      <c r="C67" s="142" t="s">
        <v>548</v>
      </c>
      <c r="D67" s="140" t="s">
        <v>323</v>
      </c>
      <c r="E67" s="134"/>
      <c r="F67" s="31"/>
      <c r="G67" s="41">
        <f>IF(G59="-","-",SUM(G59:G66)*'3j EBIT'!$E$10)</f>
        <v>11.31719514256678</v>
      </c>
      <c r="H67" s="41">
        <f>IF(H59="-","-",SUM(H59:H66)*'3j EBIT'!$E$10)</f>
        <v>10.790982302963002</v>
      </c>
      <c r="I67" s="41">
        <f>IF(I59="-","-",SUM(I59:I66)*'3j EBIT'!$E$10)</f>
        <v>11.219720327209124</v>
      </c>
      <c r="J67" s="41">
        <f>IF(J59="-","-",SUM(J59:J66)*'3j EBIT'!$E$10)</f>
        <v>10.988686568770879</v>
      </c>
      <c r="K67" s="41">
        <f>IF(K59="-","-",SUM(K59:K66)*'3j EBIT'!$E$10)</f>
        <v>12.01747302267893</v>
      </c>
      <c r="L67" s="41">
        <f>IF(L59="-","-",SUM(L59:L66)*'3j EBIT'!$E$10)</f>
        <v>11.860395057127148</v>
      </c>
      <c r="M67" s="41">
        <f>IF(M59="-","-",SUM(M59:M66)*'3j EBIT'!$E$10)</f>
        <v>13.285766258473183</v>
      </c>
      <c r="N67" s="41">
        <f>IF(N59="-","-",SUM(N59:N66)*'3j EBIT'!$E$10)</f>
        <v>13.8815507817497</v>
      </c>
      <c r="O67" s="31"/>
      <c r="P67" s="41" t="str">
        <f>IF(P59="-","-",SUM(P59:P66)*'3j EBIT'!$E$10)</f>
        <v>-</v>
      </c>
      <c r="Q67" s="41" t="str">
        <f>IF(Q59="-","-",SUM(Q59:Q66)*'3j EBIT'!$E$10)</f>
        <v>-</v>
      </c>
      <c r="R67" s="41" t="str">
        <f>IF(R59="-","-",SUM(R59:R66)*'3j EBIT'!$E$10)</f>
        <v>-</v>
      </c>
      <c r="S67" s="41" t="str">
        <f>IF(S59="-","-",SUM(S59:S66)*'3j EBIT'!$E$10)</f>
        <v>-</v>
      </c>
      <c r="T67" s="41" t="str">
        <f>IF(T59="-","-",SUM(T59:T66)*'3j EBIT'!$E$10)</f>
        <v>-</v>
      </c>
      <c r="U67" s="41" t="str">
        <f>IF(U59="-","-",SUM(U59:U66)*'3j EBIT'!$E$10)</f>
        <v>-</v>
      </c>
      <c r="V67" s="41" t="str">
        <f>IF(V59="-","-",SUM(V59:V66)*'3j EBIT'!$E$10)</f>
        <v>-</v>
      </c>
      <c r="W67" s="41" t="str">
        <f>IF(W59="-","-",SUM(W59:W66)*'3j EBIT'!$E$10)</f>
        <v>-</v>
      </c>
      <c r="X67" s="41" t="str">
        <f>IF(X59="-","-",SUM(X59:X66)*'3j EBIT'!$E$10)</f>
        <v>-</v>
      </c>
      <c r="Y67" s="41" t="str">
        <f>IF(Y59="-","-",SUM(Y59:Y66)*'3j EBIT'!$E$10)</f>
        <v>-</v>
      </c>
      <c r="Z67" s="41" t="str">
        <f>IF(Z59="-","-",SUM(Z59:Z66)*'3j EBIT'!$E$10)</f>
        <v>-</v>
      </c>
      <c r="AA67" s="29"/>
    </row>
    <row r="68" spans="1:27" s="30" customFormat="1" ht="11.5" x14ac:dyDescent="0.25">
      <c r="A68" s="273">
        <v>10</v>
      </c>
      <c r="B68" s="142" t="s">
        <v>294</v>
      </c>
      <c r="C68" s="190" t="s">
        <v>549</v>
      </c>
      <c r="D68" s="140" t="s">
        <v>323</v>
      </c>
      <c r="E68" s="133"/>
      <c r="F68" s="31"/>
      <c r="G68" s="41">
        <f>IF(G59="-","-",SUM(G59:G61,G63:G67)*'3k HAP'!$E$11)</f>
        <v>7.1045197152693031</v>
      </c>
      <c r="H68" s="41">
        <f>IF(H59="-","-",SUM(H59:H61,H63:H67)*'3k HAP'!$E$11)</f>
        <v>6.6815162480759946</v>
      </c>
      <c r="I68" s="41">
        <f>IF(I59="-","-",SUM(I59:I61,I63:I67)*'3k HAP'!$E$11)</f>
        <v>6.7456293839030774</v>
      </c>
      <c r="J68" s="41">
        <f>IF(J59="-","-",SUM(J59:J61,J63:J67)*'3k HAP'!$E$11)</f>
        <v>6.577123460407261</v>
      </c>
      <c r="K68" s="41">
        <f>IF(K59="-","-",SUM(K59:K61,K63:K67)*'3k HAP'!$E$11)</f>
        <v>7.4318901247711509</v>
      </c>
      <c r="L68" s="41">
        <f>IF(L59="-","-",SUM(L59:L61,L63:L67)*'3k HAP'!$E$11)</f>
        <v>7.2926105267590886</v>
      </c>
      <c r="M68" s="41">
        <f>IF(M59="-","-",SUM(M59:M61,M63:M67)*'3k HAP'!$E$11)</f>
        <v>8.2090604355000139</v>
      </c>
      <c r="N68" s="41">
        <f>IF(N59="-","-",SUM(N59:N61,N63:N67)*'3k HAP'!$E$11)</f>
        <v>8.6793609690912756</v>
      </c>
      <c r="O68" s="31"/>
      <c r="P68" s="41" t="str">
        <f>IF(P59="-","-",SUM(P59:P61,P63:P67)*'3k HAP'!$E$11)</f>
        <v>-</v>
      </c>
      <c r="Q68" s="41" t="str">
        <f>IF(Q59="-","-",SUM(Q59:Q61,Q63:Q67)*'3k HAP'!$E$11)</f>
        <v>-</v>
      </c>
      <c r="R68" s="41" t="str">
        <f>IF(R59="-","-",SUM(R59:R61,R63:R67)*'3k HAP'!$E$11)</f>
        <v>-</v>
      </c>
      <c r="S68" s="41" t="str">
        <f>IF(S59="-","-",SUM(S59:S61,S63:S67)*'3k HAP'!$E$11)</f>
        <v>-</v>
      </c>
      <c r="T68" s="41" t="str">
        <f>IF(T59="-","-",SUM(T59:T61,T63:T67)*'3k HAP'!$E$11)</f>
        <v>-</v>
      </c>
      <c r="U68" s="41" t="str">
        <f>IF(U59="-","-",SUM(U59:U61,U63:U67)*'3k HAP'!$E$11)</f>
        <v>-</v>
      </c>
      <c r="V68" s="41" t="str">
        <f>IF(V59="-","-",SUM(V59:V61,V63:V67)*'3k HAP'!$E$11)</f>
        <v>-</v>
      </c>
      <c r="W68" s="41" t="str">
        <f>IF(W59="-","-",SUM(W59:W61,W63:W67)*'3k HAP'!$E$11)</f>
        <v>-</v>
      </c>
      <c r="X68" s="41" t="str">
        <f>IF(X59="-","-",SUM(X59:X61,X63:X67)*'3k HAP'!$E$11)</f>
        <v>-</v>
      </c>
      <c r="Y68" s="41" t="str">
        <f>IF(Y59="-","-",SUM(Y59:Y61,Y63:Y67)*'3k HAP'!$E$11)</f>
        <v>-</v>
      </c>
      <c r="Z68" s="41" t="str">
        <f>IF(Z59="-","-",SUM(Z59:Z61,Z63:Z67)*'3k HAP'!$E$11)</f>
        <v>-</v>
      </c>
      <c r="AA68" s="29"/>
    </row>
    <row r="69" spans="1:27" s="30" customFormat="1" ht="11.5" x14ac:dyDescent="0.25">
      <c r="A69" s="273">
        <v>11</v>
      </c>
      <c r="B69" s="142" t="s">
        <v>46</v>
      </c>
      <c r="C69" s="142" t="str">
        <f>B69&amp;"_"&amp;D69</f>
        <v>Total_Midlands</v>
      </c>
      <c r="D69" s="140" t="s">
        <v>323</v>
      </c>
      <c r="E69" s="134"/>
      <c r="F69" s="31"/>
      <c r="G69" s="41">
        <f t="shared" ref="G69:N69" si="8">IF(G59="-","-",SUM(G59:G68))</f>
        <v>614.06356446661391</v>
      </c>
      <c r="H69" s="41">
        <f t="shared" si="8"/>
        <v>585.41893554909177</v>
      </c>
      <c r="I69" s="41">
        <f t="shared" si="8"/>
        <v>608.47694588001343</v>
      </c>
      <c r="J69" s="41">
        <f t="shared" si="8"/>
        <v>595.91773470132966</v>
      </c>
      <c r="K69" s="41">
        <f t="shared" si="8"/>
        <v>651.94794328844637</v>
      </c>
      <c r="L69" s="41">
        <f t="shared" si="8"/>
        <v>643.38432438005191</v>
      </c>
      <c r="M69" s="41">
        <f t="shared" si="8"/>
        <v>720.74568240308804</v>
      </c>
      <c r="N69" s="41">
        <f t="shared" si="8"/>
        <v>753.16884763240421</v>
      </c>
      <c r="O69" s="31"/>
      <c r="P69" s="41" t="str">
        <f t="shared" ref="P69:Z69" si="9">IF(P59="-","-",SUM(P59:P68))</f>
        <v>-</v>
      </c>
      <c r="Q69" s="41" t="str">
        <f t="shared" si="9"/>
        <v>-</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5" x14ac:dyDescent="0.25">
      <c r="A70" s="273">
        <v>1</v>
      </c>
      <c r="B70" s="138" t="s">
        <v>353</v>
      </c>
      <c r="C70" s="138" t="s">
        <v>344</v>
      </c>
      <c r="D70" s="141" t="s">
        <v>324</v>
      </c>
      <c r="E70" s="137"/>
      <c r="F70" s="31"/>
      <c r="G70" s="135">
        <f>IF('3a DF'!H33="-","-",'3a DF'!H33)</f>
        <v>257.30223267152417</v>
      </c>
      <c r="H70" s="135">
        <f>IF('3a DF'!I33="-","-",'3a DF'!I33)</f>
        <v>230.3316273117083</v>
      </c>
      <c r="I70" s="135">
        <f>IF('3a DF'!J33="-","-",'3a DF'!J33)</f>
        <v>207.70119227722307</v>
      </c>
      <c r="J70" s="135">
        <f>IF('3a DF'!K33="-","-",'3a DF'!K33)</f>
        <v>197.84021119826375</v>
      </c>
      <c r="K70" s="135">
        <f>IF('3a DF'!L33="-","-",'3a DF'!L33)</f>
        <v>230.87929091553733</v>
      </c>
      <c r="L70" s="135">
        <f>IF('3a DF'!M33="-","-",'3a DF'!M33)</f>
        <v>222.33858690206347</v>
      </c>
      <c r="M70" s="135">
        <f>IF('3a DF'!N33="-","-",'3a DF'!N33)</f>
        <v>232.64754111775602</v>
      </c>
      <c r="N70" s="135">
        <f>IF('3a DF'!O33="-","-",'3a DF'!O33)</f>
        <v>259.65533288379117</v>
      </c>
      <c r="O70" s="31"/>
      <c r="P70" s="135" t="str">
        <f>IF('3a DF'!Q33="-","-",'3a DF'!Q33)</f>
        <v>-</v>
      </c>
      <c r="Q70" s="135" t="str">
        <f>IF('3a DF'!R33="-","-",'3a DF'!R33)</f>
        <v>-</v>
      </c>
      <c r="R70" s="135" t="str">
        <f>IF('3a DF'!S33="-","-",'3a DF'!S33)</f>
        <v>-</v>
      </c>
      <c r="S70" s="135" t="str">
        <f>IF('3a DF'!T33="-","-",'3a DF'!T33)</f>
        <v>-</v>
      </c>
      <c r="T70" s="135" t="str">
        <f>IF('3a DF'!U33="-","-",'3a DF'!U33)</f>
        <v>-</v>
      </c>
      <c r="U70" s="135" t="str">
        <f>IF('3a DF'!V33="-","-",'3a DF'!V33)</f>
        <v>-</v>
      </c>
      <c r="V70" s="135" t="str">
        <f>IF('3a DF'!W33="-","-",'3a DF'!W33)</f>
        <v>-</v>
      </c>
      <c r="W70" s="135" t="str">
        <f>IF('3a DF'!X33="-","-",'3a DF'!X33)</f>
        <v>-</v>
      </c>
      <c r="X70" s="135" t="str">
        <f>IF('3a DF'!Y33="-","-",'3a DF'!Y33)</f>
        <v>-</v>
      </c>
      <c r="Y70" s="135" t="str">
        <f>IF('3a DF'!Z33="-","-",'3a DF'!Z33)</f>
        <v>-</v>
      </c>
      <c r="Z70" s="135" t="str">
        <f>IF('3a DF'!AA33="-","-",'3a DF'!AA33)</f>
        <v>-</v>
      </c>
      <c r="AA70" s="29"/>
    </row>
    <row r="71" spans="1:27" s="30" customFormat="1" ht="11.5" x14ac:dyDescent="0.25">
      <c r="A71" s="273">
        <v>2</v>
      </c>
      <c r="B71" s="138" t="s">
        <v>353</v>
      </c>
      <c r="C71" s="138" t="s">
        <v>303</v>
      </c>
      <c r="D71" s="141" t="s">
        <v>324</v>
      </c>
      <c r="E71" s="137"/>
      <c r="F71" s="31"/>
      <c r="G71" s="135">
        <f>IF('3b CM'!F32="-","-",'3b CM'!F32)</f>
        <v>6.0006922858012957E-2</v>
      </c>
      <c r="H71" s="135">
        <f>IF('3b CM'!G32="-","-",'3b CM'!G32)</f>
        <v>9.0010384287019435E-2</v>
      </c>
      <c r="I71" s="135">
        <f>IF('3b CM'!H32="-","-",'3b CM'!H32)</f>
        <v>0.28343291518856395</v>
      </c>
      <c r="J71" s="135">
        <f>IF('3b CM'!I32="-","-",'3b CM'!I32)</f>
        <v>0.2882371583693209</v>
      </c>
      <c r="K71" s="135">
        <f>IF('3b CM'!J32="-","-",'3b CM'!J32)</f>
        <v>3.7020585604191414</v>
      </c>
      <c r="L71" s="135">
        <f>IF('3b CM'!K32="-","-",'3b CM'!K32)</f>
        <v>3.5913708894274063</v>
      </c>
      <c r="M71" s="135">
        <f>IF('3b CM'!L32="-","-",'3b CM'!L32)</f>
        <v>12.255924401571948</v>
      </c>
      <c r="N71" s="135">
        <f>IF('3b CM'!M32="-","-",'3b CM'!M32)</f>
        <v>11.650830354565159</v>
      </c>
      <c r="O71" s="31"/>
      <c r="P71" s="135" t="str">
        <f>IF('3b CM'!O32="-","-",'3b CM'!O32)</f>
        <v>-</v>
      </c>
      <c r="Q71" s="135" t="str">
        <f>IF('3b CM'!P32="-","-",'3b CM'!P32)</f>
        <v>-</v>
      </c>
      <c r="R71" s="135" t="str">
        <f>IF('3b CM'!Q32="-","-",'3b CM'!Q32)</f>
        <v>-</v>
      </c>
      <c r="S71" s="135" t="str">
        <f>IF('3b CM'!R32="-","-",'3b CM'!R32)</f>
        <v>-</v>
      </c>
      <c r="T71" s="135" t="str">
        <f>IF('3b CM'!S32="-","-",'3b CM'!S32)</f>
        <v>-</v>
      </c>
      <c r="U71" s="135" t="str">
        <f>IF('3b CM'!T32="-","-",'3b CM'!T32)</f>
        <v>-</v>
      </c>
      <c r="V71" s="135" t="str">
        <f>IF('3b CM'!U32="-","-",'3b CM'!U32)</f>
        <v>-</v>
      </c>
      <c r="W71" s="135" t="str">
        <f>IF('3b CM'!V32="-","-",'3b CM'!V32)</f>
        <v>-</v>
      </c>
      <c r="X71" s="135" t="str">
        <f>IF('3b CM'!W32="-","-",'3b CM'!W32)</f>
        <v>-</v>
      </c>
      <c r="Y71" s="135" t="str">
        <f>IF('3b CM'!X32="-","-",'3b CM'!X32)</f>
        <v>-</v>
      </c>
      <c r="Z71" s="135" t="str">
        <f>IF('3b CM'!Y32="-","-",'3b CM'!Y32)</f>
        <v>-</v>
      </c>
      <c r="AA71" s="29"/>
    </row>
    <row r="72" spans="1:27" s="30" customFormat="1" ht="11.5" x14ac:dyDescent="0.25">
      <c r="A72" s="273">
        <v>3</v>
      </c>
      <c r="B72" s="138" t="s">
        <v>2</v>
      </c>
      <c r="C72" s="138" t="s">
        <v>345</v>
      </c>
      <c r="D72" s="141" t="s">
        <v>324</v>
      </c>
      <c r="E72" s="137"/>
      <c r="F72" s="31"/>
      <c r="G72" s="135">
        <f>IF('3c PC'!G33="-","-",'3c PC'!G33)</f>
        <v>90.736883480754258</v>
      </c>
      <c r="H72" s="135">
        <f>IF('3c PC'!H33="-","-",'3c PC'!H33)</f>
        <v>90.709680439957424</v>
      </c>
      <c r="I72" s="135">
        <f>IF('3c PC'!I33="-","-",'3c PC'!I33)</f>
        <v>115.04373162743062</v>
      </c>
      <c r="J72" s="135">
        <f>IF('3c PC'!J33="-","-",'3c PC'!J33)</f>
        <v>113.80320299324913</v>
      </c>
      <c r="K72" s="135">
        <f>IF('3c PC'!K33="-","-",'3c PC'!K33)</f>
        <v>130.55214456197515</v>
      </c>
      <c r="L72" s="135">
        <f>IF('3c PC'!L33="-","-",'3c PC'!L33)</f>
        <v>129.35199718556163</v>
      </c>
      <c r="M72" s="135">
        <f>IF('3c PC'!M33="-","-",'3c PC'!M33)</f>
        <v>157.60450975626051</v>
      </c>
      <c r="N72" s="135">
        <f>IF('3c PC'!N33="-","-",'3c PC'!N33)</f>
        <v>154.7048291596432</v>
      </c>
      <c r="O72" s="31"/>
      <c r="P72" s="135" t="str">
        <f>IF('3c PC'!P33="-","-",'3c PC'!P33)</f>
        <v>-</v>
      </c>
      <c r="Q72" s="135" t="str">
        <f>IF('3c PC'!Q33="-","-",'3c PC'!Q33)</f>
        <v>-</v>
      </c>
      <c r="R72" s="135" t="str">
        <f>IF('3c PC'!R33="-","-",'3c PC'!R33)</f>
        <v>-</v>
      </c>
      <c r="S72" s="135" t="str">
        <f>IF('3c PC'!S33="-","-",'3c PC'!S33)</f>
        <v>-</v>
      </c>
      <c r="T72" s="135" t="str">
        <f>IF('3c PC'!T33="-","-",'3c PC'!T33)</f>
        <v>-</v>
      </c>
      <c r="U72" s="135" t="str">
        <f>IF('3c PC'!U33="-","-",'3c PC'!U33)</f>
        <v>-</v>
      </c>
      <c r="V72" s="135" t="str">
        <f>IF('3c PC'!V33="-","-",'3c PC'!V33)</f>
        <v>-</v>
      </c>
      <c r="W72" s="135" t="str">
        <f>IF('3c PC'!W33="-","-",'3c PC'!W33)</f>
        <v>-</v>
      </c>
      <c r="X72" s="135" t="str">
        <f>IF('3c PC'!X33="-","-",'3c PC'!X33)</f>
        <v>-</v>
      </c>
      <c r="Y72" s="135" t="str">
        <f>IF('3c PC'!Y33="-","-",'3c PC'!Y33)</f>
        <v>-</v>
      </c>
      <c r="Z72" s="135" t="str">
        <f>IF('3c PC'!Z33="-","-",'3c PC'!Z33)</f>
        <v>-</v>
      </c>
      <c r="AA72" s="29"/>
    </row>
    <row r="73" spans="1:27" s="30" customFormat="1" ht="11.5" x14ac:dyDescent="0.25">
      <c r="A73" s="273">
        <v>4</v>
      </c>
      <c r="B73" s="138" t="s">
        <v>355</v>
      </c>
      <c r="C73" s="138" t="s">
        <v>346</v>
      </c>
      <c r="D73" s="141" t="s">
        <v>324</v>
      </c>
      <c r="E73" s="137"/>
      <c r="F73" s="31"/>
      <c r="G73" s="135">
        <f>IF('3d NC-Elec'!H61="-","-",'3d NC-Elec'!H61)</f>
        <v>135.96504333073955</v>
      </c>
      <c r="H73" s="135">
        <f>IF('3d NC-Elec'!I61="-","-",'3d NC-Elec'!I61)</f>
        <v>136.97046244320143</v>
      </c>
      <c r="I73" s="135">
        <f>IF('3d NC-Elec'!J61="-","-",'3d NC-Elec'!J61)</f>
        <v>146.15425504768555</v>
      </c>
      <c r="J73" s="135">
        <f>IF('3d NC-Elec'!K61="-","-",'3d NC-Elec'!K61)</f>
        <v>145.39804430998433</v>
      </c>
      <c r="K73" s="135">
        <f>IF('3d NC-Elec'!L61="-","-",'3d NC-Elec'!L61)</f>
        <v>138.925741209081</v>
      </c>
      <c r="L73" s="135">
        <f>IF('3d NC-Elec'!M61="-","-",'3d NC-Elec'!M61)</f>
        <v>140.13105181077015</v>
      </c>
      <c r="M73" s="135">
        <f>IF('3d NC-Elec'!N61="-","-",'3d NC-Elec'!N61)</f>
        <v>140.95393927962769</v>
      </c>
      <c r="N73" s="135">
        <f>IF('3d NC-Elec'!O61="-","-",'3d NC-Elec'!O61)</f>
        <v>140.42652611279036</v>
      </c>
      <c r="O73" s="31"/>
      <c r="P73" s="135" t="str">
        <f>IF('3d NC-Elec'!Q61="-","-",'3d NC-Elec'!Q61)</f>
        <v>-</v>
      </c>
      <c r="Q73" s="135" t="str">
        <f>IF('3d NC-Elec'!R61="-","-",'3d NC-Elec'!R61)</f>
        <v>-</v>
      </c>
      <c r="R73" s="135" t="str">
        <f>IF('3d NC-Elec'!S61="-","-",'3d NC-Elec'!S61)</f>
        <v>-</v>
      </c>
      <c r="S73" s="135" t="str">
        <f>IF('3d NC-Elec'!T61="-","-",'3d NC-Elec'!T61)</f>
        <v>-</v>
      </c>
      <c r="T73" s="135" t="str">
        <f>IF('3d NC-Elec'!U61="-","-",'3d NC-Elec'!U61)</f>
        <v>-</v>
      </c>
      <c r="U73" s="135" t="str">
        <f>IF('3d NC-Elec'!V61="-","-",'3d NC-Elec'!V61)</f>
        <v>-</v>
      </c>
      <c r="V73" s="135" t="str">
        <f>IF('3d NC-Elec'!W61="-","-",'3d NC-Elec'!W61)</f>
        <v>-</v>
      </c>
      <c r="W73" s="135" t="str">
        <f>IF('3d NC-Elec'!X61="-","-",'3d NC-Elec'!X61)</f>
        <v>-</v>
      </c>
      <c r="X73" s="135" t="str">
        <f>IF('3d NC-Elec'!Y61="-","-",'3d NC-Elec'!Y61)</f>
        <v>-</v>
      </c>
      <c r="Y73" s="135" t="str">
        <f>IF('3d NC-Elec'!Z61="-","-",'3d NC-Elec'!Z61)</f>
        <v>-</v>
      </c>
      <c r="Z73" s="135" t="str">
        <f>IF('3d NC-Elec'!AA61="-","-",'3d NC-Elec'!AA61)</f>
        <v>-</v>
      </c>
      <c r="AA73" s="29"/>
    </row>
    <row r="74" spans="1:27" s="30" customFormat="1" ht="11.5" x14ac:dyDescent="0.25">
      <c r="A74" s="273">
        <v>5</v>
      </c>
      <c r="B74" s="138" t="s">
        <v>352</v>
      </c>
      <c r="C74" s="138" t="s">
        <v>347</v>
      </c>
      <c r="D74" s="141" t="s">
        <v>324</v>
      </c>
      <c r="E74" s="137"/>
      <c r="F74" s="31"/>
      <c r="G74" s="135">
        <f>IF('3f CPIH'!C$16="-","-",'3g OC '!$E$10*('3f CPIH'!C$16/'3f CPIH'!$G$16))</f>
        <v>76.533089989502642</v>
      </c>
      <c r="H74" s="135">
        <f>IF('3f CPIH'!D$16="-","-",'3g OC '!$E$10*('3f CPIH'!D$16/'3f CPIH'!$G$16))</f>
        <v>76.686309388881014</v>
      </c>
      <c r="I74" s="135">
        <f>IF('3f CPIH'!E$16="-","-",'3g OC '!$E$10*('3f CPIH'!E$16/'3f CPIH'!$G$16))</f>
        <v>76.916138487948601</v>
      </c>
      <c r="J74" s="135">
        <f>IF('3f CPIH'!F$16="-","-",'3g OC '!$E$10*('3f CPIH'!F$16/'3f CPIH'!$G$16))</f>
        <v>77.375796686083746</v>
      </c>
      <c r="K74" s="135">
        <f>IF('3f CPIH'!G$16="-","-",'3g OC '!$E$10*('3f CPIH'!G$16/'3f CPIH'!$G$16))</f>
        <v>78.29511308235405</v>
      </c>
      <c r="L74" s="135">
        <f>IF('3f CPIH'!H$16="-","-",'3g OC '!$E$10*('3f CPIH'!H$16/'3f CPIH'!$G$16))</f>
        <v>79.291039178313554</v>
      </c>
      <c r="M74" s="135">
        <f>IF('3f CPIH'!I$16="-","-",'3g OC '!$E$10*('3f CPIH'!I$16/'3f CPIH'!$G$16))</f>
        <v>80.440184673651416</v>
      </c>
      <c r="N74" s="135">
        <f>IF('3f CPIH'!J$16="-","-",'3g OC '!$E$10*('3f CPIH'!J$16/'3f CPIH'!$G$16))</f>
        <v>81.129671970854147</v>
      </c>
      <c r="O74" s="31"/>
      <c r="P74" s="135">
        <f>IF('3f CPIH'!L$16="-","-",'3g OC '!$E$10*('3f CPIH'!L$16/'3f CPIH'!$G$16))</f>
        <v>81.129671970854147</v>
      </c>
      <c r="Q74" s="135" t="str">
        <f>IF('3f CPIH'!M$16="-","-",'3g OC '!$E$10*('3f CPIH'!M$16/'3f CPIH'!$G$16))</f>
        <v>-</v>
      </c>
      <c r="R74" s="135" t="str">
        <f>IF('3f CPIH'!N$16="-","-",'3g OC '!$E$10*('3f CPIH'!N$16/'3f CPIH'!$G$16))</f>
        <v>-</v>
      </c>
      <c r="S74" s="135" t="str">
        <f>IF('3f CPIH'!O$16="-","-",'3g OC '!$E$10*('3f CPIH'!O$16/'3f CPIH'!$G$16))</f>
        <v>-</v>
      </c>
      <c r="T74" s="135" t="str">
        <f>IF('3f CPIH'!P$16="-","-",'3g OC '!$E$10*('3f CPIH'!P$16/'3f CPIH'!$G$16))</f>
        <v>-</v>
      </c>
      <c r="U74" s="135" t="str">
        <f>IF('3f CPIH'!Q$16="-","-",'3g OC '!$E$10*('3f CPIH'!Q$16/'3f CPIH'!$G$16))</f>
        <v>-</v>
      </c>
      <c r="V74" s="135" t="str">
        <f>IF('3f CPIH'!R$16="-","-",'3g OC '!$E$10*('3f CPIH'!R$16/'3f CPIH'!$G$16))</f>
        <v>-</v>
      </c>
      <c r="W74" s="135" t="str">
        <f>IF('3f CPIH'!S$16="-","-",'3g OC '!$E$10*('3f CPIH'!S$16/'3f CPIH'!$G$16))</f>
        <v>-</v>
      </c>
      <c r="X74" s="135" t="str">
        <f>IF('3f CPIH'!T$16="-","-",'3g OC '!$E$10*('3f CPIH'!T$16/'3f CPIH'!$G$16))</f>
        <v>-</v>
      </c>
      <c r="Y74" s="135" t="str">
        <f>IF('3f CPIH'!U$16="-","-",'3g OC '!$E$10*('3f CPIH'!U$16/'3f CPIH'!$G$16))</f>
        <v>-</v>
      </c>
      <c r="Z74" s="135" t="str">
        <f>IF('3f CPIH'!V$16="-","-",'3g OC '!$E$10*('3f CPIH'!V$16/'3f CPIH'!$G$16))</f>
        <v>-</v>
      </c>
      <c r="AA74" s="29"/>
    </row>
    <row r="75" spans="1:27" s="30" customFormat="1" ht="11.5" x14ac:dyDescent="0.25">
      <c r="A75" s="273">
        <v>6</v>
      </c>
      <c r="B75" s="138" t="s">
        <v>352</v>
      </c>
      <c r="C75" s="138" t="s">
        <v>45</v>
      </c>
      <c r="D75" s="141" t="s">
        <v>324</v>
      </c>
      <c r="E75" s="137"/>
      <c r="F75" s="31"/>
      <c r="G75" s="135" t="s">
        <v>336</v>
      </c>
      <c r="H75" s="135" t="s">
        <v>336</v>
      </c>
      <c r="I75" s="135" t="s">
        <v>336</v>
      </c>
      <c r="J75" s="135" t="s">
        <v>336</v>
      </c>
      <c r="K75" s="135">
        <f>IF('3h SMNCC'!F$36="-","-",'3h SMNCC'!F$36)</f>
        <v>0</v>
      </c>
      <c r="L75" s="135">
        <f>IF('3h SMNCC'!G$36="-","-",'3h SMNCC'!G$36)</f>
        <v>-0.20799732489328449</v>
      </c>
      <c r="M75" s="135">
        <f>IF('3h SMNCC'!H$36="-","-",'3h SMNCC'!H$36)</f>
        <v>2.3528451635617831</v>
      </c>
      <c r="N75" s="135">
        <f>IF('3h SMNCC'!I$36="-","-",'3h SMNCC'!I$36)</f>
        <v>7.276170729762069</v>
      </c>
      <c r="O75" s="31"/>
      <c r="P75" s="135" t="str">
        <f>IF('3h SMNCC'!K$36="-","-",'3h SMNCC'!K$36)</f>
        <v>-</v>
      </c>
      <c r="Q75" s="135" t="str">
        <f>IF('3h SMNCC'!L$36="-","-",'3h SMNCC'!L$36)</f>
        <v>-</v>
      </c>
      <c r="R75" s="135" t="str">
        <f>IF('3h SMNCC'!M$36="-","-",'3h SMNCC'!M$36)</f>
        <v>-</v>
      </c>
      <c r="S75" s="135" t="str">
        <f>IF('3h SMNCC'!N$36="-","-",'3h SMNCC'!N$36)</f>
        <v>-</v>
      </c>
      <c r="T75" s="135" t="str">
        <f>IF('3h SMNCC'!O$36="-","-",'3h SMNCC'!O$36)</f>
        <v>-</v>
      </c>
      <c r="U75" s="135" t="str">
        <f>IF('3h SMNCC'!P$36="-","-",'3h SMNCC'!P$36)</f>
        <v>-</v>
      </c>
      <c r="V75" s="135" t="str">
        <f>IF('3h SMNCC'!Q$36="-","-",'3h SMNCC'!Q$36)</f>
        <v>-</v>
      </c>
      <c r="W75" s="135" t="str">
        <f>IF('3h SMNCC'!R$36="-","-",'3h SMNCC'!R$36)</f>
        <v>-</v>
      </c>
      <c r="X75" s="135" t="str">
        <f>IF('3h SMNCC'!S$36="-","-",'3h SMNCC'!S$36)</f>
        <v>-</v>
      </c>
      <c r="Y75" s="135" t="str">
        <f>IF('3h SMNCC'!T$36="-","-",'3h SMNCC'!T$36)</f>
        <v>-</v>
      </c>
      <c r="Z75" s="135" t="str">
        <f>IF('3h SMNCC'!U$36="-","-",'3h SMNCC'!U$36)</f>
        <v>-</v>
      </c>
      <c r="AA75" s="29"/>
    </row>
    <row r="76" spans="1:27" s="30" customFormat="1" ht="11.5" x14ac:dyDescent="0.25">
      <c r="A76" s="273">
        <v>7</v>
      </c>
      <c r="B76" s="138" t="s">
        <v>352</v>
      </c>
      <c r="C76" s="138" t="s">
        <v>399</v>
      </c>
      <c r="D76" s="141" t="s">
        <v>324</v>
      </c>
      <c r="E76" s="137"/>
      <c r="F76" s="31"/>
      <c r="G76" s="135">
        <f>IF('3f CPIH'!C$16="-","-",'3i PAAC PAP'!$G$12*('3f CPIH'!C$16/'3f CPIH'!$G$16))</f>
        <v>12.553203379941255</v>
      </c>
      <c r="H76" s="135">
        <f>IF('3f CPIH'!D$16="-","-",'3i PAAC PAP'!$G$12*('3f CPIH'!D$16/'3f CPIH'!$G$16))</f>
        <v>12.578334918239436</v>
      </c>
      <c r="I76" s="135">
        <f>IF('3f CPIH'!E$16="-","-",'3i PAAC PAP'!$G$12*('3f CPIH'!E$16/'3f CPIH'!$G$16))</f>
        <v>12.616032225686709</v>
      </c>
      <c r="J76" s="135">
        <f>IF('3f CPIH'!F$16="-","-",'3i PAAC PAP'!$G$12*('3f CPIH'!F$16/'3f CPIH'!$G$16))</f>
        <v>12.691426840581251</v>
      </c>
      <c r="K76" s="135">
        <f>IF('3f CPIH'!G$16="-","-",'3i PAAC PAP'!$G$12*('3f CPIH'!G$16/'3f CPIH'!$G$16))</f>
        <v>12.842216070370334</v>
      </c>
      <c r="L76" s="135">
        <f>IF('3f CPIH'!H$16="-","-",'3i PAAC PAP'!$G$12*('3f CPIH'!H$16/'3f CPIH'!$G$16))</f>
        <v>13.005571069308509</v>
      </c>
      <c r="M76" s="135">
        <f>IF('3f CPIH'!I$16="-","-",'3i PAAC PAP'!$G$12*('3f CPIH'!I$16/'3f CPIH'!$G$16))</f>
        <v>13.194057606544863</v>
      </c>
      <c r="N76" s="135">
        <f>IF('3f CPIH'!J$16="-","-",'3i PAAC PAP'!$G$12*('3f CPIH'!J$16/'3f CPIH'!$G$16))</f>
        <v>13.307149528886677</v>
      </c>
      <c r="O76" s="31"/>
      <c r="P76" s="135">
        <f>IF('3f CPIH'!L$16="-","-",'3i PAAC PAP'!$G$12*('3f CPIH'!L$16/'3f CPIH'!$G$16))</f>
        <v>13.307149528886677</v>
      </c>
      <c r="Q76" s="135" t="str">
        <f>IF('3f CPIH'!M$16="-","-",'3i PAAC PAP'!$G$12*('3f CPIH'!M$16/'3f CPIH'!$G$16))</f>
        <v>-</v>
      </c>
      <c r="R76" s="135" t="str">
        <f>IF('3f CPIH'!N$16="-","-",'3i PAAC PAP'!$G$12*('3f CPIH'!N$16/'3f CPIH'!$G$16))</f>
        <v>-</v>
      </c>
      <c r="S76" s="135" t="str">
        <f>IF('3f CPIH'!O$16="-","-",'3i PAAC PAP'!$G$12*('3f CPIH'!O$16/'3f CPIH'!$G$16))</f>
        <v>-</v>
      </c>
      <c r="T76" s="135" t="str">
        <f>IF('3f CPIH'!P$16="-","-",'3i PAAC PAP'!$G$12*('3f CPIH'!P$16/'3f CPIH'!$G$16))</f>
        <v>-</v>
      </c>
      <c r="U76" s="135" t="str">
        <f>IF('3f CPIH'!Q$16="-","-",'3i PAAC PAP'!$G$12*('3f CPIH'!Q$16/'3f CPIH'!$G$16))</f>
        <v>-</v>
      </c>
      <c r="V76" s="135" t="str">
        <f>IF('3f CPIH'!R$16="-","-",'3i PAAC PAP'!$G$12*('3f CPIH'!R$16/'3f CPIH'!$G$16))</f>
        <v>-</v>
      </c>
      <c r="W76" s="135" t="str">
        <f>IF('3f CPIH'!S$16="-","-",'3i PAAC PAP'!$G$12*('3f CPIH'!S$16/'3f CPIH'!$G$16))</f>
        <v>-</v>
      </c>
      <c r="X76" s="135" t="str">
        <f>IF('3f CPIH'!T$16="-","-",'3i PAAC PAP'!$G$12*('3f CPIH'!T$16/'3f CPIH'!$G$16))</f>
        <v>-</v>
      </c>
      <c r="Y76" s="135" t="str">
        <f>IF('3f CPIH'!U$16="-","-",'3i PAAC PAP'!$G$12*('3f CPIH'!U$16/'3f CPIH'!$G$16))</f>
        <v>-</v>
      </c>
      <c r="Z76" s="135" t="str">
        <f>IF('3f CPIH'!V$16="-","-",'3i PAAC PAP'!$G$12*('3f CPIH'!V$16/'3f CPIH'!$G$16))</f>
        <v>-</v>
      </c>
      <c r="AA76" s="29"/>
    </row>
    <row r="77" spans="1:27" s="30" customFormat="1" ht="11.5" x14ac:dyDescent="0.25">
      <c r="A77" s="273">
        <v>8</v>
      </c>
      <c r="B77" s="138" t="s">
        <v>352</v>
      </c>
      <c r="C77" s="138" t="s">
        <v>417</v>
      </c>
      <c r="D77" s="141" t="s">
        <v>324</v>
      </c>
      <c r="E77" s="137"/>
      <c r="F77" s="31"/>
      <c r="G77" s="135">
        <f>IF(G70="-","-",SUM(G70:G75)*'3i PAAC PAP'!$G$24)</f>
        <v>45.874654510967758</v>
      </c>
      <c r="H77" s="135">
        <f>IF(H70="-","-",SUM(H70:H75)*'3i PAAC PAP'!$G$24)</f>
        <v>43.762645257330945</v>
      </c>
      <c r="I77" s="135">
        <f>IF(I70="-","-",SUM(I70:I75)*'3i PAAC PAP'!$G$24)</f>
        <v>44.688216389985236</v>
      </c>
      <c r="J77" s="135">
        <f>IF(J70="-","-",SUM(J70:J75)*'3i PAAC PAP'!$G$24)</f>
        <v>43.755886149373588</v>
      </c>
      <c r="K77" s="135">
        <f>IF(K70="-","-",SUM(K70:K75)*'3i PAAC PAP'!$G$24)</f>
        <v>47.655075417864118</v>
      </c>
      <c r="L77" s="135">
        <f>IF(L70="-","-",SUM(L70:L75)*'3i PAAC PAP'!$G$24)</f>
        <v>47.012017002711836</v>
      </c>
      <c r="M77" s="135">
        <f>IF(M70="-","-",SUM(M70:M75)*'3i PAAC PAP'!$G$24)</f>
        <v>51.247538017784805</v>
      </c>
      <c r="N77" s="135">
        <f>IF(N70="-","-",SUM(N70:N75)*'3i PAAC PAP'!$G$24)</f>
        <v>53.586978194532897</v>
      </c>
      <c r="O77" s="31"/>
      <c r="P77" s="135" t="str">
        <f>IF(P70="-","-",SUM(P70:P75)*'3i PAAC PAP'!$G$24)</f>
        <v>-</v>
      </c>
      <c r="Q77" s="135" t="str">
        <f>IF(Q70="-","-",SUM(Q70:Q75)*'3i PAAC PAP'!$G$24)</f>
        <v>-</v>
      </c>
      <c r="R77" s="135" t="str">
        <f>IF(R70="-","-",SUM(R70:R75)*'3i PAAC PAP'!$G$24)</f>
        <v>-</v>
      </c>
      <c r="S77" s="135" t="str">
        <f>IF(S70="-","-",SUM(S70:S75)*'3i PAAC PAP'!$G$24)</f>
        <v>-</v>
      </c>
      <c r="T77" s="135" t="str">
        <f>IF(T70="-","-",SUM(T70:T75)*'3i PAAC PAP'!$G$24)</f>
        <v>-</v>
      </c>
      <c r="U77" s="135" t="str">
        <f>IF(U70="-","-",SUM(U70:U75)*'3i PAAC PAP'!$G$24)</f>
        <v>-</v>
      </c>
      <c r="V77" s="135" t="str">
        <f>IF(V70="-","-",SUM(V70:V75)*'3i PAAC PAP'!$G$24)</f>
        <v>-</v>
      </c>
      <c r="W77" s="135" t="str">
        <f>IF(W70="-","-",SUM(W70:W75)*'3i PAAC PAP'!$G$24)</f>
        <v>-</v>
      </c>
      <c r="X77" s="135" t="str">
        <f>IF(X70="-","-",SUM(X70:X75)*'3i PAAC PAP'!$G$24)</f>
        <v>-</v>
      </c>
      <c r="Y77" s="135" t="str">
        <f>IF(Y70="-","-",SUM(Y70:Y75)*'3i PAAC PAP'!$G$24)</f>
        <v>-</v>
      </c>
      <c r="Z77" s="135" t="str">
        <f>IF(Z70="-","-",SUM(Z70:Z75)*'3i PAAC PAP'!$G$24)</f>
        <v>-</v>
      </c>
      <c r="AA77" s="29"/>
    </row>
    <row r="78" spans="1:27" s="30" customFormat="1" ht="11.5" x14ac:dyDescent="0.25">
      <c r="A78" s="273">
        <v>9</v>
      </c>
      <c r="B78" s="138" t="s">
        <v>398</v>
      </c>
      <c r="C78" s="138" t="s">
        <v>548</v>
      </c>
      <c r="D78" s="141" t="s">
        <v>324</v>
      </c>
      <c r="E78" s="137"/>
      <c r="F78" s="31"/>
      <c r="G78" s="135">
        <f>IF(G70="-","-",SUM(G70:G77)*'3j EBIT'!$E$10)</f>
        <v>11.761477171439465</v>
      </c>
      <c r="H78" s="135">
        <f>IF(H70="-","-",SUM(H70:H77)*'3j EBIT'!$E$10)</f>
        <v>11.231452332728505</v>
      </c>
      <c r="I78" s="135">
        <f>IF(I70="-","-",SUM(I70:I77)*'3j EBIT'!$E$10)</f>
        <v>11.464656980451819</v>
      </c>
      <c r="J78" s="135">
        <f>IF(J70="-","-",SUM(J70:J77)*'3j EBIT'!$E$10)</f>
        <v>11.231903301382197</v>
      </c>
      <c r="K78" s="135">
        <f>IF(K70="-","-",SUM(K70:K77)*'3j EBIT'!$E$10)</f>
        <v>12.214181156534424</v>
      </c>
      <c r="L78" s="135">
        <f>IF(L70="-","-",SUM(L70:L77)*'3j EBIT'!$E$10)</f>
        <v>12.055759097552</v>
      </c>
      <c r="M78" s="135">
        <f>IF(M70="-","-",SUM(M70:M77)*'3j EBIT'!$E$10)</f>
        <v>13.123234260318421</v>
      </c>
      <c r="N78" s="135">
        <f>IF(N70="-","-",SUM(N70:N77)*'3j EBIT'!$E$10)</f>
        <v>13.713012289761688</v>
      </c>
      <c r="O78" s="31"/>
      <c r="P78" s="135" t="str">
        <f>IF(P70="-","-",SUM(P70:P77)*'3j EBIT'!$E$10)</f>
        <v>-</v>
      </c>
      <c r="Q78" s="135" t="str">
        <f>IF(Q70="-","-",SUM(Q70:Q77)*'3j EBIT'!$E$10)</f>
        <v>-</v>
      </c>
      <c r="R78" s="135" t="str">
        <f>IF(R70="-","-",SUM(R70:R77)*'3j EBIT'!$E$10)</f>
        <v>-</v>
      </c>
      <c r="S78" s="135" t="str">
        <f>IF(S70="-","-",SUM(S70:S77)*'3j EBIT'!$E$10)</f>
        <v>-</v>
      </c>
      <c r="T78" s="135" t="str">
        <f>IF(T70="-","-",SUM(T70:T77)*'3j EBIT'!$E$10)</f>
        <v>-</v>
      </c>
      <c r="U78" s="135" t="str">
        <f>IF(U70="-","-",SUM(U70:U77)*'3j EBIT'!$E$10)</f>
        <v>-</v>
      </c>
      <c r="V78" s="135" t="str">
        <f>IF(V70="-","-",SUM(V70:V77)*'3j EBIT'!$E$10)</f>
        <v>-</v>
      </c>
      <c r="W78" s="135" t="str">
        <f>IF(W70="-","-",SUM(W70:W77)*'3j EBIT'!$E$10)</f>
        <v>-</v>
      </c>
      <c r="X78" s="135" t="str">
        <f>IF(X70="-","-",SUM(X70:X77)*'3j EBIT'!$E$10)</f>
        <v>-</v>
      </c>
      <c r="Y78" s="135" t="str">
        <f>IF(Y70="-","-",SUM(Y70:Y77)*'3j EBIT'!$E$10)</f>
        <v>-</v>
      </c>
      <c r="Z78" s="135" t="str">
        <f>IF(Z70="-","-",SUM(Z70:Z77)*'3j EBIT'!$E$10)</f>
        <v>-</v>
      </c>
      <c r="AA78" s="29"/>
    </row>
    <row r="79" spans="1:27" s="30" customFormat="1" ht="12.4" customHeight="1" x14ac:dyDescent="0.25">
      <c r="A79" s="273">
        <v>10</v>
      </c>
      <c r="B79" s="138" t="s">
        <v>294</v>
      </c>
      <c r="C79" s="188" t="s">
        <v>549</v>
      </c>
      <c r="D79" s="141" t="s">
        <v>324</v>
      </c>
      <c r="E79" s="136"/>
      <c r="F79" s="31"/>
      <c r="G79" s="135">
        <f>IF(G70="-","-",SUM(G70:G72,G74:G78)*'3k HAP'!$E$11)</f>
        <v>7.1633218763165063</v>
      </c>
      <c r="H79" s="135">
        <f>IF(H70="-","-",SUM(H70:H72,H74:H78)*'3k HAP'!$E$11)</f>
        <v>6.7372546944945153</v>
      </c>
      <c r="I79" s="135">
        <f>IF(I70="-","-",SUM(I70:I72,I74:I78)*'3k HAP'!$E$11)</f>
        <v>6.7853652920467873</v>
      </c>
      <c r="J79" s="135">
        <f>IF(J70="-","-",SUM(J70:J72,J74:J78)*'3k HAP'!$E$11)</f>
        <v>6.6156022957201079</v>
      </c>
      <c r="K79" s="135">
        <f>IF(K70="-","-",SUM(K70:K72,K74:K78)*'3k HAP'!$E$11)</f>
        <v>7.4719412253160771</v>
      </c>
      <c r="L79" s="135">
        <f>IF(L70="-","-",SUM(L70:L72,L74:L78)*'3k HAP'!$E$11)</f>
        <v>7.3314933076641573</v>
      </c>
      <c r="M79" s="135">
        <f>IF(M70="-","-",SUM(M70:M72,M74:M78)*'3k HAP'!$E$11)</f>
        <v>8.14837018422174</v>
      </c>
      <c r="N79" s="135">
        <f>IF(N70="-","-",SUM(N70:N72,N74:N78)*'3k HAP'!$E$11)</f>
        <v>8.6139099519515749</v>
      </c>
      <c r="O79" s="31"/>
      <c r="P79" s="135" t="str">
        <f>IF(P70="-","-",SUM(P70:P72,P74:P78)*'3k HAP'!$E$11)</f>
        <v>-</v>
      </c>
      <c r="Q79" s="135" t="str">
        <f>IF(Q70="-","-",SUM(Q70:Q72,Q74:Q78)*'3k HAP'!$E$11)</f>
        <v>-</v>
      </c>
      <c r="R79" s="135" t="str">
        <f>IF(R70="-","-",SUM(R70:R72,R74:R78)*'3k HAP'!$E$11)</f>
        <v>-</v>
      </c>
      <c r="S79" s="135" t="str">
        <f>IF(S70="-","-",SUM(S70:S72,S74:S78)*'3k HAP'!$E$11)</f>
        <v>-</v>
      </c>
      <c r="T79" s="135" t="str">
        <f>IF(T70="-","-",SUM(T70:T72,T74:T78)*'3k HAP'!$E$11)</f>
        <v>-</v>
      </c>
      <c r="U79" s="135" t="str">
        <f>IF(U70="-","-",SUM(U70:U72,U74:U78)*'3k HAP'!$E$11)</f>
        <v>-</v>
      </c>
      <c r="V79" s="135" t="str">
        <f>IF(V70="-","-",SUM(V70:V72,V74:V78)*'3k HAP'!$E$11)</f>
        <v>-</v>
      </c>
      <c r="W79" s="135" t="str">
        <f>IF(W70="-","-",SUM(W70:W72,W74:W78)*'3k HAP'!$E$11)</f>
        <v>-</v>
      </c>
      <c r="X79" s="135" t="str">
        <f>IF(X70="-","-",SUM(X70:X72,X74:X78)*'3k HAP'!$E$11)</f>
        <v>-</v>
      </c>
      <c r="Y79" s="135" t="str">
        <f>IF(Y70="-","-",SUM(Y70:Y72,Y74:Y78)*'3k HAP'!$E$11)</f>
        <v>-</v>
      </c>
      <c r="Z79" s="135" t="str">
        <f>IF(Z70="-","-",SUM(Z70:Z72,Z74:Z78)*'3k HAP'!$E$11)</f>
        <v>-</v>
      </c>
      <c r="AA79" s="29"/>
    </row>
    <row r="80" spans="1:27" s="30" customFormat="1" ht="11.5" x14ac:dyDescent="0.25">
      <c r="A80" s="273">
        <v>11</v>
      </c>
      <c r="B80" s="138" t="s">
        <v>46</v>
      </c>
      <c r="C80" s="138" t="str">
        <f>B80&amp;"_"&amp;D80</f>
        <v>Total_Northern</v>
      </c>
      <c r="D80" s="141" t="s">
        <v>324</v>
      </c>
      <c r="E80" s="137"/>
      <c r="F80" s="31"/>
      <c r="G80" s="135">
        <f t="shared" ref="G80:N80" si="10">IF(G70="-","-",SUM(G70:G79))</f>
        <v>637.94991333404357</v>
      </c>
      <c r="H80" s="135">
        <f t="shared" si="10"/>
        <v>609.09777717082852</v>
      </c>
      <c r="I80" s="135">
        <f t="shared" si="10"/>
        <v>621.65302124364689</v>
      </c>
      <c r="J80" s="135">
        <f t="shared" si="10"/>
        <v>609.00031093300743</v>
      </c>
      <c r="K80" s="135">
        <f t="shared" si="10"/>
        <v>662.53776219945178</v>
      </c>
      <c r="L80" s="135">
        <f t="shared" si="10"/>
        <v>653.90088911847931</v>
      </c>
      <c r="M80" s="135">
        <f t="shared" si="10"/>
        <v>711.96814446129929</v>
      </c>
      <c r="N80" s="135">
        <f t="shared" si="10"/>
        <v>744.0644111765389</v>
      </c>
      <c r="O80" s="31"/>
      <c r="P80" s="135" t="str">
        <f t="shared" ref="P80:Z80" si="11">IF(P70="-","-",SUM(P70:P79))</f>
        <v>-</v>
      </c>
      <c r="Q80" s="135" t="str">
        <f t="shared" si="11"/>
        <v>-</v>
      </c>
      <c r="R80" s="135" t="str">
        <f t="shared" si="11"/>
        <v>-</v>
      </c>
      <c r="S80" s="135" t="str">
        <f t="shared" si="11"/>
        <v>-</v>
      </c>
      <c r="T80" s="135" t="str">
        <f t="shared" si="11"/>
        <v>-</v>
      </c>
      <c r="U80" s="135" t="str">
        <f t="shared" si="11"/>
        <v>-</v>
      </c>
      <c r="V80" s="135" t="str">
        <f t="shared" si="11"/>
        <v>-</v>
      </c>
      <c r="W80" s="135" t="str">
        <f t="shared" si="11"/>
        <v>-</v>
      </c>
      <c r="X80" s="135" t="str">
        <f t="shared" si="11"/>
        <v>-</v>
      </c>
      <c r="Y80" s="135" t="str">
        <f t="shared" si="11"/>
        <v>-</v>
      </c>
      <c r="Z80" s="135" t="str">
        <f t="shared" si="11"/>
        <v>-</v>
      </c>
      <c r="AA80" s="29"/>
    </row>
    <row r="81" spans="1:27" s="30" customFormat="1" ht="11.5" x14ac:dyDescent="0.25">
      <c r="A81" s="273">
        <v>1</v>
      </c>
      <c r="B81" s="142" t="s">
        <v>353</v>
      </c>
      <c r="C81" s="142" t="s">
        <v>344</v>
      </c>
      <c r="D81" s="140" t="s">
        <v>325</v>
      </c>
      <c r="E81" s="134"/>
      <c r="F81" s="31"/>
      <c r="G81" s="41">
        <f>IF('3a DF'!H34="-","-",'3a DF'!H34)</f>
        <v>258.71324922476134</v>
      </c>
      <c r="H81" s="41">
        <f>IF('3a DF'!I34="-","-",'3a DF'!I34)</f>
        <v>231.59474009349975</v>
      </c>
      <c r="I81" s="41">
        <f>IF('3a DF'!J34="-","-",'3a DF'!J34)</f>
        <v>208.84020229430442</v>
      </c>
      <c r="J81" s="41">
        <f>IF('3a DF'!K34="-","-",'3a DF'!K34)</f>
        <v>198.92514470233118</v>
      </c>
      <c r="K81" s="41">
        <f>IF('3a DF'!L34="-","-",'3a DF'!L34)</f>
        <v>232.1454070230387</v>
      </c>
      <c r="L81" s="41">
        <f>IF('3a DF'!M34="-","-",'3a DF'!M34)</f>
        <v>223.55786674773304</v>
      </c>
      <c r="M81" s="41">
        <f>IF('3a DF'!N34="-","-",'3a DF'!N34)</f>
        <v>236.63157479577401</v>
      </c>
      <c r="N81" s="41">
        <f>IF('3a DF'!O34="-","-",'3a DF'!O34)</f>
        <v>264.10186855709276</v>
      </c>
      <c r="O81" s="31"/>
      <c r="P81" s="41" t="str">
        <f>IF('3a DF'!Q34="-","-",'3a DF'!Q34)</f>
        <v>-</v>
      </c>
      <c r="Q81" s="41" t="str">
        <f>IF('3a DF'!R34="-","-",'3a DF'!R34)</f>
        <v>-</v>
      </c>
      <c r="R81" s="41" t="str">
        <f>IF('3a DF'!S34="-","-",'3a DF'!S34)</f>
        <v>-</v>
      </c>
      <c r="S81" s="41" t="str">
        <f>IF('3a DF'!T34="-","-",'3a DF'!T34)</f>
        <v>-</v>
      </c>
      <c r="T81" s="41" t="str">
        <f>IF('3a DF'!U34="-","-",'3a DF'!U34)</f>
        <v>-</v>
      </c>
      <c r="U81" s="41" t="str">
        <f>IF('3a DF'!V34="-","-",'3a DF'!V34)</f>
        <v>-</v>
      </c>
      <c r="V81" s="41" t="str">
        <f>IF('3a DF'!W34="-","-",'3a DF'!W34)</f>
        <v>-</v>
      </c>
      <c r="W81" s="41" t="str">
        <f>IF('3a DF'!X34="-","-",'3a DF'!X34)</f>
        <v>-</v>
      </c>
      <c r="X81" s="41" t="str">
        <f>IF('3a DF'!Y34="-","-",'3a DF'!Y34)</f>
        <v>-</v>
      </c>
      <c r="Y81" s="41" t="str">
        <f>IF('3a DF'!Z34="-","-",'3a DF'!Z34)</f>
        <v>-</v>
      </c>
      <c r="Z81" s="41" t="str">
        <f>IF('3a DF'!AA34="-","-",'3a DF'!AA34)</f>
        <v>-</v>
      </c>
      <c r="AA81" s="29"/>
    </row>
    <row r="82" spans="1:27" s="30" customFormat="1" ht="11.5" x14ac:dyDescent="0.25">
      <c r="A82" s="273">
        <v>2</v>
      </c>
      <c r="B82" s="142" t="s">
        <v>353</v>
      </c>
      <c r="C82" s="142" t="s">
        <v>303</v>
      </c>
      <c r="D82" s="140" t="s">
        <v>325</v>
      </c>
      <c r="E82" s="134"/>
      <c r="F82" s="31"/>
      <c r="G82" s="41">
        <f>IF('3b CM'!F33="-","-",'3b CM'!F33)</f>
        <v>6.0192459082068814E-2</v>
      </c>
      <c r="H82" s="41">
        <f>IF('3b CM'!G33="-","-",'3b CM'!G33)</f>
        <v>9.0288688623103228E-2</v>
      </c>
      <c r="I82" s="41">
        <f>IF('3b CM'!H33="-","-",'3b CM'!H33)</f>
        <v>0.28430926528872924</v>
      </c>
      <c r="J82" s="41">
        <f>IF('3b CM'!I33="-","-",'3b CM'!I33)</f>
        <v>0.28912836277456888</v>
      </c>
      <c r="K82" s="41">
        <f>IF('3b CM'!J33="-","-",'3b CM'!J33)</f>
        <v>3.7135050058261001</v>
      </c>
      <c r="L82" s="41">
        <f>IF('3b CM'!K33="-","-",'3b CM'!K33)</f>
        <v>3.6024750981132136</v>
      </c>
      <c r="M82" s="41">
        <f>IF('3b CM'!L33="-","-",'3b CM'!L33)</f>
        <v>12.494315032774898</v>
      </c>
      <c r="N82" s="41">
        <f>IF('3b CM'!M33="-","-",'3b CM'!M33)</f>
        <v>11.877451269582151</v>
      </c>
      <c r="O82" s="31"/>
      <c r="P82" s="41" t="str">
        <f>IF('3b CM'!O33="-","-",'3b CM'!O33)</f>
        <v>-</v>
      </c>
      <c r="Q82" s="41" t="str">
        <f>IF('3b CM'!P33="-","-",'3b CM'!P33)</f>
        <v>-</v>
      </c>
      <c r="R82" s="41" t="str">
        <f>IF('3b CM'!Q33="-","-",'3b CM'!Q33)</f>
        <v>-</v>
      </c>
      <c r="S82" s="41" t="str">
        <f>IF('3b CM'!R33="-","-",'3b CM'!R33)</f>
        <v>-</v>
      </c>
      <c r="T82" s="41" t="str">
        <f>IF('3b CM'!S33="-","-",'3b CM'!S33)</f>
        <v>-</v>
      </c>
      <c r="U82" s="41" t="str">
        <f>IF('3b CM'!T33="-","-",'3b CM'!T33)</f>
        <v>-</v>
      </c>
      <c r="V82" s="41" t="str">
        <f>IF('3b CM'!U33="-","-",'3b CM'!U33)</f>
        <v>-</v>
      </c>
      <c r="W82" s="41" t="str">
        <f>IF('3b CM'!V33="-","-",'3b CM'!V33)</f>
        <v>-</v>
      </c>
      <c r="X82" s="41" t="str">
        <f>IF('3b CM'!W33="-","-",'3b CM'!W33)</f>
        <v>-</v>
      </c>
      <c r="Y82" s="41" t="str">
        <f>IF('3b CM'!X33="-","-",'3b CM'!X33)</f>
        <v>-</v>
      </c>
      <c r="Z82" s="41" t="str">
        <f>IF('3b CM'!Y33="-","-",'3b CM'!Y33)</f>
        <v>-</v>
      </c>
      <c r="AA82" s="29"/>
    </row>
    <row r="83" spans="1:27" s="30" customFormat="1" ht="11.5" x14ac:dyDescent="0.25">
      <c r="A83" s="273">
        <v>3</v>
      </c>
      <c r="B83" s="142" t="s">
        <v>2</v>
      </c>
      <c r="C83" s="142" t="s">
        <v>345</v>
      </c>
      <c r="D83" s="140" t="s">
        <v>325</v>
      </c>
      <c r="E83" s="134"/>
      <c r="F83" s="31"/>
      <c r="G83" s="41">
        <f>IF('3c PC'!G34="-","-",'3c PC'!G34)</f>
        <v>90.74335337588721</v>
      </c>
      <c r="H83" s="41">
        <f>IF('3c PC'!H34="-","-",'3c PC'!H34)</f>
        <v>90.716062603793802</v>
      </c>
      <c r="I83" s="41">
        <f>IF('3c PC'!I34="-","-",'3c PC'!I34)</f>
        <v>115.07185117237076</v>
      </c>
      <c r="J83" s="41">
        <f>IF('3c PC'!J34="-","-",'3c PC'!J34)</f>
        <v>113.82533274703412</v>
      </c>
      <c r="K83" s="41">
        <f>IF('3c PC'!K34="-","-",'3c PC'!K34)</f>
        <v>130.62641127650858</v>
      </c>
      <c r="L83" s="41">
        <f>IF('3c PC'!L34="-","-",'3c PC'!L34)</f>
        <v>129.41723561952793</v>
      </c>
      <c r="M83" s="41">
        <f>IF('3c PC'!M34="-","-",'3c PC'!M34)</f>
        <v>157.96774010569058</v>
      </c>
      <c r="N83" s="41">
        <f>IF('3c PC'!N34="-","-",'3c PC'!N34)</f>
        <v>155.01859427653147</v>
      </c>
      <c r="O83" s="31"/>
      <c r="P83" s="41" t="str">
        <f>IF('3c PC'!P34="-","-",'3c PC'!P34)</f>
        <v>-</v>
      </c>
      <c r="Q83" s="41" t="str">
        <f>IF('3c PC'!Q34="-","-",'3c PC'!Q34)</f>
        <v>-</v>
      </c>
      <c r="R83" s="41" t="str">
        <f>IF('3c PC'!R34="-","-",'3c PC'!R34)</f>
        <v>-</v>
      </c>
      <c r="S83" s="41" t="str">
        <f>IF('3c PC'!S34="-","-",'3c PC'!S34)</f>
        <v>-</v>
      </c>
      <c r="T83" s="41" t="str">
        <f>IF('3c PC'!T34="-","-",'3c PC'!T34)</f>
        <v>-</v>
      </c>
      <c r="U83" s="41" t="str">
        <f>IF('3c PC'!U34="-","-",'3c PC'!U34)</f>
        <v>-</v>
      </c>
      <c r="V83" s="41" t="str">
        <f>IF('3c PC'!V34="-","-",'3c PC'!V34)</f>
        <v>-</v>
      </c>
      <c r="W83" s="41" t="str">
        <f>IF('3c PC'!W34="-","-",'3c PC'!W34)</f>
        <v>-</v>
      </c>
      <c r="X83" s="41" t="str">
        <f>IF('3c PC'!X34="-","-",'3c PC'!X34)</f>
        <v>-</v>
      </c>
      <c r="Y83" s="41" t="str">
        <f>IF('3c PC'!Y34="-","-",'3c PC'!Y34)</f>
        <v>-</v>
      </c>
      <c r="Z83" s="41" t="str">
        <f>IF('3c PC'!Z34="-","-",'3c PC'!Z34)</f>
        <v>-</v>
      </c>
      <c r="AA83" s="29"/>
    </row>
    <row r="84" spans="1:27" s="30" customFormat="1" ht="11.5" x14ac:dyDescent="0.25">
      <c r="A84" s="273">
        <v>4</v>
      </c>
      <c r="B84" s="142" t="s">
        <v>355</v>
      </c>
      <c r="C84" s="142" t="s">
        <v>346</v>
      </c>
      <c r="D84" s="140" t="s">
        <v>325</v>
      </c>
      <c r="E84" s="134"/>
      <c r="F84" s="31"/>
      <c r="G84" s="41">
        <f>IF('3d NC-Elec'!H62="-","-",'3d NC-Elec'!H62)</f>
        <v>116.33835677623409</v>
      </c>
      <c r="H84" s="41">
        <f>IF('3d NC-Elec'!I62="-","-",'3d NC-Elec'!I62)</f>
        <v>117.34928949421698</v>
      </c>
      <c r="I84" s="41">
        <f>IF('3d NC-Elec'!J62="-","-",'3d NC-Elec'!J62)</f>
        <v>132.25076214411874</v>
      </c>
      <c r="J84" s="41">
        <f>IF('3d NC-Elec'!K62="-","-",'3d NC-Elec'!K62)</f>
        <v>131.49040443164176</v>
      </c>
      <c r="K84" s="41">
        <f>IF('3d NC-Elec'!L62="-","-",'3d NC-Elec'!L62)</f>
        <v>126.45179788115809</v>
      </c>
      <c r="L84" s="41">
        <f>IF('3d NC-Elec'!M62="-","-",'3d NC-Elec'!M62)</f>
        <v>127.66371827085068</v>
      </c>
      <c r="M84" s="41">
        <f>IF('3d NC-Elec'!N62="-","-",'3d NC-Elec'!N62)</f>
        <v>135.01519162585544</v>
      </c>
      <c r="N84" s="41">
        <f>IF('3d NC-Elec'!O62="-","-",'3d NC-Elec'!O62)</f>
        <v>134.47874663427234</v>
      </c>
      <c r="O84" s="31"/>
      <c r="P84" s="41" t="str">
        <f>IF('3d NC-Elec'!Q62="-","-",'3d NC-Elec'!Q62)</f>
        <v>-</v>
      </c>
      <c r="Q84" s="41" t="str">
        <f>IF('3d NC-Elec'!R62="-","-",'3d NC-Elec'!R62)</f>
        <v>-</v>
      </c>
      <c r="R84" s="41" t="str">
        <f>IF('3d NC-Elec'!S62="-","-",'3d NC-Elec'!S62)</f>
        <v>-</v>
      </c>
      <c r="S84" s="41" t="str">
        <f>IF('3d NC-Elec'!T62="-","-",'3d NC-Elec'!T62)</f>
        <v>-</v>
      </c>
      <c r="T84" s="41" t="str">
        <f>IF('3d NC-Elec'!U62="-","-",'3d NC-Elec'!U62)</f>
        <v>-</v>
      </c>
      <c r="U84" s="41" t="str">
        <f>IF('3d NC-Elec'!V62="-","-",'3d NC-Elec'!V62)</f>
        <v>-</v>
      </c>
      <c r="V84" s="41" t="str">
        <f>IF('3d NC-Elec'!W62="-","-",'3d NC-Elec'!W62)</f>
        <v>-</v>
      </c>
      <c r="W84" s="41" t="str">
        <f>IF('3d NC-Elec'!X62="-","-",'3d NC-Elec'!X62)</f>
        <v>-</v>
      </c>
      <c r="X84" s="41" t="str">
        <f>IF('3d NC-Elec'!Y62="-","-",'3d NC-Elec'!Y62)</f>
        <v>-</v>
      </c>
      <c r="Y84" s="41" t="str">
        <f>IF('3d NC-Elec'!Z62="-","-",'3d NC-Elec'!Z62)</f>
        <v>-</v>
      </c>
      <c r="Z84" s="41" t="str">
        <f>IF('3d NC-Elec'!AA62="-","-",'3d NC-Elec'!AA62)</f>
        <v>-</v>
      </c>
      <c r="AA84" s="29"/>
    </row>
    <row r="85" spans="1:27" s="30" customFormat="1" ht="11.5" x14ac:dyDescent="0.25">
      <c r="A85" s="273">
        <v>5</v>
      </c>
      <c r="B85" s="142" t="s">
        <v>352</v>
      </c>
      <c r="C85" s="142" t="s">
        <v>347</v>
      </c>
      <c r="D85" s="140" t="s">
        <v>325</v>
      </c>
      <c r="E85" s="134"/>
      <c r="F85" s="31"/>
      <c r="G85" s="41">
        <f>IF('3f CPIH'!C$16="-","-",'3g OC '!$E$10*('3f CPIH'!C$16/'3f CPIH'!$G$16))</f>
        <v>76.533089989502642</v>
      </c>
      <c r="H85" s="41">
        <f>IF('3f CPIH'!D$16="-","-",'3g OC '!$E$10*('3f CPIH'!D$16/'3f CPIH'!$G$16))</f>
        <v>76.686309388881014</v>
      </c>
      <c r="I85" s="41">
        <f>IF('3f CPIH'!E$16="-","-",'3g OC '!$E$10*('3f CPIH'!E$16/'3f CPIH'!$G$16))</f>
        <v>76.916138487948601</v>
      </c>
      <c r="J85" s="41">
        <f>IF('3f CPIH'!F$16="-","-",'3g OC '!$E$10*('3f CPIH'!F$16/'3f CPIH'!$G$16))</f>
        <v>77.375796686083746</v>
      </c>
      <c r="K85" s="41">
        <f>IF('3f CPIH'!G$16="-","-",'3g OC '!$E$10*('3f CPIH'!G$16/'3f CPIH'!$G$16))</f>
        <v>78.29511308235405</v>
      </c>
      <c r="L85" s="41">
        <f>IF('3f CPIH'!H$16="-","-",'3g OC '!$E$10*('3f CPIH'!H$16/'3f CPIH'!$G$16))</f>
        <v>79.291039178313554</v>
      </c>
      <c r="M85" s="41">
        <f>IF('3f CPIH'!I$16="-","-",'3g OC '!$E$10*('3f CPIH'!I$16/'3f CPIH'!$G$16))</f>
        <v>80.440184673651416</v>
      </c>
      <c r="N85" s="41">
        <f>IF('3f CPIH'!J$16="-","-",'3g OC '!$E$10*('3f CPIH'!J$16/'3f CPIH'!$G$16))</f>
        <v>81.129671970854147</v>
      </c>
      <c r="O85" s="31"/>
      <c r="P85" s="41">
        <f>IF('3f CPIH'!L$16="-","-",'3g OC '!$E$10*('3f CPIH'!L$16/'3f CPIH'!$G$16))</f>
        <v>81.129671970854147</v>
      </c>
      <c r="Q85" s="41" t="str">
        <f>IF('3f CPIH'!M$16="-","-",'3g OC '!$E$10*('3f CPIH'!M$16/'3f CPIH'!$G$16))</f>
        <v>-</v>
      </c>
      <c r="R85" s="41" t="str">
        <f>IF('3f CPIH'!N$16="-","-",'3g OC '!$E$10*('3f CPIH'!N$16/'3f CPIH'!$G$16))</f>
        <v>-</v>
      </c>
      <c r="S85" s="41" t="str">
        <f>IF('3f CPIH'!O$16="-","-",'3g OC '!$E$10*('3f CPIH'!O$16/'3f CPIH'!$G$16))</f>
        <v>-</v>
      </c>
      <c r="T85" s="41" t="str">
        <f>IF('3f CPIH'!P$16="-","-",'3g OC '!$E$10*('3f CPIH'!P$16/'3f CPIH'!$G$16))</f>
        <v>-</v>
      </c>
      <c r="U85" s="41" t="str">
        <f>IF('3f CPIH'!Q$16="-","-",'3g OC '!$E$10*('3f CPIH'!Q$16/'3f CPIH'!$G$16))</f>
        <v>-</v>
      </c>
      <c r="V85" s="41" t="str">
        <f>IF('3f CPIH'!R$16="-","-",'3g OC '!$E$10*('3f CPIH'!R$16/'3f CPIH'!$G$16))</f>
        <v>-</v>
      </c>
      <c r="W85" s="41" t="str">
        <f>IF('3f CPIH'!S$16="-","-",'3g OC '!$E$10*('3f CPIH'!S$16/'3f CPIH'!$G$16))</f>
        <v>-</v>
      </c>
      <c r="X85" s="41" t="str">
        <f>IF('3f CPIH'!T$16="-","-",'3g OC '!$E$10*('3f CPIH'!T$16/'3f CPIH'!$G$16))</f>
        <v>-</v>
      </c>
      <c r="Y85" s="41" t="str">
        <f>IF('3f CPIH'!U$16="-","-",'3g OC '!$E$10*('3f CPIH'!U$16/'3f CPIH'!$G$16))</f>
        <v>-</v>
      </c>
      <c r="Z85" s="41" t="str">
        <f>IF('3f CPIH'!V$16="-","-",'3g OC '!$E$10*('3f CPIH'!V$16/'3f CPIH'!$G$16))</f>
        <v>-</v>
      </c>
      <c r="AA85" s="29"/>
    </row>
    <row r="86" spans="1:27" s="30" customFormat="1" ht="11.5" x14ac:dyDescent="0.25">
      <c r="A86" s="273">
        <v>6</v>
      </c>
      <c r="B86" s="142" t="s">
        <v>352</v>
      </c>
      <c r="C86" s="142" t="s">
        <v>45</v>
      </c>
      <c r="D86" s="140" t="s">
        <v>325</v>
      </c>
      <c r="E86" s="134"/>
      <c r="F86" s="31"/>
      <c r="G86" s="41" t="s">
        <v>336</v>
      </c>
      <c r="H86" s="41" t="s">
        <v>336</v>
      </c>
      <c r="I86" s="41" t="s">
        <v>336</v>
      </c>
      <c r="J86" s="41" t="s">
        <v>336</v>
      </c>
      <c r="K86" s="41">
        <f>IF('3h SMNCC'!F$36="-","-",'3h SMNCC'!F$36)</f>
        <v>0</v>
      </c>
      <c r="L86" s="41">
        <f>IF('3h SMNCC'!G$36="-","-",'3h SMNCC'!G$36)</f>
        <v>-0.20799732489328449</v>
      </c>
      <c r="M86" s="41">
        <f>IF('3h SMNCC'!H$36="-","-",'3h SMNCC'!H$36)</f>
        <v>2.3528451635617831</v>
      </c>
      <c r="N86" s="41">
        <f>IF('3h SMNCC'!I$36="-","-",'3h SMNCC'!I$36)</f>
        <v>7.276170729762069</v>
      </c>
      <c r="O86" s="31"/>
      <c r="P86" s="41" t="str">
        <f>IF('3h SMNCC'!K$36="-","-",'3h SMNCC'!K$36)</f>
        <v>-</v>
      </c>
      <c r="Q86" s="41" t="str">
        <f>IF('3h SMNCC'!L$36="-","-",'3h SMNCC'!L$36)</f>
        <v>-</v>
      </c>
      <c r="R86" s="41" t="str">
        <f>IF('3h SMNCC'!M$36="-","-",'3h SMNCC'!M$36)</f>
        <v>-</v>
      </c>
      <c r="S86" s="41" t="str">
        <f>IF('3h SMNCC'!N$36="-","-",'3h SMNCC'!N$36)</f>
        <v>-</v>
      </c>
      <c r="T86" s="41" t="str">
        <f>IF('3h SMNCC'!O$36="-","-",'3h SMNCC'!O$36)</f>
        <v>-</v>
      </c>
      <c r="U86" s="41" t="str">
        <f>IF('3h SMNCC'!P$36="-","-",'3h SMNCC'!P$36)</f>
        <v>-</v>
      </c>
      <c r="V86" s="41" t="str">
        <f>IF('3h SMNCC'!Q$36="-","-",'3h SMNCC'!Q$36)</f>
        <v>-</v>
      </c>
      <c r="W86" s="41" t="str">
        <f>IF('3h SMNCC'!R$36="-","-",'3h SMNCC'!R$36)</f>
        <v>-</v>
      </c>
      <c r="X86" s="41" t="str">
        <f>IF('3h SMNCC'!S$36="-","-",'3h SMNCC'!S$36)</f>
        <v>-</v>
      </c>
      <c r="Y86" s="41" t="str">
        <f>IF('3h SMNCC'!T$36="-","-",'3h SMNCC'!T$36)</f>
        <v>-</v>
      </c>
      <c r="Z86" s="41" t="str">
        <f>IF('3h SMNCC'!U$36="-","-",'3h SMNCC'!U$36)</f>
        <v>-</v>
      </c>
      <c r="AA86" s="29"/>
    </row>
    <row r="87" spans="1:27" s="30" customFormat="1" ht="11.5" x14ac:dyDescent="0.25">
      <c r="A87" s="273">
        <v>7</v>
      </c>
      <c r="B87" s="142" t="s">
        <v>352</v>
      </c>
      <c r="C87" s="142" t="s">
        <v>399</v>
      </c>
      <c r="D87" s="140" t="s">
        <v>325</v>
      </c>
      <c r="E87" s="134"/>
      <c r="F87" s="31"/>
      <c r="G87" s="41">
        <f>IF('3f CPIH'!C$16="-","-",'3i PAAC PAP'!$G$12*('3f CPIH'!C$16/'3f CPIH'!$G$16))</f>
        <v>12.553203379941255</v>
      </c>
      <c r="H87" s="41">
        <f>IF('3f CPIH'!D$16="-","-",'3i PAAC PAP'!$G$12*('3f CPIH'!D$16/'3f CPIH'!$G$16))</f>
        <v>12.578334918239436</v>
      </c>
      <c r="I87" s="41">
        <f>IF('3f CPIH'!E$16="-","-",'3i PAAC PAP'!$G$12*('3f CPIH'!E$16/'3f CPIH'!$G$16))</f>
        <v>12.616032225686709</v>
      </c>
      <c r="J87" s="41">
        <f>IF('3f CPIH'!F$16="-","-",'3i PAAC PAP'!$G$12*('3f CPIH'!F$16/'3f CPIH'!$G$16))</f>
        <v>12.691426840581251</v>
      </c>
      <c r="K87" s="41">
        <f>IF('3f CPIH'!G$16="-","-",'3i PAAC PAP'!$G$12*('3f CPIH'!G$16/'3f CPIH'!$G$16))</f>
        <v>12.842216070370334</v>
      </c>
      <c r="L87" s="41">
        <f>IF('3f CPIH'!H$16="-","-",'3i PAAC PAP'!$G$12*('3f CPIH'!H$16/'3f CPIH'!$G$16))</f>
        <v>13.005571069308509</v>
      </c>
      <c r="M87" s="41">
        <f>IF('3f CPIH'!I$16="-","-",'3i PAAC PAP'!$G$12*('3f CPIH'!I$16/'3f CPIH'!$G$16))</f>
        <v>13.194057606544863</v>
      </c>
      <c r="N87" s="41">
        <f>IF('3f CPIH'!J$16="-","-",'3i PAAC PAP'!$G$12*('3f CPIH'!J$16/'3f CPIH'!$G$16))</f>
        <v>13.307149528886677</v>
      </c>
      <c r="O87" s="31"/>
      <c r="P87" s="41">
        <f>IF('3f CPIH'!L$16="-","-",'3i PAAC PAP'!$G$12*('3f CPIH'!L$16/'3f CPIH'!$G$16))</f>
        <v>13.307149528886677</v>
      </c>
      <c r="Q87" s="41" t="str">
        <f>IF('3f CPIH'!M$16="-","-",'3i PAAC PAP'!$G$12*('3f CPIH'!M$16/'3f CPIH'!$G$16))</f>
        <v>-</v>
      </c>
      <c r="R87" s="41" t="str">
        <f>IF('3f CPIH'!N$16="-","-",'3i PAAC PAP'!$G$12*('3f CPIH'!N$16/'3f CPIH'!$G$16))</f>
        <v>-</v>
      </c>
      <c r="S87" s="41" t="str">
        <f>IF('3f CPIH'!O$16="-","-",'3i PAAC PAP'!$G$12*('3f CPIH'!O$16/'3f CPIH'!$G$16))</f>
        <v>-</v>
      </c>
      <c r="T87" s="41" t="str">
        <f>IF('3f CPIH'!P$16="-","-",'3i PAAC PAP'!$G$12*('3f CPIH'!P$16/'3f CPIH'!$G$16))</f>
        <v>-</v>
      </c>
      <c r="U87" s="41" t="str">
        <f>IF('3f CPIH'!Q$16="-","-",'3i PAAC PAP'!$G$12*('3f CPIH'!Q$16/'3f CPIH'!$G$16))</f>
        <v>-</v>
      </c>
      <c r="V87" s="41" t="str">
        <f>IF('3f CPIH'!R$16="-","-",'3i PAAC PAP'!$G$12*('3f CPIH'!R$16/'3f CPIH'!$G$16))</f>
        <v>-</v>
      </c>
      <c r="W87" s="41" t="str">
        <f>IF('3f CPIH'!S$16="-","-",'3i PAAC PAP'!$G$12*('3f CPIH'!S$16/'3f CPIH'!$G$16))</f>
        <v>-</v>
      </c>
      <c r="X87" s="41" t="str">
        <f>IF('3f CPIH'!T$16="-","-",'3i PAAC PAP'!$G$12*('3f CPIH'!T$16/'3f CPIH'!$G$16))</f>
        <v>-</v>
      </c>
      <c r="Y87" s="41" t="str">
        <f>IF('3f CPIH'!U$16="-","-",'3i PAAC PAP'!$G$12*('3f CPIH'!U$16/'3f CPIH'!$G$16))</f>
        <v>-</v>
      </c>
      <c r="Z87" s="41" t="str">
        <f>IF('3f CPIH'!V$16="-","-",'3i PAAC PAP'!$G$12*('3f CPIH'!V$16/'3f CPIH'!$G$16))</f>
        <v>-</v>
      </c>
      <c r="AA87" s="29"/>
    </row>
    <row r="88" spans="1:27" s="30" customFormat="1" ht="11.5" x14ac:dyDescent="0.25">
      <c r="A88" s="273">
        <v>8</v>
      </c>
      <c r="B88" s="142" t="s">
        <v>352</v>
      </c>
      <c r="C88" s="142" t="s">
        <v>417</v>
      </c>
      <c r="D88" s="140" t="s">
        <v>325</v>
      </c>
      <c r="E88" s="134"/>
      <c r="F88" s="31"/>
      <c r="G88" s="41">
        <f>IF(G81="-","-",SUM(G81:G86)*'3i PAAC PAP'!$G$24)</f>
        <v>44.384578983750565</v>
      </c>
      <c r="H88" s="41">
        <f>IF(H81="-","-",SUM(H81:H86)*'3i PAAC PAP'!$G$24)</f>
        <v>42.260918105831131</v>
      </c>
      <c r="I88" s="41">
        <f>IF(I81="-","-",SUM(I81:I86)*'3i PAAC PAP'!$G$24)</f>
        <v>43.64604920294245</v>
      </c>
      <c r="J88" s="41">
        <f>IF(J81="-","-",SUM(J81:J86)*'3i PAAC PAP'!$G$24)</f>
        <v>42.708465492898178</v>
      </c>
      <c r="K88" s="41">
        <f>IF(K81="-","-",SUM(K81:K86)*'3i PAAC PAP'!$G$24)</f>
        <v>46.744933361092613</v>
      </c>
      <c r="L88" s="41">
        <f>IF(L81="-","-",SUM(L81:L86)*'3i PAAC PAP'!$G$24)</f>
        <v>46.097816337364748</v>
      </c>
      <c r="M88" s="41">
        <f>IF(M81="-","-",SUM(M81:M86)*'3i PAAC PAP'!$G$24)</f>
        <v>51.136812050141799</v>
      </c>
      <c r="N88" s="41">
        <f>IF(N81="-","-",SUM(N81:N86)*'3i PAAC PAP'!$G$24)</f>
        <v>53.508349521484696</v>
      </c>
      <c r="O88" s="31"/>
      <c r="P88" s="41" t="str">
        <f>IF(P81="-","-",SUM(P81:P86)*'3i PAAC PAP'!$G$24)</f>
        <v>-</v>
      </c>
      <c r="Q88" s="41" t="str">
        <f>IF(Q81="-","-",SUM(Q81:Q86)*'3i PAAC PAP'!$G$24)</f>
        <v>-</v>
      </c>
      <c r="R88" s="41" t="str">
        <f>IF(R81="-","-",SUM(R81:R86)*'3i PAAC PAP'!$G$24)</f>
        <v>-</v>
      </c>
      <c r="S88" s="41" t="str">
        <f>IF(S81="-","-",SUM(S81:S86)*'3i PAAC PAP'!$G$24)</f>
        <v>-</v>
      </c>
      <c r="T88" s="41" t="str">
        <f>IF(T81="-","-",SUM(T81:T86)*'3i PAAC PAP'!$G$24)</f>
        <v>-</v>
      </c>
      <c r="U88" s="41" t="str">
        <f>IF(U81="-","-",SUM(U81:U86)*'3i PAAC PAP'!$G$24)</f>
        <v>-</v>
      </c>
      <c r="V88" s="41" t="str">
        <f>IF(V81="-","-",SUM(V81:V86)*'3i PAAC PAP'!$G$24)</f>
        <v>-</v>
      </c>
      <c r="W88" s="41" t="str">
        <f>IF(W81="-","-",SUM(W81:W86)*'3i PAAC PAP'!$G$24)</f>
        <v>-</v>
      </c>
      <c r="X88" s="41" t="str">
        <f>IF(X81="-","-",SUM(X81:X86)*'3i PAAC PAP'!$G$24)</f>
        <v>-</v>
      </c>
      <c r="Y88" s="41" t="str">
        <f>IF(Y81="-","-",SUM(Y81:Y86)*'3i PAAC PAP'!$G$24)</f>
        <v>-</v>
      </c>
      <c r="Z88" s="41" t="str">
        <f>IF(Z81="-","-",SUM(Z81:Z86)*'3i PAAC PAP'!$G$24)</f>
        <v>-</v>
      </c>
      <c r="AA88" s="29"/>
    </row>
    <row r="89" spans="1:27" s="30" customFormat="1" ht="11.5" x14ac:dyDescent="0.25">
      <c r="A89" s="273">
        <v>9</v>
      </c>
      <c r="B89" s="142" t="s">
        <v>398</v>
      </c>
      <c r="C89" s="142" t="s">
        <v>548</v>
      </c>
      <c r="D89" s="140" t="s">
        <v>325</v>
      </c>
      <c r="E89" s="134"/>
      <c r="F89" s="31"/>
      <c r="G89" s="41">
        <f>IF(G81="-","-",SUM(G81:G88)*'3j EBIT'!$E$10)</f>
        <v>11.387194459594024</v>
      </c>
      <c r="H89" s="41">
        <f>IF(H81="-","-",SUM(H81:H88)*'3j EBIT'!$E$10)</f>
        <v>10.854242922568618</v>
      </c>
      <c r="I89" s="41">
        <f>IF(I81="-","-",SUM(I81:I88)*'3j EBIT'!$E$10)</f>
        <v>11.202881551060546</v>
      </c>
      <c r="J89" s="41">
        <f>IF(J81="-","-",SUM(J81:J88)*'3j EBIT'!$E$10)</f>
        <v>10.968808286003553</v>
      </c>
      <c r="K89" s="41">
        <f>IF(K81="-","-",SUM(K81:K88)*'3j EBIT'!$E$10)</f>
        <v>11.985568290306622</v>
      </c>
      <c r="L89" s="41">
        <f>IF(L81="-","-",SUM(L81:L88)*'3j EBIT'!$E$10)</f>
        <v>11.826126774930049</v>
      </c>
      <c r="M89" s="41">
        <f>IF(M81="-","-",SUM(M81:M88)*'3j EBIT'!$E$10)</f>
        <v>13.095421700025902</v>
      </c>
      <c r="N89" s="41">
        <f>IF(N81="-","-",SUM(N81:N88)*'3j EBIT'!$E$10)</f>
        <v>13.693262047280859</v>
      </c>
      <c r="O89" s="31"/>
      <c r="P89" s="41" t="str">
        <f>IF(P81="-","-",SUM(P81:P88)*'3j EBIT'!$E$10)</f>
        <v>-</v>
      </c>
      <c r="Q89" s="41" t="str">
        <f>IF(Q81="-","-",SUM(Q81:Q88)*'3j EBIT'!$E$10)</f>
        <v>-</v>
      </c>
      <c r="R89" s="41" t="str">
        <f>IF(R81="-","-",SUM(R81:R88)*'3j EBIT'!$E$10)</f>
        <v>-</v>
      </c>
      <c r="S89" s="41" t="str">
        <f>IF(S81="-","-",SUM(S81:S88)*'3j EBIT'!$E$10)</f>
        <v>-</v>
      </c>
      <c r="T89" s="41" t="str">
        <f>IF(T81="-","-",SUM(T81:T88)*'3j EBIT'!$E$10)</f>
        <v>-</v>
      </c>
      <c r="U89" s="41" t="str">
        <f>IF(U81="-","-",SUM(U81:U88)*'3j EBIT'!$E$10)</f>
        <v>-</v>
      </c>
      <c r="V89" s="41" t="str">
        <f>IF(V81="-","-",SUM(V81:V88)*'3j EBIT'!$E$10)</f>
        <v>-</v>
      </c>
      <c r="W89" s="41" t="str">
        <f>IF(W81="-","-",SUM(W81:W88)*'3j EBIT'!$E$10)</f>
        <v>-</v>
      </c>
      <c r="X89" s="41" t="str">
        <f>IF(X81="-","-",SUM(X81:X88)*'3j EBIT'!$E$10)</f>
        <v>-</v>
      </c>
      <c r="Y89" s="41" t="str">
        <f>IF(Y81="-","-",SUM(Y81:Y88)*'3j EBIT'!$E$10)</f>
        <v>-</v>
      </c>
      <c r="Z89" s="41" t="str">
        <f>IF(Z81="-","-",SUM(Z81:Z88)*'3j EBIT'!$E$10)</f>
        <v>-</v>
      </c>
      <c r="AA89" s="29"/>
    </row>
    <row r="90" spans="1:27" s="30" customFormat="1" ht="11.5" x14ac:dyDescent="0.25">
      <c r="A90" s="273">
        <v>10</v>
      </c>
      <c r="B90" s="142" t="s">
        <v>294</v>
      </c>
      <c r="C90" s="190" t="s">
        <v>549</v>
      </c>
      <c r="D90" s="140" t="s">
        <v>325</v>
      </c>
      <c r="E90" s="133"/>
      <c r="F90" s="31"/>
      <c r="G90" s="41">
        <f>IF(G81="-","-",SUM(G81:G83,G85:G89)*'3k HAP'!$E$11)</f>
        <v>7.1568553886896105</v>
      </c>
      <c r="H90" s="41">
        <f>IF(H81="-","-",SUM(H81:H83,H85:H89)*'3k HAP'!$E$11)</f>
        <v>6.728436095358246</v>
      </c>
      <c r="I90" s="41">
        <f>IF(I81="-","-",SUM(I81:I83,I85:I89)*'3k HAP'!$E$11)</f>
        <v>6.7833973939803398</v>
      </c>
      <c r="J90" s="41">
        <f>IF(J81="-","-",SUM(J81:J83,J85:J89)*'3k HAP'!$E$11)</f>
        <v>6.6126699029221649</v>
      </c>
      <c r="K90" s="41">
        <f>IF(K81="-","-",SUM(K81:K83,K85:K89)*'3k HAP'!$E$11)</f>
        <v>7.4750258123123468</v>
      </c>
      <c r="L90" s="41">
        <f>IF(L81="-","-",SUM(L81:L83,L85:L89)*'3k HAP'!$E$11)</f>
        <v>7.3336906999414087</v>
      </c>
      <c r="M90" s="41">
        <f>IF(M81="-","-",SUM(M81:M83,M85:M89)*'3k HAP'!$E$11)</f>
        <v>8.2127492000230067</v>
      </c>
      <c r="N90" s="41">
        <f>IF(N81="-","-",SUM(N81:N83,N85:N89)*'3k HAP'!$E$11)</f>
        <v>8.6846793144442973</v>
      </c>
      <c r="O90" s="31"/>
      <c r="P90" s="41" t="str">
        <f>IF(P81="-","-",SUM(P81:P83,P85:P89)*'3k HAP'!$E$11)</f>
        <v>-</v>
      </c>
      <c r="Q90" s="41" t="str">
        <f>IF(Q81="-","-",SUM(Q81:Q83,Q85:Q89)*'3k HAP'!$E$11)</f>
        <v>-</v>
      </c>
      <c r="R90" s="41" t="str">
        <f>IF(R81="-","-",SUM(R81:R83,R85:R89)*'3k HAP'!$E$11)</f>
        <v>-</v>
      </c>
      <c r="S90" s="41" t="str">
        <f>IF(S81="-","-",SUM(S81:S83,S85:S89)*'3k HAP'!$E$11)</f>
        <v>-</v>
      </c>
      <c r="T90" s="41" t="str">
        <f>IF(T81="-","-",SUM(T81:T83,T85:T89)*'3k HAP'!$E$11)</f>
        <v>-</v>
      </c>
      <c r="U90" s="41" t="str">
        <f>IF(U81="-","-",SUM(U81:U83,U85:U89)*'3k HAP'!$E$11)</f>
        <v>-</v>
      </c>
      <c r="V90" s="41" t="str">
        <f>IF(V81="-","-",SUM(V81:V83,V85:V89)*'3k HAP'!$E$11)</f>
        <v>-</v>
      </c>
      <c r="W90" s="41" t="str">
        <f>IF(W81="-","-",SUM(W81:W83,W85:W89)*'3k HAP'!$E$11)</f>
        <v>-</v>
      </c>
      <c r="X90" s="41" t="str">
        <f>IF(X81="-","-",SUM(X81:X83,X85:X89)*'3k HAP'!$E$11)</f>
        <v>-</v>
      </c>
      <c r="Y90" s="41" t="str">
        <f>IF(Y81="-","-",SUM(Y81:Y83,Y85:Y89)*'3k HAP'!$E$11)</f>
        <v>-</v>
      </c>
      <c r="Z90" s="41" t="str">
        <f>IF(Z81="-","-",SUM(Z81:Z83,Z85:Z89)*'3k HAP'!$E$11)</f>
        <v>-</v>
      </c>
      <c r="AA90" s="29"/>
    </row>
    <row r="91" spans="1:27" s="30" customFormat="1" ht="11.5" x14ac:dyDescent="0.25">
      <c r="A91" s="273">
        <v>11</v>
      </c>
      <c r="B91" s="142" t="s">
        <v>46</v>
      </c>
      <c r="C91" s="142" t="str">
        <f>B91&amp;"_"&amp;D91</f>
        <v>Total_North West</v>
      </c>
      <c r="D91" s="140" t="s">
        <v>325</v>
      </c>
      <c r="E91" s="134"/>
      <c r="F91" s="31"/>
      <c r="G91" s="41">
        <f t="shared" ref="G91:N91" si="12">IF(G81="-","-",SUM(G81:G90))</f>
        <v>617.87007403744281</v>
      </c>
      <c r="H91" s="41">
        <f t="shared" si="12"/>
        <v>588.85862231101203</v>
      </c>
      <c r="I91" s="41">
        <f t="shared" si="12"/>
        <v>607.61162373770117</v>
      </c>
      <c r="J91" s="41">
        <f t="shared" si="12"/>
        <v>594.88717745227063</v>
      </c>
      <c r="K91" s="41">
        <f t="shared" si="12"/>
        <v>650.27997780296755</v>
      </c>
      <c r="L91" s="41">
        <f t="shared" si="12"/>
        <v>641.58754247118975</v>
      </c>
      <c r="M91" s="41">
        <f t="shared" si="12"/>
        <v>710.54089195404379</v>
      </c>
      <c r="N91" s="41">
        <f t="shared" si="12"/>
        <v>743.07594385019149</v>
      </c>
      <c r="O91" s="31"/>
      <c r="P91" s="41" t="str">
        <f t="shared" ref="P91:Z91" si="13">IF(P81="-","-",SUM(P81:P90))</f>
        <v>-</v>
      </c>
      <c r="Q91" s="41" t="str">
        <f t="shared" si="13"/>
        <v>-</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25">
      <c r="A92" s="273">
        <v>1</v>
      </c>
      <c r="B92" s="138" t="s">
        <v>353</v>
      </c>
      <c r="C92" s="138" t="s">
        <v>344</v>
      </c>
      <c r="D92" s="141" t="s">
        <v>326</v>
      </c>
      <c r="E92" s="137"/>
      <c r="F92" s="31"/>
      <c r="G92" s="135">
        <f>IF('3a DF'!H35="-","-",'3a DF'!H35)</f>
        <v>254.41201984695584</v>
      </c>
      <c r="H92" s="135">
        <f>IF('3a DF'!I35="-","-",'3a DF'!I35)</f>
        <v>227.74436867719095</v>
      </c>
      <c r="I92" s="135">
        <f>IF('3a DF'!J35="-","-",'3a DF'!J35)</f>
        <v>205.3681357647904</v>
      </c>
      <c r="J92" s="135">
        <f>IF('3a DF'!K35="-","-",'3a DF'!K35)</f>
        <v>195.61792066590564</v>
      </c>
      <c r="K92" s="135">
        <f>IF('3a DF'!L35="-","-",'3a DF'!L35)</f>
        <v>228.28588051018261</v>
      </c>
      <c r="L92" s="135">
        <f>IF('3a DF'!M35="-","-",'3a DF'!M35)</f>
        <v>219.84111212856973</v>
      </c>
      <c r="M92" s="135">
        <f>IF('3a DF'!N35="-","-",'3a DF'!N35)</f>
        <v>235.06251998659735</v>
      </c>
      <c r="N92" s="135">
        <f>IF('3a DF'!O35="-","-",'3a DF'!O35)</f>
        <v>262.35066393729636</v>
      </c>
      <c r="O92" s="31"/>
      <c r="P92" s="135" t="str">
        <f>IF('3a DF'!Q35="-","-",'3a DF'!Q35)</f>
        <v>-</v>
      </c>
      <c r="Q92" s="135" t="str">
        <f>IF('3a DF'!R35="-","-",'3a DF'!R35)</f>
        <v>-</v>
      </c>
      <c r="R92" s="135" t="str">
        <f>IF('3a DF'!S35="-","-",'3a DF'!S35)</f>
        <v>-</v>
      </c>
      <c r="S92" s="135" t="str">
        <f>IF('3a DF'!T35="-","-",'3a DF'!T35)</f>
        <v>-</v>
      </c>
      <c r="T92" s="135" t="str">
        <f>IF('3a DF'!U35="-","-",'3a DF'!U35)</f>
        <v>-</v>
      </c>
      <c r="U92" s="135" t="str">
        <f>IF('3a DF'!V35="-","-",'3a DF'!V35)</f>
        <v>-</v>
      </c>
      <c r="V92" s="135" t="str">
        <f>IF('3a DF'!W35="-","-",'3a DF'!W35)</f>
        <v>-</v>
      </c>
      <c r="W92" s="135" t="str">
        <f>IF('3a DF'!X35="-","-",'3a DF'!X35)</f>
        <v>-</v>
      </c>
      <c r="X92" s="135" t="str">
        <f>IF('3a DF'!Y35="-","-",'3a DF'!Y35)</f>
        <v>-</v>
      </c>
      <c r="Y92" s="135" t="str">
        <f>IF('3a DF'!Z35="-","-",'3a DF'!Z35)</f>
        <v>-</v>
      </c>
      <c r="Z92" s="135" t="str">
        <f>IF('3a DF'!AA35="-","-",'3a DF'!AA35)</f>
        <v>-</v>
      </c>
      <c r="AA92" s="29"/>
    </row>
    <row r="93" spans="1:27" s="30" customFormat="1" ht="11.5" x14ac:dyDescent="0.25">
      <c r="A93" s="273">
        <v>2</v>
      </c>
      <c r="B93" s="138" t="s">
        <v>353</v>
      </c>
      <c r="C93" s="138" t="s">
        <v>303</v>
      </c>
      <c r="D93" s="141" t="s">
        <v>326</v>
      </c>
      <c r="E93" s="137"/>
      <c r="F93" s="31"/>
      <c r="G93" s="135">
        <f>IF('3b CM'!F34="-","-",'3b CM'!F34)</f>
        <v>5.8936173638432211E-2</v>
      </c>
      <c r="H93" s="135">
        <f>IF('3b CM'!G34="-","-",'3b CM'!G34)</f>
        <v>8.8404260457648334E-2</v>
      </c>
      <c r="I93" s="135">
        <f>IF('3b CM'!H34="-","-",'3b CM'!H34)</f>
        <v>0.27837540584985404</v>
      </c>
      <c r="J93" s="135">
        <f>IF('3b CM'!I34="-","-",'3b CM'!I34)</f>
        <v>0.28309392326112526</v>
      </c>
      <c r="K93" s="135">
        <f>IF('3b CM'!J34="-","-",'3b CM'!J34)</f>
        <v>3.635999910423199</v>
      </c>
      <c r="L93" s="135">
        <f>IF('3b CM'!K34="-","-",'3b CM'!K34)</f>
        <v>3.5272873238331761</v>
      </c>
      <c r="M93" s="135">
        <f>IF('3b CM'!L34="-","-",'3b CM'!L34)</f>
        <v>12.390661095788976</v>
      </c>
      <c r="N93" s="135">
        <f>IF('3b CM'!M34="-","-",'3b CM'!M34)</f>
        <v>11.778914888658418</v>
      </c>
      <c r="O93" s="31"/>
      <c r="P93" s="135" t="str">
        <f>IF('3b CM'!O34="-","-",'3b CM'!O34)</f>
        <v>-</v>
      </c>
      <c r="Q93" s="135" t="str">
        <f>IF('3b CM'!P34="-","-",'3b CM'!P34)</f>
        <v>-</v>
      </c>
      <c r="R93" s="135" t="str">
        <f>IF('3b CM'!Q34="-","-",'3b CM'!Q34)</f>
        <v>-</v>
      </c>
      <c r="S93" s="135" t="str">
        <f>IF('3b CM'!R34="-","-",'3b CM'!R34)</f>
        <v>-</v>
      </c>
      <c r="T93" s="135" t="str">
        <f>IF('3b CM'!S34="-","-",'3b CM'!S34)</f>
        <v>-</v>
      </c>
      <c r="U93" s="135" t="str">
        <f>IF('3b CM'!T34="-","-",'3b CM'!T34)</f>
        <v>-</v>
      </c>
      <c r="V93" s="135" t="str">
        <f>IF('3b CM'!U34="-","-",'3b CM'!U34)</f>
        <v>-</v>
      </c>
      <c r="W93" s="135" t="str">
        <f>IF('3b CM'!V34="-","-",'3b CM'!V34)</f>
        <v>-</v>
      </c>
      <c r="X93" s="135" t="str">
        <f>IF('3b CM'!W34="-","-",'3b CM'!W34)</f>
        <v>-</v>
      </c>
      <c r="Y93" s="135" t="str">
        <f>IF('3b CM'!X34="-","-",'3b CM'!X34)</f>
        <v>-</v>
      </c>
      <c r="Z93" s="135" t="str">
        <f>IF('3b CM'!Y34="-","-",'3b CM'!Y34)</f>
        <v>-</v>
      </c>
      <c r="AA93" s="29"/>
    </row>
    <row r="94" spans="1:27" s="30" customFormat="1" ht="11.5" x14ac:dyDescent="0.25">
      <c r="A94" s="273">
        <v>3</v>
      </c>
      <c r="B94" s="138" t="s">
        <v>2</v>
      </c>
      <c r="C94" s="138" t="s">
        <v>345</v>
      </c>
      <c r="D94" s="141" t="s">
        <v>326</v>
      </c>
      <c r="E94" s="137"/>
      <c r="F94" s="31"/>
      <c r="G94" s="135">
        <f>IF('3c PC'!G35="-","-",'3c PC'!G35)</f>
        <v>90.723631750057876</v>
      </c>
      <c r="H94" s="135">
        <f>IF('3c PC'!H35="-","-",'3c PC'!H35)</f>
        <v>90.696608400053904</v>
      </c>
      <c r="I94" s="135">
        <f>IF('3c PC'!I35="-","-",'3c PC'!I35)</f>
        <v>114.98613450044385</v>
      </c>
      <c r="J94" s="135">
        <f>IF('3c PC'!J35="-","-",'3c PC'!J35)</f>
        <v>113.75787490250377</v>
      </c>
      <c r="K94" s="135">
        <f>IF('3c PC'!K35="-","-",'3c PC'!K35)</f>
        <v>130.40002332693211</v>
      </c>
      <c r="L94" s="135">
        <f>IF('3c PC'!L35="-","-",'3c PC'!L35)</f>
        <v>129.21836874100885</v>
      </c>
      <c r="M94" s="135">
        <f>IF('3c PC'!M35="-","-",'3c PC'!M35)</f>
        <v>157.80855471070817</v>
      </c>
      <c r="N94" s="135">
        <f>IF('3c PC'!N35="-","-",'3c PC'!N35)</f>
        <v>154.87853533033959</v>
      </c>
      <c r="O94" s="31"/>
      <c r="P94" s="135" t="str">
        <f>IF('3c PC'!P35="-","-",'3c PC'!P35)</f>
        <v>-</v>
      </c>
      <c r="Q94" s="135" t="str">
        <f>IF('3c PC'!Q35="-","-",'3c PC'!Q35)</f>
        <v>-</v>
      </c>
      <c r="R94" s="135" t="str">
        <f>IF('3c PC'!R35="-","-",'3c PC'!R35)</f>
        <v>-</v>
      </c>
      <c r="S94" s="135" t="str">
        <f>IF('3c PC'!S35="-","-",'3c PC'!S35)</f>
        <v>-</v>
      </c>
      <c r="T94" s="135" t="str">
        <f>IF('3c PC'!T35="-","-",'3c PC'!T35)</f>
        <v>-</v>
      </c>
      <c r="U94" s="135" t="str">
        <f>IF('3c PC'!U35="-","-",'3c PC'!U35)</f>
        <v>-</v>
      </c>
      <c r="V94" s="135" t="str">
        <f>IF('3c PC'!V35="-","-",'3c PC'!V35)</f>
        <v>-</v>
      </c>
      <c r="W94" s="135" t="str">
        <f>IF('3c PC'!W35="-","-",'3c PC'!W35)</f>
        <v>-</v>
      </c>
      <c r="X94" s="135" t="str">
        <f>IF('3c PC'!X35="-","-",'3c PC'!X35)</f>
        <v>-</v>
      </c>
      <c r="Y94" s="135" t="str">
        <f>IF('3c PC'!Y35="-","-",'3c PC'!Y35)</f>
        <v>-</v>
      </c>
      <c r="Z94" s="135" t="str">
        <f>IF('3c PC'!Z35="-","-",'3c PC'!Z35)</f>
        <v>-</v>
      </c>
      <c r="AA94" s="29"/>
    </row>
    <row r="95" spans="1:27" s="30" customFormat="1" ht="11.5" x14ac:dyDescent="0.25">
      <c r="A95" s="273">
        <v>4</v>
      </c>
      <c r="B95" s="138" t="s">
        <v>355</v>
      </c>
      <c r="C95" s="138" t="s">
        <v>346</v>
      </c>
      <c r="D95" s="141" t="s">
        <v>326</v>
      </c>
      <c r="E95" s="137"/>
      <c r="F95" s="31"/>
      <c r="G95" s="135">
        <f>IF('3d NC-Elec'!H63="-","-",'3d NC-Elec'!H63)</f>
        <v>117.45591605427997</v>
      </c>
      <c r="H95" s="135">
        <f>IF('3d NC-Elec'!I63="-","-",'3d NC-Elec'!I63)</f>
        <v>118.45004154063247</v>
      </c>
      <c r="I95" s="135">
        <f>IF('3d NC-Elec'!J63="-","-",'3d NC-Elec'!J63)</f>
        <v>125.00781274134755</v>
      </c>
      <c r="J95" s="135">
        <f>IF('3d NC-Elec'!K63="-","-",'3d NC-Elec'!K63)</f>
        <v>124.26009633325042</v>
      </c>
      <c r="K95" s="135">
        <f>IF('3d NC-Elec'!L63="-","-",'3d NC-Elec'!L63)</f>
        <v>130.71196294453443</v>
      </c>
      <c r="L95" s="135">
        <f>IF('3d NC-Elec'!M63="-","-",'3d NC-Elec'!M63)</f>
        <v>131.9037345880792</v>
      </c>
      <c r="M95" s="135">
        <f>IF('3d NC-Elec'!N63="-","-",'3d NC-Elec'!N63)</f>
        <v>138.90464542347891</v>
      </c>
      <c r="N95" s="135">
        <f>IF('3d NC-Elec'!O63="-","-",'3d NC-Elec'!O63)</f>
        <v>138.37175748718158</v>
      </c>
      <c r="O95" s="31"/>
      <c r="P95" s="135" t="str">
        <f>IF('3d NC-Elec'!Q63="-","-",'3d NC-Elec'!Q63)</f>
        <v>-</v>
      </c>
      <c r="Q95" s="135" t="str">
        <f>IF('3d NC-Elec'!R63="-","-",'3d NC-Elec'!R63)</f>
        <v>-</v>
      </c>
      <c r="R95" s="135" t="str">
        <f>IF('3d NC-Elec'!S63="-","-",'3d NC-Elec'!S63)</f>
        <v>-</v>
      </c>
      <c r="S95" s="135" t="str">
        <f>IF('3d NC-Elec'!T63="-","-",'3d NC-Elec'!T63)</f>
        <v>-</v>
      </c>
      <c r="T95" s="135" t="str">
        <f>IF('3d NC-Elec'!U63="-","-",'3d NC-Elec'!U63)</f>
        <v>-</v>
      </c>
      <c r="U95" s="135" t="str">
        <f>IF('3d NC-Elec'!V63="-","-",'3d NC-Elec'!V63)</f>
        <v>-</v>
      </c>
      <c r="V95" s="135" t="str">
        <f>IF('3d NC-Elec'!W63="-","-",'3d NC-Elec'!W63)</f>
        <v>-</v>
      </c>
      <c r="W95" s="135" t="str">
        <f>IF('3d NC-Elec'!X63="-","-",'3d NC-Elec'!X63)</f>
        <v>-</v>
      </c>
      <c r="X95" s="135" t="str">
        <f>IF('3d NC-Elec'!Y63="-","-",'3d NC-Elec'!Y63)</f>
        <v>-</v>
      </c>
      <c r="Y95" s="135" t="str">
        <f>IF('3d NC-Elec'!Z63="-","-",'3d NC-Elec'!Z63)</f>
        <v>-</v>
      </c>
      <c r="Z95" s="135" t="str">
        <f>IF('3d NC-Elec'!AA63="-","-",'3d NC-Elec'!AA63)</f>
        <v>-</v>
      </c>
      <c r="AA95" s="29"/>
    </row>
    <row r="96" spans="1:27" s="30" customFormat="1" ht="11.5" x14ac:dyDescent="0.25">
      <c r="A96" s="273">
        <v>5</v>
      </c>
      <c r="B96" s="138" t="s">
        <v>352</v>
      </c>
      <c r="C96" s="138" t="s">
        <v>347</v>
      </c>
      <c r="D96" s="141" t="s">
        <v>326</v>
      </c>
      <c r="E96" s="137"/>
      <c r="F96" s="31"/>
      <c r="G96" s="135">
        <f>IF('3f CPIH'!C$16="-","-",'3g OC '!$E$10*('3f CPIH'!C$16/'3f CPIH'!$G$16))</f>
        <v>76.533089989502642</v>
      </c>
      <c r="H96" s="135">
        <f>IF('3f CPIH'!D$16="-","-",'3g OC '!$E$10*('3f CPIH'!D$16/'3f CPIH'!$G$16))</f>
        <v>76.686309388881014</v>
      </c>
      <c r="I96" s="135">
        <f>IF('3f CPIH'!E$16="-","-",'3g OC '!$E$10*('3f CPIH'!E$16/'3f CPIH'!$G$16))</f>
        <v>76.916138487948601</v>
      </c>
      <c r="J96" s="135">
        <f>IF('3f CPIH'!F$16="-","-",'3g OC '!$E$10*('3f CPIH'!F$16/'3f CPIH'!$G$16))</f>
        <v>77.375796686083746</v>
      </c>
      <c r="K96" s="135">
        <f>IF('3f CPIH'!G$16="-","-",'3g OC '!$E$10*('3f CPIH'!G$16/'3f CPIH'!$G$16))</f>
        <v>78.29511308235405</v>
      </c>
      <c r="L96" s="135">
        <f>IF('3f CPIH'!H$16="-","-",'3g OC '!$E$10*('3f CPIH'!H$16/'3f CPIH'!$G$16))</f>
        <v>79.291039178313554</v>
      </c>
      <c r="M96" s="135">
        <f>IF('3f CPIH'!I$16="-","-",'3g OC '!$E$10*('3f CPIH'!I$16/'3f CPIH'!$G$16))</f>
        <v>80.440184673651416</v>
      </c>
      <c r="N96" s="135">
        <f>IF('3f CPIH'!J$16="-","-",'3g OC '!$E$10*('3f CPIH'!J$16/'3f CPIH'!$G$16))</f>
        <v>81.129671970854147</v>
      </c>
      <c r="O96" s="31"/>
      <c r="P96" s="135">
        <f>IF('3f CPIH'!L$16="-","-",'3g OC '!$E$10*('3f CPIH'!L$16/'3f CPIH'!$G$16))</f>
        <v>81.129671970854147</v>
      </c>
      <c r="Q96" s="135" t="str">
        <f>IF('3f CPIH'!M$16="-","-",'3g OC '!$E$10*('3f CPIH'!M$16/'3f CPIH'!$G$16))</f>
        <v>-</v>
      </c>
      <c r="R96" s="135" t="str">
        <f>IF('3f CPIH'!N$16="-","-",'3g OC '!$E$10*('3f CPIH'!N$16/'3f CPIH'!$G$16))</f>
        <v>-</v>
      </c>
      <c r="S96" s="135" t="str">
        <f>IF('3f CPIH'!O$16="-","-",'3g OC '!$E$10*('3f CPIH'!O$16/'3f CPIH'!$G$16))</f>
        <v>-</v>
      </c>
      <c r="T96" s="135" t="str">
        <f>IF('3f CPIH'!P$16="-","-",'3g OC '!$E$10*('3f CPIH'!P$16/'3f CPIH'!$G$16))</f>
        <v>-</v>
      </c>
      <c r="U96" s="135" t="str">
        <f>IF('3f CPIH'!Q$16="-","-",'3g OC '!$E$10*('3f CPIH'!Q$16/'3f CPIH'!$G$16))</f>
        <v>-</v>
      </c>
      <c r="V96" s="135" t="str">
        <f>IF('3f CPIH'!R$16="-","-",'3g OC '!$E$10*('3f CPIH'!R$16/'3f CPIH'!$G$16))</f>
        <v>-</v>
      </c>
      <c r="W96" s="135" t="str">
        <f>IF('3f CPIH'!S$16="-","-",'3g OC '!$E$10*('3f CPIH'!S$16/'3f CPIH'!$G$16))</f>
        <v>-</v>
      </c>
      <c r="X96" s="135" t="str">
        <f>IF('3f CPIH'!T$16="-","-",'3g OC '!$E$10*('3f CPIH'!T$16/'3f CPIH'!$G$16))</f>
        <v>-</v>
      </c>
      <c r="Y96" s="135" t="str">
        <f>IF('3f CPIH'!U$16="-","-",'3g OC '!$E$10*('3f CPIH'!U$16/'3f CPIH'!$G$16))</f>
        <v>-</v>
      </c>
      <c r="Z96" s="135" t="str">
        <f>IF('3f CPIH'!V$16="-","-",'3g OC '!$E$10*('3f CPIH'!V$16/'3f CPIH'!$G$16))</f>
        <v>-</v>
      </c>
      <c r="AA96" s="29"/>
    </row>
    <row r="97" spans="1:27" s="30" customFormat="1" ht="11.5" x14ac:dyDescent="0.25">
      <c r="A97" s="273">
        <v>6</v>
      </c>
      <c r="B97" s="138" t="s">
        <v>352</v>
      </c>
      <c r="C97" s="138" t="s">
        <v>45</v>
      </c>
      <c r="D97" s="141" t="s">
        <v>326</v>
      </c>
      <c r="E97" s="137"/>
      <c r="F97" s="31"/>
      <c r="G97" s="135" t="s">
        <v>336</v>
      </c>
      <c r="H97" s="135" t="s">
        <v>336</v>
      </c>
      <c r="I97" s="135" t="s">
        <v>336</v>
      </c>
      <c r="J97" s="135" t="s">
        <v>336</v>
      </c>
      <c r="K97" s="135">
        <f>IF('3h SMNCC'!F$36="-","-",'3h SMNCC'!F$36)</f>
        <v>0</v>
      </c>
      <c r="L97" s="135">
        <f>IF('3h SMNCC'!G$36="-","-",'3h SMNCC'!G$36)</f>
        <v>-0.20799732489328449</v>
      </c>
      <c r="M97" s="135">
        <f>IF('3h SMNCC'!H$36="-","-",'3h SMNCC'!H$36)</f>
        <v>2.3528451635617831</v>
      </c>
      <c r="N97" s="135">
        <f>IF('3h SMNCC'!I$36="-","-",'3h SMNCC'!I$36)</f>
        <v>7.276170729762069</v>
      </c>
      <c r="O97" s="31"/>
      <c r="P97" s="135" t="str">
        <f>IF('3h SMNCC'!K$36="-","-",'3h SMNCC'!K$36)</f>
        <v>-</v>
      </c>
      <c r="Q97" s="135" t="str">
        <f>IF('3h SMNCC'!L$36="-","-",'3h SMNCC'!L$36)</f>
        <v>-</v>
      </c>
      <c r="R97" s="135" t="str">
        <f>IF('3h SMNCC'!M$36="-","-",'3h SMNCC'!M$36)</f>
        <v>-</v>
      </c>
      <c r="S97" s="135" t="str">
        <f>IF('3h SMNCC'!N$36="-","-",'3h SMNCC'!N$36)</f>
        <v>-</v>
      </c>
      <c r="T97" s="135" t="str">
        <f>IF('3h SMNCC'!O$36="-","-",'3h SMNCC'!O$36)</f>
        <v>-</v>
      </c>
      <c r="U97" s="135" t="str">
        <f>IF('3h SMNCC'!P$36="-","-",'3h SMNCC'!P$36)</f>
        <v>-</v>
      </c>
      <c r="V97" s="135" t="str">
        <f>IF('3h SMNCC'!Q$36="-","-",'3h SMNCC'!Q$36)</f>
        <v>-</v>
      </c>
      <c r="W97" s="135" t="str">
        <f>IF('3h SMNCC'!R$36="-","-",'3h SMNCC'!R$36)</f>
        <v>-</v>
      </c>
      <c r="X97" s="135" t="str">
        <f>IF('3h SMNCC'!S$36="-","-",'3h SMNCC'!S$36)</f>
        <v>-</v>
      </c>
      <c r="Y97" s="135" t="str">
        <f>IF('3h SMNCC'!T$36="-","-",'3h SMNCC'!T$36)</f>
        <v>-</v>
      </c>
      <c r="Z97" s="135" t="str">
        <f>IF('3h SMNCC'!U$36="-","-",'3h SMNCC'!U$36)</f>
        <v>-</v>
      </c>
      <c r="AA97" s="29"/>
    </row>
    <row r="98" spans="1:27" s="30" customFormat="1" ht="11.5" x14ac:dyDescent="0.25">
      <c r="A98" s="273">
        <v>7</v>
      </c>
      <c r="B98" s="138" t="s">
        <v>352</v>
      </c>
      <c r="C98" s="138" t="s">
        <v>399</v>
      </c>
      <c r="D98" s="141" t="s">
        <v>326</v>
      </c>
      <c r="E98" s="137"/>
      <c r="F98" s="31"/>
      <c r="G98" s="135">
        <f>IF('3f CPIH'!C$16="-","-",'3i PAAC PAP'!$G$12*('3f CPIH'!C$16/'3f CPIH'!$G$16))</f>
        <v>12.553203379941255</v>
      </c>
      <c r="H98" s="135">
        <f>IF('3f CPIH'!D$16="-","-",'3i PAAC PAP'!$G$12*('3f CPIH'!D$16/'3f CPIH'!$G$16))</f>
        <v>12.578334918239436</v>
      </c>
      <c r="I98" s="135">
        <f>IF('3f CPIH'!E$16="-","-",'3i PAAC PAP'!$G$12*('3f CPIH'!E$16/'3f CPIH'!$G$16))</f>
        <v>12.616032225686709</v>
      </c>
      <c r="J98" s="135">
        <f>IF('3f CPIH'!F$16="-","-",'3i PAAC PAP'!$G$12*('3f CPIH'!F$16/'3f CPIH'!$G$16))</f>
        <v>12.691426840581251</v>
      </c>
      <c r="K98" s="135">
        <f>IF('3f CPIH'!G$16="-","-",'3i PAAC PAP'!$G$12*('3f CPIH'!G$16/'3f CPIH'!$G$16))</f>
        <v>12.842216070370334</v>
      </c>
      <c r="L98" s="135">
        <f>IF('3f CPIH'!H$16="-","-",'3i PAAC PAP'!$G$12*('3f CPIH'!H$16/'3f CPIH'!$G$16))</f>
        <v>13.005571069308509</v>
      </c>
      <c r="M98" s="135">
        <f>IF('3f CPIH'!I$16="-","-",'3i PAAC PAP'!$G$12*('3f CPIH'!I$16/'3f CPIH'!$G$16))</f>
        <v>13.194057606544863</v>
      </c>
      <c r="N98" s="135">
        <f>IF('3f CPIH'!J$16="-","-",'3i PAAC PAP'!$G$12*('3f CPIH'!J$16/'3f CPIH'!$G$16))</f>
        <v>13.307149528886677</v>
      </c>
      <c r="O98" s="31"/>
      <c r="P98" s="135">
        <f>IF('3f CPIH'!L$16="-","-",'3i PAAC PAP'!$G$12*('3f CPIH'!L$16/'3f CPIH'!$G$16))</f>
        <v>13.307149528886677</v>
      </c>
      <c r="Q98" s="135" t="str">
        <f>IF('3f CPIH'!M$16="-","-",'3i PAAC PAP'!$G$12*('3f CPIH'!M$16/'3f CPIH'!$G$16))</f>
        <v>-</v>
      </c>
      <c r="R98" s="135" t="str">
        <f>IF('3f CPIH'!N$16="-","-",'3i PAAC PAP'!$G$12*('3f CPIH'!N$16/'3f CPIH'!$G$16))</f>
        <v>-</v>
      </c>
      <c r="S98" s="135" t="str">
        <f>IF('3f CPIH'!O$16="-","-",'3i PAAC PAP'!$G$12*('3f CPIH'!O$16/'3f CPIH'!$G$16))</f>
        <v>-</v>
      </c>
      <c r="T98" s="135" t="str">
        <f>IF('3f CPIH'!P$16="-","-",'3i PAAC PAP'!$G$12*('3f CPIH'!P$16/'3f CPIH'!$G$16))</f>
        <v>-</v>
      </c>
      <c r="U98" s="135" t="str">
        <f>IF('3f CPIH'!Q$16="-","-",'3i PAAC PAP'!$G$12*('3f CPIH'!Q$16/'3f CPIH'!$G$16))</f>
        <v>-</v>
      </c>
      <c r="V98" s="135" t="str">
        <f>IF('3f CPIH'!R$16="-","-",'3i PAAC PAP'!$G$12*('3f CPIH'!R$16/'3f CPIH'!$G$16))</f>
        <v>-</v>
      </c>
      <c r="W98" s="135" t="str">
        <f>IF('3f CPIH'!S$16="-","-",'3i PAAC PAP'!$G$12*('3f CPIH'!S$16/'3f CPIH'!$G$16))</f>
        <v>-</v>
      </c>
      <c r="X98" s="135" t="str">
        <f>IF('3f CPIH'!T$16="-","-",'3i PAAC PAP'!$G$12*('3f CPIH'!T$16/'3f CPIH'!$G$16))</f>
        <v>-</v>
      </c>
      <c r="Y98" s="135" t="str">
        <f>IF('3f CPIH'!U$16="-","-",'3i PAAC PAP'!$G$12*('3f CPIH'!U$16/'3f CPIH'!$G$16))</f>
        <v>-</v>
      </c>
      <c r="Z98" s="135" t="str">
        <f>IF('3f CPIH'!V$16="-","-",'3i PAAC PAP'!$G$12*('3f CPIH'!V$16/'3f CPIH'!$G$16))</f>
        <v>-</v>
      </c>
      <c r="AA98" s="29"/>
    </row>
    <row r="99" spans="1:27" s="30" customFormat="1" ht="11.5" x14ac:dyDescent="0.25">
      <c r="A99" s="273">
        <v>8</v>
      </c>
      <c r="B99" s="138" t="s">
        <v>352</v>
      </c>
      <c r="C99" s="138" t="s">
        <v>417</v>
      </c>
      <c r="D99" s="141" t="s">
        <v>326</v>
      </c>
      <c r="E99" s="137"/>
      <c r="F99" s="31"/>
      <c r="G99" s="135">
        <f>IF(G92="-","-",SUM(G92:G97)*'3i PAAC PAP'!$G$24)</f>
        <v>44.122337029017025</v>
      </c>
      <c r="H99" s="135">
        <f>IF(H92="-","-",SUM(H92:H97)*'3i PAAC PAP'!$G$24)</f>
        <v>42.03416576349133</v>
      </c>
      <c r="I99" s="135">
        <f>IF(I92="-","-",SUM(I92:I97)*'3i PAAC PAP'!$G$24)</f>
        <v>42.761720775038754</v>
      </c>
      <c r="J99" s="135">
        <f>IF(J92="-","-",SUM(J92:J97)*'3i PAAC PAP'!$G$24)</f>
        <v>41.8401467958845</v>
      </c>
      <c r="K99" s="135">
        <f>IF(K92="-","-",SUM(K92:K97)*'3i PAAC PAP'!$G$24)</f>
        <v>46.75285021511133</v>
      </c>
      <c r="L99" s="135">
        <f>IF(L92="-","-",SUM(L92:L97)*'3i PAAC PAP'!$G$24)</f>
        <v>46.118209385980066</v>
      </c>
      <c r="M99" s="135">
        <f>IF(M92="-","-",SUM(M92:M97)*'3i PAAC PAP'!$G$24)</f>
        <v>51.305185757468834</v>
      </c>
      <c r="N99" s="135">
        <f>IF(N92="-","-",SUM(N92:N97)*'3i PAAC PAP'!$G$24)</f>
        <v>53.664092600456449</v>
      </c>
      <c r="O99" s="31"/>
      <c r="P99" s="135" t="str">
        <f>IF(P92="-","-",SUM(P92:P97)*'3i PAAC PAP'!$G$24)</f>
        <v>-</v>
      </c>
      <c r="Q99" s="135" t="str">
        <f>IF(Q92="-","-",SUM(Q92:Q97)*'3i PAAC PAP'!$G$24)</f>
        <v>-</v>
      </c>
      <c r="R99" s="135" t="str">
        <f>IF(R92="-","-",SUM(R92:R97)*'3i PAAC PAP'!$G$24)</f>
        <v>-</v>
      </c>
      <c r="S99" s="135" t="str">
        <f>IF(S92="-","-",SUM(S92:S97)*'3i PAAC PAP'!$G$24)</f>
        <v>-</v>
      </c>
      <c r="T99" s="135" t="str">
        <f>IF(T92="-","-",SUM(T92:T97)*'3i PAAC PAP'!$G$24)</f>
        <v>-</v>
      </c>
      <c r="U99" s="135" t="str">
        <f>IF(U92="-","-",SUM(U92:U97)*'3i PAAC PAP'!$G$24)</f>
        <v>-</v>
      </c>
      <c r="V99" s="135" t="str">
        <f>IF(V92="-","-",SUM(V92:V97)*'3i PAAC PAP'!$G$24)</f>
        <v>-</v>
      </c>
      <c r="W99" s="135" t="str">
        <f>IF(W92="-","-",SUM(W92:W97)*'3i PAAC PAP'!$G$24)</f>
        <v>-</v>
      </c>
      <c r="X99" s="135" t="str">
        <f>IF(X92="-","-",SUM(X92:X97)*'3i PAAC PAP'!$G$24)</f>
        <v>-</v>
      </c>
      <c r="Y99" s="135" t="str">
        <f>IF(Y92="-","-",SUM(Y92:Y97)*'3i PAAC PAP'!$G$24)</f>
        <v>-</v>
      </c>
      <c r="Z99" s="135" t="str">
        <f>IF(Z92="-","-",SUM(Z92:Z97)*'3i PAAC PAP'!$G$24)</f>
        <v>-</v>
      </c>
      <c r="AA99" s="29"/>
    </row>
    <row r="100" spans="1:27" s="30" customFormat="1" ht="11.5" x14ac:dyDescent="0.25">
      <c r="A100" s="273">
        <v>9</v>
      </c>
      <c r="B100" s="138" t="s">
        <v>398</v>
      </c>
      <c r="C100" s="138" t="s">
        <v>548</v>
      </c>
      <c r="D100" s="141" t="s">
        <v>326</v>
      </c>
      <c r="E100" s="137"/>
      <c r="F100" s="31"/>
      <c r="G100" s="135">
        <f>IF(G92="-","-",SUM(G92:G99)*'3j EBIT'!$E$10)</f>
        <v>11.321323550244466</v>
      </c>
      <c r="H100" s="135">
        <f>IF(H92="-","-",SUM(H92:H99)*'3j EBIT'!$E$10)</f>
        <v>10.797286426029986</v>
      </c>
      <c r="I100" s="135">
        <f>IF(I92="-","-",SUM(I92:I99)*'3j EBIT'!$E$10)</f>
        <v>10.980752648121006</v>
      </c>
      <c r="J100" s="135">
        <f>IF(J92="-","-",SUM(J92:J99)*'3j EBIT'!$E$10)</f>
        <v>10.750700766801939</v>
      </c>
      <c r="K100" s="135">
        <f>IF(K92="-","-",SUM(K92:K99)*'3j EBIT'!$E$10)</f>
        <v>11.987556875138255</v>
      </c>
      <c r="L100" s="135">
        <f>IF(L92="-","-",SUM(L92:L99)*'3j EBIT'!$E$10)</f>
        <v>11.831249176713799</v>
      </c>
      <c r="M100" s="135">
        <f>IF(M92="-","-",SUM(M92:M99)*'3j EBIT'!$E$10)</f>
        <v>13.137714433938207</v>
      </c>
      <c r="N100" s="135">
        <f>IF(N92="-","-",SUM(N92:N99)*'3j EBIT'!$E$10)</f>
        <v>13.732382172995271</v>
      </c>
      <c r="O100" s="31"/>
      <c r="P100" s="135" t="str">
        <f>IF(P92="-","-",SUM(P92:P99)*'3j EBIT'!$E$10)</f>
        <v>-</v>
      </c>
      <c r="Q100" s="135" t="str">
        <f>IF(Q92="-","-",SUM(Q92:Q99)*'3j EBIT'!$E$10)</f>
        <v>-</v>
      </c>
      <c r="R100" s="135" t="str">
        <f>IF(R92="-","-",SUM(R92:R99)*'3j EBIT'!$E$10)</f>
        <v>-</v>
      </c>
      <c r="S100" s="135" t="str">
        <f>IF(S92="-","-",SUM(S92:S99)*'3j EBIT'!$E$10)</f>
        <v>-</v>
      </c>
      <c r="T100" s="135" t="str">
        <f>IF(T92="-","-",SUM(T92:T99)*'3j EBIT'!$E$10)</f>
        <v>-</v>
      </c>
      <c r="U100" s="135" t="str">
        <f>IF(U92="-","-",SUM(U92:U99)*'3j EBIT'!$E$10)</f>
        <v>-</v>
      </c>
      <c r="V100" s="135" t="str">
        <f>IF(V92="-","-",SUM(V92:V99)*'3j EBIT'!$E$10)</f>
        <v>-</v>
      </c>
      <c r="W100" s="135" t="str">
        <f>IF(W92="-","-",SUM(W92:W99)*'3j EBIT'!$E$10)</f>
        <v>-</v>
      </c>
      <c r="X100" s="135" t="str">
        <f>IF(X92="-","-",SUM(X92:X99)*'3j EBIT'!$E$10)</f>
        <v>-</v>
      </c>
      <c r="Y100" s="135" t="str">
        <f>IF(Y92="-","-",SUM(Y92:Y99)*'3j EBIT'!$E$10)</f>
        <v>-</v>
      </c>
      <c r="Z100" s="135" t="str">
        <f>IF(Z92="-","-",SUM(Z92:Z99)*'3j EBIT'!$E$10)</f>
        <v>-</v>
      </c>
      <c r="AA100" s="29"/>
    </row>
    <row r="101" spans="1:27" s="30" customFormat="1" ht="11.5" x14ac:dyDescent="0.25">
      <c r="A101" s="273">
        <v>10</v>
      </c>
      <c r="B101" s="138" t="s">
        <v>294</v>
      </c>
      <c r="C101" s="188" t="s">
        <v>549</v>
      </c>
      <c r="D101" s="141" t="s">
        <v>326</v>
      </c>
      <c r="E101" s="136"/>
      <c r="F101" s="31"/>
      <c r="G101" s="135">
        <f>IF(G92="-","-",SUM(G92:G94,G96:G100)*'3k HAP'!$E$11)</f>
        <v>7.0895346743611629</v>
      </c>
      <c r="H101" s="135">
        <f>IF(H92="-","-",SUM(H92:H94,H96:H100)*'3k HAP'!$E$11)</f>
        <v>6.6682798569489803</v>
      </c>
      <c r="I101" s="135">
        <f>IF(I92="-","-",SUM(I92:I94,I96:I100)*'3k HAP'!$E$11)</f>
        <v>6.7157892582532801</v>
      </c>
      <c r="J101" s="135">
        <f>IF(J92="-","-",SUM(J92:J94,J96:J100)*'3k HAP'!$E$11)</f>
        <v>6.5480009733276816</v>
      </c>
      <c r="K101" s="135">
        <f>IF(K92="-","-",SUM(K92:K94,K96:K100)*'3k HAP'!$E$11)</f>
        <v>7.4148971484238455</v>
      </c>
      <c r="L101" s="135">
        <f>IF(L92="-","-",SUM(L92:L94,L96:L100)*'3k HAP'!$E$11)</f>
        <v>7.2762868215421239</v>
      </c>
      <c r="M101" s="135">
        <f>IF(M92="-","-",SUM(M92:M94,M96:M100)*'3k HAP'!$E$11)</f>
        <v>8.1892793735912672</v>
      </c>
      <c r="N101" s="135">
        <f>IF(N92="-","-",SUM(N92:N94,N96:N100)*'3k HAP'!$E$11)</f>
        <v>8.6586947758144408</v>
      </c>
      <c r="O101" s="31"/>
      <c r="P101" s="135" t="str">
        <f>IF(P92="-","-",SUM(P92:P94,P96:P100)*'3k HAP'!$E$11)</f>
        <v>-</v>
      </c>
      <c r="Q101" s="135" t="str">
        <f>IF(Q92="-","-",SUM(Q92:Q94,Q96:Q100)*'3k HAP'!$E$11)</f>
        <v>-</v>
      </c>
      <c r="R101" s="135" t="str">
        <f>IF(R92="-","-",SUM(R92:R94,R96:R100)*'3k HAP'!$E$11)</f>
        <v>-</v>
      </c>
      <c r="S101" s="135" t="str">
        <f>IF(S92="-","-",SUM(S92:S94,S96:S100)*'3k HAP'!$E$11)</f>
        <v>-</v>
      </c>
      <c r="T101" s="135" t="str">
        <f>IF(T92="-","-",SUM(T92:T94,T96:T100)*'3k HAP'!$E$11)</f>
        <v>-</v>
      </c>
      <c r="U101" s="135" t="str">
        <f>IF(U92="-","-",SUM(U92:U94,U96:U100)*'3k HAP'!$E$11)</f>
        <v>-</v>
      </c>
      <c r="V101" s="135" t="str">
        <f>IF(V92="-","-",SUM(V92:V94,V96:V100)*'3k HAP'!$E$11)</f>
        <v>-</v>
      </c>
      <c r="W101" s="135" t="str">
        <f>IF(W92="-","-",SUM(W92:W94,W96:W100)*'3k HAP'!$E$11)</f>
        <v>-</v>
      </c>
      <c r="X101" s="135" t="str">
        <f>IF(X92="-","-",SUM(X92:X94,X96:X100)*'3k HAP'!$E$11)</f>
        <v>-</v>
      </c>
      <c r="Y101" s="135" t="str">
        <f>IF(Y92="-","-",SUM(Y92:Y94,Y96:Y100)*'3k HAP'!$E$11)</f>
        <v>-</v>
      </c>
      <c r="Z101" s="135" t="str">
        <f>IF(Z92="-","-",SUM(Z92:Z94,Z96:Z100)*'3k HAP'!$E$11)</f>
        <v>-</v>
      </c>
      <c r="AA101" s="29"/>
    </row>
    <row r="102" spans="1:27" s="30" customFormat="1" ht="11.5" x14ac:dyDescent="0.25">
      <c r="A102" s="273">
        <v>11</v>
      </c>
      <c r="B102" s="138" t="s">
        <v>46</v>
      </c>
      <c r="C102" s="138" t="str">
        <f>B102&amp;"_"&amp;D102</f>
        <v>Total_Southern</v>
      </c>
      <c r="D102" s="141" t="s">
        <v>326</v>
      </c>
      <c r="E102" s="137"/>
      <c r="F102" s="31"/>
      <c r="G102" s="135">
        <f t="shared" ref="G102:N102" si="14">IF(G92="-","-",SUM(G92:G101))</f>
        <v>614.26999244799856</v>
      </c>
      <c r="H102" s="135">
        <f t="shared" si="14"/>
        <v>585.74379923192566</v>
      </c>
      <c r="I102" s="135">
        <f t="shared" si="14"/>
        <v>595.63089180747988</v>
      </c>
      <c r="J102" s="135">
        <f t="shared" si="14"/>
        <v>583.12505788760018</v>
      </c>
      <c r="K102" s="135">
        <f t="shared" si="14"/>
        <v>650.32650008347025</v>
      </c>
      <c r="L102" s="135">
        <f t="shared" si="14"/>
        <v>641.80486108845582</v>
      </c>
      <c r="M102" s="135">
        <f t="shared" si="14"/>
        <v>712.78564822532985</v>
      </c>
      <c r="N102" s="135">
        <f t="shared" si="14"/>
        <v>745.14803342224502</v>
      </c>
      <c r="O102" s="31"/>
      <c r="P102" s="135" t="str">
        <f t="shared" ref="P102:Z102" si="15">IF(P92="-","-",SUM(P92:P101))</f>
        <v>-</v>
      </c>
      <c r="Q102" s="135" t="str">
        <f t="shared" si="15"/>
        <v>-</v>
      </c>
      <c r="R102" s="135" t="str">
        <f t="shared" si="15"/>
        <v>-</v>
      </c>
      <c r="S102" s="135" t="str">
        <f t="shared" si="15"/>
        <v>-</v>
      </c>
      <c r="T102" s="135" t="str">
        <f t="shared" si="15"/>
        <v>-</v>
      </c>
      <c r="U102" s="135" t="str">
        <f t="shared" si="15"/>
        <v>-</v>
      </c>
      <c r="V102" s="135" t="str">
        <f t="shared" si="15"/>
        <v>-</v>
      </c>
      <c r="W102" s="135" t="str">
        <f t="shared" si="15"/>
        <v>-</v>
      </c>
      <c r="X102" s="135" t="str">
        <f t="shared" si="15"/>
        <v>-</v>
      </c>
      <c r="Y102" s="135" t="str">
        <f t="shared" si="15"/>
        <v>-</v>
      </c>
      <c r="Z102" s="135" t="str">
        <f t="shared" si="15"/>
        <v>-</v>
      </c>
      <c r="AA102" s="29"/>
    </row>
    <row r="103" spans="1:27" s="30" customFormat="1" ht="11.5" x14ac:dyDescent="0.25">
      <c r="A103" s="273">
        <v>1</v>
      </c>
      <c r="B103" s="142" t="s">
        <v>353</v>
      </c>
      <c r="C103" s="142" t="s">
        <v>344</v>
      </c>
      <c r="D103" s="140" t="s">
        <v>327</v>
      </c>
      <c r="E103" s="134"/>
      <c r="F103" s="31"/>
      <c r="G103" s="41">
        <f>IF('3a DF'!H36="-","-",'3a DF'!H36)</f>
        <v>256.80947312318779</v>
      </c>
      <c r="H103" s="41">
        <f>IF('3a DF'!I36="-","-",'3a DF'!I36)</f>
        <v>229.89051917415634</v>
      </c>
      <c r="I103" s="41">
        <f>IF('3a DF'!J36="-","-",'3a DF'!J36)</f>
        <v>207.3034236895478</v>
      </c>
      <c r="J103" s="41">
        <f>IF('3a DF'!K36="-","-",'3a DF'!K36)</f>
        <v>197.46132737708336</v>
      </c>
      <c r="K103" s="41">
        <f>IF('3a DF'!L36="-","-",'3a DF'!L36)</f>
        <v>230.43713394732711</v>
      </c>
      <c r="L103" s="41">
        <f>IF('3a DF'!M36="-","-",'3a DF'!M36)</f>
        <v>221.91278623752174</v>
      </c>
      <c r="M103" s="41">
        <f>IF('3a DF'!N36="-","-",'3a DF'!N36)</f>
        <v>235.34136014788632</v>
      </c>
      <c r="N103" s="41">
        <f>IF('3a DF'!O36="-","-",'3a DF'!O36)</f>
        <v>262.66187433974892</v>
      </c>
      <c r="O103" s="31"/>
      <c r="P103" s="41" t="str">
        <f>IF('3a DF'!Q36="-","-",'3a DF'!Q36)</f>
        <v>-</v>
      </c>
      <c r="Q103" s="41" t="str">
        <f>IF('3a DF'!R36="-","-",'3a DF'!R36)</f>
        <v>-</v>
      </c>
      <c r="R103" s="41" t="str">
        <f>IF('3a DF'!S36="-","-",'3a DF'!S36)</f>
        <v>-</v>
      </c>
      <c r="S103" s="41" t="str">
        <f>IF('3a DF'!T36="-","-",'3a DF'!T36)</f>
        <v>-</v>
      </c>
      <c r="T103" s="41" t="str">
        <f>IF('3a DF'!U36="-","-",'3a DF'!U36)</f>
        <v>-</v>
      </c>
      <c r="U103" s="41" t="str">
        <f>IF('3a DF'!V36="-","-",'3a DF'!V36)</f>
        <v>-</v>
      </c>
      <c r="V103" s="41" t="str">
        <f>IF('3a DF'!W36="-","-",'3a DF'!W36)</f>
        <v>-</v>
      </c>
      <c r="W103" s="41" t="str">
        <f>IF('3a DF'!X36="-","-",'3a DF'!X36)</f>
        <v>-</v>
      </c>
      <c r="X103" s="41" t="str">
        <f>IF('3a DF'!Y36="-","-",'3a DF'!Y36)</f>
        <v>-</v>
      </c>
      <c r="Y103" s="41" t="str">
        <f>IF('3a DF'!Z36="-","-",'3a DF'!Z36)</f>
        <v>-</v>
      </c>
      <c r="Z103" s="41" t="str">
        <f>IF('3a DF'!AA36="-","-",'3a DF'!AA36)</f>
        <v>-</v>
      </c>
      <c r="AA103" s="29"/>
    </row>
    <row r="104" spans="1:27" s="30" customFormat="1" ht="11.5" x14ac:dyDescent="0.25">
      <c r="A104" s="273">
        <v>2</v>
      </c>
      <c r="B104" s="142" t="s">
        <v>353</v>
      </c>
      <c r="C104" s="142" t="s">
        <v>303</v>
      </c>
      <c r="D104" s="140" t="s">
        <v>327</v>
      </c>
      <c r="E104" s="134"/>
      <c r="F104" s="31"/>
      <c r="G104" s="41">
        <f>IF('3b CM'!F35="-","-",'3b CM'!F35)</f>
        <v>5.9864732444598376E-2</v>
      </c>
      <c r="H104" s="41">
        <f>IF('3b CM'!G35="-","-",'3b CM'!G35)</f>
        <v>8.9797098666897557E-2</v>
      </c>
      <c r="I104" s="41">
        <f>IF('3b CM'!H35="-","-",'3b CM'!H35)</f>
        <v>0.28276130195684862</v>
      </c>
      <c r="J104" s="41">
        <f>IF('3b CM'!I35="-","-",'3b CM'!I35)</f>
        <v>0.28755416116236604</v>
      </c>
      <c r="K104" s="41">
        <f>IF('3b CM'!J35="-","-",'3b CM'!J35)</f>
        <v>3.6932862852862112</v>
      </c>
      <c r="L104" s="41">
        <f>IF('3b CM'!K35="-","-",'3b CM'!K35)</f>
        <v>3.5828608961271158</v>
      </c>
      <c r="M104" s="41">
        <f>IF('3b CM'!L35="-","-",'3b CM'!L35)</f>
        <v>12.517681425449977</v>
      </c>
      <c r="N104" s="41">
        <f>IF('3b CM'!M35="-","-",'3b CM'!M35)</f>
        <v>11.899664027113566</v>
      </c>
      <c r="O104" s="31"/>
      <c r="P104" s="41" t="str">
        <f>IF('3b CM'!O35="-","-",'3b CM'!O35)</f>
        <v>-</v>
      </c>
      <c r="Q104" s="41" t="str">
        <f>IF('3b CM'!P35="-","-",'3b CM'!P35)</f>
        <v>-</v>
      </c>
      <c r="R104" s="41" t="str">
        <f>IF('3b CM'!Q35="-","-",'3b CM'!Q35)</f>
        <v>-</v>
      </c>
      <c r="S104" s="41" t="str">
        <f>IF('3b CM'!R35="-","-",'3b CM'!R35)</f>
        <v>-</v>
      </c>
      <c r="T104" s="41" t="str">
        <f>IF('3b CM'!S35="-","-",'3b CM'!S35)</f>
        <v>-</v>
      </c>
      <c r="U104" s="41" t="str">
        <f>IF('3b CM'!T35="-","-",'3b CM'!T35)</f>
        <v>-</v>
      </c>
      <c r="V104" s="41" t="str">
        <f>IF('3b CM'!U35="-","-",'3b CM'!U35)</f>
        <v>-</v>
      </c>
      <c r="W104" s="41" t="str">
        <f>IF('3b CM'!V35="-","-",'3b CM'!V35)</f>
        <v>-</v>
      </c>
      <c r="X104" s="41" t="str">
        <f>IF('3b CM'!W35="-","-",'3b CM'!W35)</f>
        <v>-</v>
      </c>
      <c r="Y104" s="41" t="str">
        <f>IF('3b CM'!X35="-","-",'3b CM'!X35)</f>
        <v>-</v>
      </c>
      <c r="Z104" s="41" t="str">
        <f>IF('3b CM'!Y35="-","-",'3b CM'!Y35)</f>
        <v>-</v>
      </c>
      <c r="AA104" s="29"/>
    </row>
    <row r="105" spans="1:27" s="30" customFormat="1" ht="12.4" customHeight="1" x14ac:dyDescent="0.25">
      <c r="A105" s="273">
        <v>3</v>
      </c>
      <c r="B105" s="142" t="s">
        <v>2</v>
      </c>
      <c r="C105" s="142" t="s">
        <v>345</v>
      </c>
      <c r="D105" s="140" t="s">
        <v>327</v>
      </c>
      <c r="E105" s="134"/>
      <c r="F105" s="31"/>
      <c r="G105" s="41">
        <f>IF('3c PC'!G36="-","-",'3c PC'!G36)</f>
        <v>90.734624483278665</v>
      </c>
      <c r="H105" s="41">
        <f>IF('3c PC'!H36="-","-",'3c PC'!H36)</f>
        <v>90.70745207323175</v>
      </c>
      <c r="I105" s="41">
        <f>IF('3c PC'!I36="-","-",'3c PC'!I36)</f>
        <v>115.03391207587146</v>
      </c>
      <c r="J105" s="41">
        <f>IF('3c PC'!J36="-","-",'3c PC'!J36)</f>
        <v>113.7954752341865</v>
      </c>
      <c r="K105" s="41">
        <f>IF('3c PC'!K36="-","-",'3c PC'!K36)</f>
        <v>130.52620938114725</v>
      </c>
      <c r="L105" s="41">
        <f>IF('3c PC'!L36="-","-",'3c PC'!L36)</f>
        <v>129.32921488012039</v>
      </c>
      <c r="M105" s="41">
        <f>IF('3c PC'!M36="-","-",'3c PC'!M36)</f>
        <v>157.83853295208715</v>
      </c>
      <c r="N105" s="41">
        <f>IF('3c PC'!N36="-","-",'3c PC'!N36)</f>
        <v>154.90515170870677</v>
      </c>
      <c r="O105" s="31"/>
      <c r="P105" s="41" t="str">
        <f>IF('3c PC'!P36="-","-",'3c PC'!P36)</f>
        <v>-</v>
      </c>
      <c r="Q105" s="41" t="str">
        <f>IF('3c PC'!Q36="-","-",'3c PC'!Q36)</f>
        <v>-</v>
      </c>
      <c r="R105" s="41" t="str">
        <f>IF('3c PC'!R36="-","-",'3c PC'!R36)</f>
        <v>-</v>
      </c>
      <c r="S105" s="41" t="str">
        <f>IF('3c PC'!S36="-","-",'3c PC'!S36)</f>
        <v>-</v>
      </c>
      <c r="T105" s="41" t="str">
        <f>IF('3c PC'!T36="-","-",'3c PC'!T36)</f>
        <v>-</v>
      </c>
      <c r="U105" s="41" t="str">
        <f>IF('3c PC'!U36="-","-",'3c PC'!U36)</f>
        <v>-</v>
      </c>
      <c r="V105" s="41" t="str">
        <f>IF('3c PC'!V36="-","-",'3c PC'!V36)</f>
        <v>-</v>
      </c>
      <c r="W105" s="41" t="str">
        <f>IF('3c PC'!W36="-","-",'3c PC'!W36)</f>
        <v>-</v>
      </c>
      <c r="X105" s="41" t="str">
        <f>IF('3c PC'!X36="-","-",'3c PC'!X36)</f>
        <v>-</v>
      </c>
      <c r="Y105" s="41" t="str">
        <f>IF('3c PC'!Y36="-","-",'3c PC'!Y36)</f>
        <v>-</v>
      </c>
      <c r="Z105" s="41" t="str">
        <f>IF('3c PC'!Z36="-","-",'3c PC'!Z36)</f>
        <v>-</v>
      </c>
      <c r="AA105" s="29"/>
    </row>
    <row r="106" spans="1:27" s="30" customFormat="1" ht="11.5" x14ac:dyDescent="0.25">
      <c r="A106" s="273">
        <v>4</v>
      </c>
      <c r="B106" s="142" t="s">
        <v>355</v>
      </c>
      <c r="C106" s="142" t="s">
        <v>346</v>
      </c>
      <c r="D106" s="140" t="s">
        <v>327</v>
      </c>
      <c r="E106" s="134"/>
      <c r="F106" s="31"/>
      <c r="G106" s="41">
        <f>IF('3d NC-Elec'!H64="-","-",'3d NC-Elec'!H64)</f>
        <v>129.7770927384465</v>
      </c>
      <c r="H106" s="41">
        <f>IF('3d NC-Elec'!I64="-","-",'3d NC-Elec'!I64)</f>
        <v>130.78058637259986</v>
      </c>
      <c r="I106" s="41">
        <f>IF('3d NC-Elec'!J64="-","-",'3d NC-Elec'!J64)</f>
        <v>152.59502489552034</v>
      </c>
      <c r="J106" s="41">
        <f>IF('3d NC-Elec'!K64="-","-",'3d NC-Elec'!K64)</f>
        <v>151.84026237712794</v>
      </c>
      <c r="K106" s="41">
        <f>IF('3d NC-Elec'!L64="-","-",'3d NC-Elec'!L64)</f>
        <v>147.9679768884188</v>
      </c>
      <c r="L106" s="41">
        <f>IF('3d NC-Elec'!M64="-","-",'3d NC-Elec'!M64)</f>
        <v>149.17097919957533</v>
      </c>
      <c r="M106" s="41">
        <f>IF('3d NC-Elec'!N64="-","-",'3d NC-Elec'!N64)</f>
        <v>148.72923117146826</v>
      </c>
      <c r="N106" s="41">
        <f>IF('3d NC-Elec'!O64="-","-",'3d NC-Elec'!O64)</f>
        <v>148.19571110309766</v>
      </c>
      <c r="O106" s="31"/>
      <c r="P106" s="41" t="str">
        <f>IF('3d NC-Elec'!Q64="-","-",'3d NC-Elec'!Q64)</f>
        <v>-</v>
      </c>
      <c r="Q106" s="41" t="str">
        <f>IF('3d NC-Elec'!R64="-","-",'3d NC-Elec'!R64)</f>
        <v>-</v>
      </c>
      <c r="R106" s="41" t="str">
        <f>IF('3d NC-Elec'!S64="-","-",'3d NC-Elec'!S64)</f>
        <v>-</v>
      </c>
      <c r="S106" s="41" t="str">
        <f>IF('3d NC-Elec'!T64="-","-",'3d NC-Elec'!T64)</f>
        <v>-</v>
      </c>
      <c r="T106" s="41" t="str">
        <f>IF('3d NC-Elec'!U64="-","-",'3d NC-Elec'!U64)</f>
        <v>-</v>
      </c>
      <c r="U106" s="41" t="str">
        <f>IF('3d NC-Elec'!V64="-","-",'3d NC-Elec'!V64)</f>
        <v>-</v>
      </c>
      <c r="V106" s="41" t="str">
        <f>IF('3d NC-Elec'!W64="-","-",'3d NC-Elec'!W64)</f>
        <v>-</v>
      </c>
      <c r="W106" s="41" t="str">
        <f>IF('3d NC-Elec'!X64="-","-",'3d NC-Elec'!X64)</f>
        <v>-</v>
      </c>
      <c r="X106" s="41" t="str">
        <f>IF('3d NC-Elec'!Y64="-","-",'3d NC-Elec'!Y64)</f>
        <v>-</v>
      </c>
      <c r="Y106" s="41" t="str">
        <f>IF('3d NC-Elec'!Z64="-","-",'3d NC-Elec'!Z64)</f>
        <v>-</v>
      </c>
      <c r="Z106" s="41" t="str">
        <f>IF('3d NC-Elec'!AA64="-","-",'3d NC-Elec'!AA64)</f>
        <v>-</v>
      </c>
      <c r="AA106" s="29"/>
    </row>
    <row r="107" spans="1:27" s="30" customFormat="1" ht="11.5" x14ac:dyDescent="0.25">
      <c r="A107" s="273">
        <v>5</v>
      </c>
      <c r="B107" s="142" t="s">
        <v>352</v>
      </c>
      <c r="C107" s="142" t="s">
        <v>347</v>
      </c>
      <c r="D107" s="140" t="s">
        <v>327</v>
      </c>
      <c r="E107" s="134"/>
      <c r="F107" s="31"/>
      <c r="G107" s="41">
        <f>IF('3f CPIH'!C$16="-","-",'3g OC '!$E$10*('3f CPIH'!C$16/'3f CPIH'!$G$16))</f>
        <v>76.533089989502642</v>
      </c>
      <c r="H107" s="41">
        <f>IF('3f CPIH'!D$16="-","-",'3g OC '!$E$10*('3f CPIH'!D$16/'3f CPIH'!$G$16))</f>
        <v>76.686309388881014</v>
      </c>
      <c r="I107" s="41">
        <f>IF('3f CPIH'!E$16="-","-",'3g OC '!$E$10*('3f CPIH'!E$16/'3f CPIH'!$G$16))</f>
        <v>76.916138487948601</v>
      </c>
      <c r="J107" s="41">
        <f>IF('3f CPIH'!F$16="-","-",'3g OC '!$E$10*('3f CPIH'!F$16/'3f CPIH'!$G$16))</f>
        <v>77.375796686083746</v>
      </c>
      <c r="K107" s="41">
        <f>IF('3f CPIH'!G$16="-","-",'3g OC '!$E$10*('3f CPIH'!G$16/'3f CPIH'!$G$16))</f>
        <v>78.29511308235405</v>
      </c>
      <c r="L107" s="41">
        <f>IF('3f CPIH'!H$16="-","-",'3g OC '!$E$10*('3f CPIH'!H$16/'3f CPIH'!$G$16))</f>
        <v>79.291039178313554</v>
      </c>
      <c r="M107" s="41">
        <f>IF('3f CPIH'!I$16="-","-",'3g OC '!$E$10*('3f CPIH'!I$16/'3f CPIH'!$G$16))</f>
        <v>80.440184673651416</v>
      </c>
      <c r="N107" s="41">
        <f>IF('3f CPIH'!J$16="-","-",'3g OC '!$E$10*('3f CPIH'!J$16/'3f CPIH'!$G$16))</f>
        <v>81.129671970854147</v>
      </c>
      <c r="O107" s="31"/>
      <c r="P107" s="41">
        <f>IF('3f CPIH'!L$16="-","-",'3g OC '!$E$10*('3f CPIH'!L$16/'3f CPIH'!$G$16))</f>
        <v>81.129671970854147</v>
      </c>
      <c r="Q107" s="41" t="str">
        <f>IF('3f CPIH'!M$16="-","-",'3g OC '!$E$10*('3f CPIH'!M$16/'3f CPIH'!$G$16))</f>
        <v>-</v>
      </c>
      <c r="R107" s="41" t="str">
        <f>IF('3f CPIH'!N$16="-","-",'3g OC '!$E$10*('3f CPIH'!N$16/'3f CPIH'!$G$16))</f>
        <v>-</v>
      </c>
      <c r="S107" s="41" t="str">
        <f>IF('3f CPIH'!O$16="-","-",'3g OC '!$E$10*('3f CPIH'!O$16/'3f CPIH'!$G$16))</f>
        <v>-</v>
      </c>
      <c r="T107" s="41" t="str">
        <f>IF('3f CPIH'!P$16="-","-",'3g OC '!$E$10*('3f CPIH'!P$16/'3f CPIH'!$G$16))</f>
        <v>-</v>
      </c>
      <c r="U107" s="41" t="str">
        <f>IF('3f CPIH'!Q$16="-","-",'3g OC '!$E$10*('3f CPIH'!Q$16/'3f CPIH'!$G$16))</f>
        <v>-</v>
      </c>
      <c r="V107" s="41" t="str">
        <f>IF('3f CPIH'!R$16="-","-",'3g OC '!$E$10*('3f CPIH'!R$16/'3f CPIH'!$G$16))</f>
        <v>-</v>
      </c>
      <c r="W107" s="41" t="str">
        <f>IF('3f CPIH'!S$16="-","-",'3g OC '!$E$10*('3f CPIH'!S$16/'3f CPIH'!$G$16))</f>
        <v>-</v>
      </c>
      <c r="X107" s="41" t="str">
        <f>IF('3f CPIH'!T$16="-","-",'3g OC '!$E$10*('3f CPIH'!T$16/'3f CPIH'!$G$16))</f>
        <v>-</v>
      </c>
      <c r="Y107" s="41" t="str">
        <f>IF('3f CPIH'!U$16="-","-",'3g OC '!$E$10*('3f CPIH'!U$16/'3f CPIH'!$G$16))</f>
        <v>-</v>
      </c>
      <c r="Z107" s="41" t="str">
        <f>IF('3f CPIH'!V$16="-","-",'3g OC '!$E$10*('3f CPIH'!V$16/'3f CPIH'!$G$16))</f>
        <v>-</v>
      </c>
      <c r="AA107" s="29"/>
    </row>
    <row r="108" spans="1:27" s="30" customFormat="1" ht="11.5" x14ac:dyDescent="0.25">
      <c r="A108" s="273">
        <v>6</v>
      </c>
      <c r="B108" s="142" t="s">
        <v>352</v>
      </c>
      <c r="C108" s="142" t="s">
        <v>45</v>
      </c>
      <c r="D108" s="140" t="s">
        <v>327</v>
      </c>
      <c r="E108" s="134"/>
      <c r="F108" s="31"/>
      <c r="G108" s="41" t="s">
        <v>336</v>
      </c>
      <c r="H108" s="41" t="s">
        <v>336</v>
      </c>
      <c r="I108" s="41" t="s">
        <v>336</v>
      </c>
      <c r="J108" s="41" t="s">
        <v>336</v>
      </c>
      <c r="K108" s="41">
        <f>IF('3h SMNCC'!F$36="-","-",'3h SMNCC'!F$36)</f>
        <v>0</v>
      </c>
      <c r="L108" s="41">
        <f>IF('3h SMNCC'!G$36="-","-",'3h SMNCC'!G$36)</f>
        <v>-0.20799732489328449</v>
      </c>
      <c r="M108" s="41">
        <f>IF('3h SMNCC'!H$36="-","-",'3h SMNCC'!H$36)</f>
        <v>2.3528451635617831</v>
      </c>
      <c r="N108" s="41">
        <f>IF('3h SMNCC'!I$36="-","-",'3h SMNCC'!I$36)</f>
        <v>7.276170729762069</v>
      </c>
      <c r="O108" s="31"/>
      <c r="P108" s="41" t="str">
        <f>IF('3h SMNCC'!K$36="-","-",'3h SMNCC'!K$36)</f>
        <v>-</v>
      </c>
      <c r="Q108" s="41" t="str">
        <f>IF('3h SMNCC'!L$36="-","-",'3h SMNCC'!L$36)</f>
        <v>-</v>
      </c>
      <c r="R108" s="41" t="str">
        <f>IF('3h SMNCC'!M$36="-","-",'3h SMNCC'!M$36)</f>
        <v>-</v>
      </c>
      <c r="S108" s="41" t="str">
        <f>IF('3h SMNCC'!N$36="-","-",'3h SMNCC'!N$36)</f>
        <v>-</v>
      </c>
      <c r="T108" s="41" t="str">
        <f>IF('3h SMNCC'!O$36="-","-",'3h SMNCC'!O$36)</f>
        <v>-</v>
      </c>
      <c r="U108" s="41" t="str">
        <f>IF('3h SMNCC'!P$36="-","-",'3h SMNCC'!P$36)</f>
        <v>-</v>
      </c>
      <c r="V108" s="41" t="str">
        <f>IF('3h SMNCC'!Q$36="-","-",'3h SMNCC'!Q$36)</f>
        <v>-</v>
      </c>
      <c r="W108" s="41" t="str">
        <f>IF('3h SMNCC'!R$36="-","-",'3h SMNCC'!R$36)</f>
        <v>-</v>
      </c>
      <c r="X108" s="41" t="str">
        <f>IF('3h SMNCC'!S$36="-","-",'3h SMNCC'!S$36)</f>
        <v>-</v>
      </c>
      <c r="Y108" s="41" t="str">
        <f>IF('3h SMNCC'!T$36="-","-",'3h SMNCC'!T$36)</f>
        <v>-</v>
      </c>
      <c r="Z108" s="41" t="str">
        <f>IF('3h SMNCC'!U$36="-","-",'3h SMNCC'!U$36)</f>
        <v>-</v>
      </c>
      <c r="AA108" s="29"/>
    </row>
    <row r="109" spans="1:27" s="30" customFormat="1" ht="11.5" x14ac:dyDescent="0.25">
      <c r="A109" s="273">
        <v>7</v>
      </c>
      <c r="B109" s="142" t="s">
        <v>352</v>
      </c>
      <c r="C109" s="142" t="s">
        <v>399</v>
      </c>
      <c r="D109" s="140" t="s">
        <v>327</v>
      </c>
      <c r="E109" s="134"/>
      <c r="F109" s="31"/>
      <c r="G109" s="41">
        <f>IF('3f CPIH'!C$16="-","-",'3i PAAC PAP'!$G$12*('3f CPIH'!C$16/'3f CPIH'!$G$16))</f>
        <v>12.553203379941255</v>
      </c>
      <c r="H109" s="41">
        <f>IF('3f CPIH'!D$16="-","-",'3i PAAC PAP'!$G$12*('3f CPIH'!D$16/'3f CPIH'!$G$16))</f>
        <v>12.578334918239436</v>
      </c>
      <c r="I109" s="41">
        <f>IF('3f CPIH'!E$16="-","-",'3i PAAC PAP'!$G$12*('3f CPIH'!E$16/'3f CPIH'!$G$16))</f>
        <v>12.616032225686709</v>
      </c>
      <c r="J109" s="41">
        <f>IF('3f CPIH'!F$16="-","-",'3i PAAC PAP'!$G$12*('3f CPIH'!F$16/'3f CPIH'!$G$16))</f>
        <v>12.691426840581251</v>
      </c>
      <c r="K109" s="41">
        <f>IF('3f CPIH'!G$16="-","-",'3i PAAC PAP'!$G$12*('3f CPIH'!G$16/'3f CPIH'!$G$16))</f>
        <v>12.842216070370334</v>
      </c>
      <c r="L109" s="41">
        <f>IF('3f CPIH'!H$16="-","-",'3i PAAC PAP'!$G$12*('3f CPIH'!H$16/'3f CPIH'!$G$16))</f>
        <v>13.005571069308509</v>
      </c>
      <c r="M109" s="41">
        <f>IF('3f CPIH'!I$16="-","-",'3i PAAC PAP'!$G$12*('3f CPIH'!I$16/'3f CPIH'!$G$16))</f>
        <v>13.194057606544863</v>
      </c>
      <c r="N109" s="41">
        <f>IF('3f CPIH'!J$16="-","-",'3i PAAC PAP'!$G$12*('3f CPIH'!J$16/'3f CPIH'!$G$16))</f>
        <v>13.307149528886677</v>
      </c>
      <c r="O109" s="31"/>
      <c r="P109" s="41">
        <f>IF('3f CPIH'!L$16="-","-",'3i PAAC PAP'!$G$12*('3f CPIH'!L$16/'3f CPIH'!$G$16))</f>
        <v>13.307149528886677</v>
      </c>
      <c r="Q109" s="41" t="str">
        <f>IF('3f CPIH'!M$16="-","-",'3i PAAC PAP'!$G$12*('3f CPIH'!M$16/'3f CPIH'!$G$16))</f>
        <v>-</v>
      </c>
      <c r="R109" s="41" t="str">
        <f>IF('3f CPIH'!N$16="-","-",'3i PAAC PAP'!$G$12*('3f CPIH'!N$16/'3f CPIH'!$G$16))</f>
        <v>-</v>
      </c>
      <c r="S109" s="41" t="str">
        <f>IF('3f CPIH'!O$16="-","-",'3i PAAC PAP'!$G$12*('3f CPIH'!O$16/'3f CPIH'!$G$16))</f>
        <v>-</v>
      </c>
      <c r="T109" s="41" t="str">
        <f>IF('3f CPIH'!P$16="-","-",'3i PAAC PAP'!$G$12*('3f CPIH'!P$16/'3f CPIH'!$G$16))</f>
        <v>-</v>
      </c>
      <c r="U109" s="41" t="str">
        <f>IF('3f CPIH'!Q$16="-","-",'3i PAAC PAP'!$G$12*('3f CPIH'!Q$16/'3f CPIH'!$G$16))</f>
        <v>-</v>
      </c>
      <c r="V109" s="41" t="str">
        <f>IF('3f CPIH'!R$16="-","-",'3i PAAC PAP'!$G$12*('3f CPIH'!R$16/'3f CPIH'!$G$16))</f>
        <v>-</v>
      </c>
      <c r="W109" s="41" t="str">
        <f>IF('3f CPIH'!S$16="-","-",'3i PAAC PAP'!$G$12*('3f CPIH'!S$16/'3f CPIH'!$G$16))</f>
        <v>-</v>
      </c>
      <c r="X109" s="41" t="str">
        <f>IF('3f CPIH'!T$16="-","-",'3i PAAC PAP'!$G$12*('3f CPIH'!T$16/'3f CPIH'!$G$16))</f>
        <v>-</v>
      </c>
      <c r="Y109" s="41" t="str">
        <f>IF('3f CPIH'!U$16="-","-",'3i PAAC PAP'!$G$12*('3f CPIH'!U$16/'3f CPIH'!$G$16))</f>
        <v>-</v>
      </c>
      <c r="Z109" s="41" t="str">
        <f>IF('3f CPIH'!V$16="-","-",'3i PAAC PAP'!$G$12*('3f CPIH'!V$16/'3f CPIH'!$G$16))</f>
        <v>-</v>
      </c>
      <c r="AA109" s="29"/>
    </row>
    <row r="110" spans="1:27" s="30" customFormat="1" ht="11.5" x14ac:dyDescent="0.25">
      <c r="A110" s="273">
        <v>8</v>
      </c>
      <c r="B110" s="142" t="s">
        <v>352</v>
      </c>
      <c r="C110" s="142" t="s">
        <v>417</v>
      </c>
      <c r="D110" s="140" t="s">
        <v>327</v>
      </c>
      <c r="E110" s="134"/>
      <c r="F110" s="31"/>
      <c r="G110" s="41">
        <f>IF(G103="-","-",SUM(G103:G108)*'3i PAAC PAP'!$G$24)</f>
        <v>45.327763815809078</v>
      </c>
      <c r="H110" s="41">
        <f>IF(H103="-","-",SUM(H103:H108)*'3i PAAC PAP'!$G$24)</f>
        <v>43.219820410967614</v>
      </c>
      <c r="I110" s="41">
        <f>IF(I103="-","-",SUM(I103:I108)*'3i PAAC PAP'!$G$24)</f>
        <v>45.181867247712198</v>
      </c>
      <c r="J110" s="41">
        <f>IF(J103="-","-",SUM(J103:J108)*'3i PAAC PAP'!$G$24)</f>
        <v>44.251371134380612</v>
      </c>
      <c r="K110" s="41">
        <f>IF(K103="-","-",SUM(K103:K108)*'3i PAAC PAP'!$G$24)</f>
        <v>48.355994736691137</v>
      </c>
      <c r="L110" s="41">
        <f>IF(L103="-","-",SUM(L103:L108)*'3i PAAC PAP'!$G$24)</f>
        <v>47.714365363328788</v>
      </c>
      <c r="M110" s="41">
        <f>IF(M103="-","-",SUM(M103:M108)*'3i PAAC PAP'!$G$24)</f>
        <v>52.144814247977372</v>
      </c>
      <c r="N110" s="41">
        <f>IF(N103="-","-",SUM(N103:N108)*'3i PAAC PAP'!$G$24)</f>
        <v>54.50552998628806</v>
      </c>
      <c r="O110" s="31"/>
      <c r="P110" s="41" t="str">
        <f>IF(P103="-","-",SUM(P103:P108)*'3i PAAC PAP'!$G$24)</f>
        <v>-</v>
      </c>
      <c r="Q110" s="41" t="str">
        <f>IF(Q103="-","-",SUM(Q103:Q108)*'3i PAAC PAP'!$G$24)</f>
        <v>-</v>
      </c>
      <c r="R110" s="41" t="str">
        <f>IF(R103="-","-",SUM(R103:R108)*'3i PAAC PAP'!$G$24)</f>
        <v>-</v>
      </c>
      <c r="S110" s="41" t="str">
        <f>IF(S103="-","-",SUM(S103:S108)*'3i PAAC PAP'!$G$24)</f>
        <v>-</v>
      </c>
      <c r="T110" s="41" t="str">
        <f>IF(T103="-","-",SUM(T103:T108)*'3i PAAC PAP'!$G$24)</f>
        <v>-</v>
      </c>
      <c r="U110" s="41" t="str">
        <f>IF(U103="-","-",SUM(U103:U108)*'3i PAAC PAP'!$G$24)</f>
        <v>-</v>
      </c>
      <c r="V110" s="41" t="str">
        <f>IF(V103="-","-",SUM(V103:V108)*'3i PAAC PAP'!$G$24)</f>
        <v>-</v>
      </c>
      <c r="W110" s="41" t="str">
        <f>IF(W103="-","-",SUM(W103:W108)*'3i PAAC PAP'!$G$24)</f>
        <v>-</v>
      </c>
      <c r="X110" s="41" t="str">
        <f>IF(X103="-","-",SUM(X103:X108)*'3i PAAC PAP'!$G$24)</f>
        <v>-</v>
      </c>
      <c r="Y110" s="41" t="str">
        <f>IF(Y103="-","-",SUM(Y103:Y108)*'3i PAAC PAP'!$G$24)</f>
        <v>-</v>
      </c>
      <c r="Z110" s="41" t="str">
        <f>IF(Z103="-","-",SUM(Z103:Z108)*'3i PAAC PAP'!$G$24)</f>
        <v>-</v>
      </c>
      <c r="AA110" s="29"/>
    </row>
    <row r="111" spans="1:27" s="30" customFormat="1" ht="11.5" x14ac:dyDescent="0.25">
      <c r="A111" s="273">
        <v>9</v>
      </c>
      <c r="B111" s="142" t="s">
        <v>398</v>
      </c>
      <c r="C111" s="142" t="s">
        <v>548</v>
      </c>
      <c r="D111" s="140" t="s">
        <v>327</v>
      </c>
      <c r="E111" s="134"/>
      <c r="F111" s="31"/>
      <c r="G111" s="41">
        <f>IF(G103="-","-",SUM(G103:G110)*'3j EBIT'!$E$10)</f>
        <v>11.624107132989598</v>
      </c>
      <c r="H111" s="41">
        <f>IF(H103="-","-",SUM(H103:H110)*'3j EBIT'!$E$10)</f>
        <v>11.095103569298114</v>
      </c>
      <c r="I111" s="41">
        <f>IF(I103="-","-",SUM(I103:I110)*'3j EBIT'!$E$10)</f>
        <v>11.588654038560634</v>
      </c>
      <c r="J111" s="41">
        <f>IF(J103="-","-",SUM(J103:J110)*'3j EBIT'!$E$10)</f>
        <v>11.356361062401509</v>
      </c>
      <c r="K111" s="41">
        <f>IF(K103="-","-",SUM(K103:K110)*'3j EBIT'!$E$10)</f>
        <v>12.390240677440305</v>
      </c>
      <c r="L111" s="41">
        <f>IF(L103="-","-",SUM(L103:L110)*'3j EBIT'!$E$10)</f>
        <v>12.232177570488638</v>
      </c>
      <c r="M111" s="41">
        <f>IF(M103="-","-",SUM(M103:M110)*'3j EBIT'!$E$10)</f>
        <v>13.348615440383917</v>
      </c>
      <c r="N111" s="41">
        <f>IF(N103="-","-",SUM(N103:N110)*'3j EBIT'!$E$10)</f>
        <v>13.943737544494697</v>
      </c>
      <c r="O111" s="31"/>
      <c r="P111" s="41" t="str">
        <f>IF(P103="-","-",SUM(P103:P110)*'3j EBIT'!$E$10)</f>
        <v>-</v>
      </c>
      <c r="Q111" s="41" t="str">
        <f>IF(Q103="-","-",SUM(Q103:Q110)*'3j EBIT'!$E$10)</f>
        <v>-</v>
      </c>
      <c r="R111" s="41" t="str">
        <f>IF(R103="-","-",SUM(R103:R110)*'3j EBIT'!$E$10)</f>
        <v>-</v>
      </c>
      <c r="S111" s="41" t="str">
        <f>IF(S103="-","-",SUM(S103:S110)*'3j EBIT'!$E$10)</f>
        <v>-</v>
      </c>
      <c r="T111" s="41" t="str">
        <f>IF(T103="-","-",SUM(T103:T110)*'3j EBIT'!$E$10)</f>
        <v>-</v>
      </c>
      <c r="U111" s="41" t="str">
        <f>IF(U103="-","-",SUM(U103:U110)*'3j EBIT'!$E$10)</f>
        <v>-</v>
      </c>
      <c r="V111" s="41" t="str">
        <f>IF(V103="-","-",SUM(V103:V110)*'3j EBIT'!$E$10)</f>
        <v>-</v>
      </c>
      <c r="W111" s="41" t="str">
        <f>IF(W103="-","-",SUM(W103:W110)*'3j EBIT'!$E$10)</f>
        <v>-</v>
      </c>
      <c r="X111" s="41" t="str">
        <f>IF(X103="-","-",SUM(X103:X110)*'3j EBIT'!$E$10)</f>
        <v>-</v>
      </c>
      <c r="Y111" s="41" t="str">
        <f>IF(Y103="-","-",SUM(Y103:Y110)*'3j EBIT'!$E$10)</f>
        <v>-</v>
      </c>
      <c r="Z111" s="41" t="str">
        <f>IF(Z103="-","-",SUM(Z103:Z110)*'3j EBIT'!$E$10)</f>
        <v>-</v>
      </c>
      <c r="AA111" s="29"/>
    </row>
    <row r="112" spans="1:27" s="30" customFormat="1" ht="11.5" x14ac:dyDescent="0.25">
      <c r="A112" s="273">
        <v>10</v>
      </c>
      <c r="B112" s="142" t="s">
        <v>294</v>
      </c>
      <c r="C112" s="190" t="s">
        <v>549</v>
      </c>
      <c r="D112" s="140" t="s">
        <v>327</v>
      </c>
      <c r="E112" s="133"/>
      <c r="F112" s="31"/>
      <c r="G112" s="41">
        <f>IF(G103="-","-",SUM(G103:G105,G107:G111)*'3k HAP'!$E$11)</f>
        <v>7.1462478914663334</v>
      </c>
      <c r="H112" s="41">
        <f>IF(H103="-","-",SUM(H103:H105,H107:H111)*'3k HAP'!$E$11)</f>
        <v>6.7210015035805286</v>
      </c>
      <c r="I112" s="41">
        <f>IF(I103="-","-",SUM(I103:I105,I107:I111)*'3k HAP'!$E$11)</f>
        <v>6.7883965157616499</v>
      </c>
      <c r="J112" s="41">
        <f>IF(J103="-","-",SUM(J103:J105,J107:J111)*'3k HAP'!$E$11)</f>
        <v>6.6189702446741432</v>
      </c>
      <c r="K112" s="41">
        <f>IF(K103="-","-",SUM(K103:K105,K107:K111)*'3k HAP'!$E$11)</f>
        <v>7.4777335121654929</v>
      </c>
      <c r="L112" s="41">
        <f>IF(L103="-","-",SUM(L103:L105,L107:L111)*'3k HAP'!$E$11)</f>
        <v>7.3375977016037748</v>
      </c>
      <c r="M112" s="41">
        <f>IF(M103="-","-",SUM(M103:M105,M107:M111)*'3k HAP'!$E$11)</f>
        <v>8.2107968966122211</v>
      </c>
      <c r="N112" s="41">
        <f>IF(N103="-","-",SUM(N103:N105,N107:N111)*'3k HAP'!$E$11)</f>
        <v>8.6805742197175828</v>
      </c>
      <c r="O112" s="31"/>
      <c r="P112" s="41" t="str">
        <f>IF(P103="-","-",SUM(P103:P105,P107:P111)*'3k HAP'!$E$11)</f>
        <v>-</v>
      </c>
      <c r="Q112" s="41" t="str">
        <f>IF(Q103="-","-",SUM(Q103:Q105,Q107:Q111)*'3k HAP'!$E$11)</f>
        <v>-</v>
      </c>
      <c r="R112" s="41" t="str">
        <f>IF(R103="-","-",SUM(R103:R105,R107:R111)*'3k HAP'!$E$11)</f>
        <v>-</v>
      </c>
      <c r="S112" s="41" t="str">
        <f>IF(S103="-","-",SUM(S103:S105,S107:S111)*'3k HAP'!$E$11)</f>
        <v>-</v>
      </c>
      <c r="T112" s="41" t="str">
        <f>IF(T103="-","-",SUM(T103:T105,T107:T111)*'3k HAP'!$E$11)</f>
        <v>-</v>
      </c>
      <c r="U112" s="41" t="str">
        <f>IF(U103="-","-",SUM(U103:U105,U107:U111)*'3k HAP'!$E$11)</f>
        <v>-</v>
      </c>
      <c r="V112" s="41" t="str">
        <f>IF(V103="-","-",SUM(V103:V105,V107:V111)*'3k HAP'!$E$11)</f>
        <v>-</v>
      </c>
      <c r="W112" s="41" t="str">
        <f>IF(W103="-","-",SUM(W103:W105,W107:W111)*'3k HAP'!$E$11)</f>
        <v>-</v>
      </c>
      <c r="X112" s="41" t="str">
        <f>IF(X103="-","-",SUM(X103:X105,X107:X111)*'3k HAP'!$E$11)</f>
        <v>-</v>
      </c>
      <c r="Y112" s="41" t="str">
        <f>IF(Y103="-","-",SUM(Y103:Y105,Y107:Y111)*'3k HAP'!$E$11)</f>
        <v>-</v>
      </c>
      <c r="Z112" s="41" t="str">
        <f>IF(Z103="-","-",SUM(Z103:Z105,Z107:Z111)*'3k HAP'!$E$11)</f>
        <v>-</v>
      </c>
      <c r="AA112" s="29"/>
    </row>
    <row r="113" spans="1:27" s="30" customFormat="1" ht="11.5" x14ac:dyDescent="0.25">
      <c r="A113" s="273">
        <v>11</v>
      </c>
      <c r="B113" s="142" t="s">
        <v>46</v>
      </c>
      <c r="C113" s="142" t="str">
        <f>B113&amp;"_"&amp;D113</f>
        <v>Total_South East</v>
      </c>
      <c r="D113" s="140" t="s">
        <v>327</v>
      </c>
      <c r="E113" s="134"/>
      <c r="F113" s="31"/>
      <c r="G113" s="41">
        <f t="shared" ref="G113:N113" si="16">IF(G103="-","-",SUM(G103:G112))</f>
        <v>630.56546728706644</v>
      </c>
      <c r="H113" s="41">
        <f t="shared" si="16"/>
        <v>601.76892450962146</v>
      </c>
      <c r="I113" s="41">
        <f t="shared" si="16"/>
        <v>628.30621047856619</v>
      </c>
      <c r="J113" s="41">
        <f t="shared" si="16"/>
        <v>615.67854511768155</v>
      </c>
      <c r="K113" s="41">
        <f t="shared" si="16"/>
        <v>671.98590458120077</v>
      </c>
      <c r="L113" s="41">
        <f t="shared" si="16"/>
        <v>663.36859477149437</v>
      </c>
      <c r="M113" s="41">
        <f t="shared" si="16"/>
        <v>724.11811972562339</v>
      </c>
      <c r="N113" s="41">
        <f t="shared" si="16"/>
        <v>756.50523515867008</v>
      </c>
      <c r="O113" s="31"/>
      <c r="P113" s="41" t="str">
        <f t="shared" ref="P113:Z113" si="17">IF(P103="-","-",SUM(P103:P112))</f>
        <v>-</v>
      </c>
      <c r="Q113" s="41" t="str">
        <f t="shared" si="17"/>
        <v>-</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5" x14ac:dyDescent="0.25">
      <c r="A114" s="273">
        <v>1</v>
      </c>
      <c r="B114" s="138" t="s">
        <v>353</v>
      </c>
      <c r="C114" s="138" t="s">
        <v>344</v>
      </c>
      <c r="D114" s="141" t="s">
        <v>328</v>
      </c>
      <c r="E114" s="137"/>
      <c r="F114" s="31"/>
      <c r="G114" s="135">
        <f>IF('3a DF'!H37="-","-",'3a DF'!H37)</f>
        <v>255.84034468969213</v>
      </c>
      <c r="H114" s="135">
        <f>IF('3a DF'!I37="-","-",'3a DF'!I37)</f>
        <v>229.02297548110928</v>
      </c>
      <c r="I114" s="135">
        <f>IF('3a DF'!J37="-","-",'3a DF'!J37)</f>
        <v>206.52111749260243</v>
      </c>
      <c r="J114" s="135">
        <f>IF('3a DF'!K37="-","-",'3a DF'!K37)</f>
        <v>196.71616254905095</v>
      </c>
      <c r="K114" s="135">
        <f>IF('3a DF'!L37="-","-",'3a DF'!L37)</f>
        <v>229.56752748022265</v>
      </c>
      <c r="L114" s="135">
        <f>IF('3a DF'!M37="-","-",'3a DF'!M37)</f>
        <v>221.07534831794831</v>
      </c>
      <c r="M114" s="135">
        <f>IF('3a DF'!N37="-","-",'3a DF'!N37)</f>
        <v>232.30828693973436</v>
      </c>
      <c r="N114" s="135">
        <f>IF('3a DF'!O37="-","-",'3a DF'!O37)</f>
        <v>259.27669506925332</v>
      </c>
      <c r="O114" s="31"/>
      <c r="P114" s="135" t="str">
        <f>IF('3a DF'!Q37="-","-",'3a DF'!Q37)</f>
        <v>-</v>
      </c>
      <c r="Q114" s="135" t="str">
        <f>IF('3a DF'!R37="-","-",'3a DF'!R37)</f>
        <v>-</v>
      </c>
      <c r="R114" s="135" t="str">
        <f>IF('3a DF'!S37="-","-",'3a DF'!S37)</f>
        <v>-</v>
      </c>
      <c r="S114" s="135" t="str">
        <f>IF('3a DF'!T37="-","-",'3a DF'!T37)</f>
        <v>-</v>
      </c>
      <c r="T114" s="135" t="str">
        <f>IF('3a DF'!U37="-","-",'3a DF'!U37)</f>
        <v>-</v>
      </c>
      <c r="U114" s="135" t="str">
        <f>IF('3a DF'!V37="-","-",'3a DF'!V37)</f>
        <v>-</v>
      </c>
      <c r="V114" s="135" t="str">
        <f>IF('3a DF'!W37="-","-",'3a DF'!W37)</f>
        <v>-</v>
      </c>
      <c r="W114" s="135" t="str">
        <f>IF('3a DF'!X37="-","-",'3a DF'!X37)</f>
        <v>-</v>
      </c>
      <c r="X114" s="135" t="str">
        <f>IF('3a DF'!Y37="-","-",'3a DF'!Y37)</f>
        <v>-</v>
      </c>
      <c r="Y114" s="135" t="str">
        <f>IF('3a DF'!Z37="-","-",'3a DF'!Z37)</f>
        <v>-</v>
      </c>
      <c r="Z114" s="135" t="str">
        <f>IF('3a DF'!AA37="-","-",'3a DF'!AA37)</f>
        <v>-</v>
      </c>
      <c r="AA114" s="29"/>
    </row>
    <row r="115" spans="1:27" s="30" customFormat="1" ht="11.5" x14ac:dyDescent="0.25">
      <c r="A115" s="273">
        <v>2</v>
      </c>
      <c r="B115" s="138" t="s">
        <v>353</v>
      </c>
      <c r="C115" s="138" t="s">
        <v>303</v>
      </c>
      <c r="D115" s="141" t="s">
        <v>328</v>
      </c>
      <c r="E115" s="137"/>
      <c r="F115" s="31"/>
      <c r="G115" s="135">
        <f>IF('3b CM'!F36="-","-",'3b CM'!F36)</f>
        <v>5.9209279169657465E-2</v>
      </c>
      <c r="H115" s="135">
        <f>IF('3b CM'!G36="-","-",'3b CM'!G36)</f>
        <v>8.8813918754486187E-2</v>
      </c>
      <c r="I115" s="135">
        <f>IF('3b CM'!H36="-","-",'3b CM'!H36)</f>
        <v>0.27966537529308733</v>
      </c>
      <c r="J115" s="135">
        <f>IF('3b CM'!I36="-","-",'3b CM'!I36)</f>
        <v>0.28440575793796036</v>
      </c>
      <c r="K115" s="135">
        <f>IF('3b CM'!J36="-","-",'3b CM'!J36)</f>
        <v>3.6528488442064324</v>
      </c>
      <c r="L115" s="135">
        <f>IF('3b CM'!K36="-","-",'3b CM'!K36)</f>
        <v>3.5436324921549178</v>
      </c>
      <c r="M115" s="135">
        <f>IF('3b CM'!L36="-","-",'3b CM'!L36)</f>
        <v>12.166521478151626</v>
      </c>
      <c r="N115" s="135">
        <f>IF('3b CM'!M36="-","-",'3b CM'!M36)</f>
        <v>11.56584139250541</v>
      </c>
      <c r="O115" s="31"/>
      <c r="P115" s="135" t="str">
        <f>IF('3b CM'!O36="-","-",'3b CM'!O36)</f>
        <v>-</v>
      </c>
      <c r="Q115" s="135" t="str">
        <f>IF('3b CM'!P36="-","-",'3b CM'!P36)</f>
        <v>-</v>
      </c>
      <c r="R115" s="135" t="str">
        <f>IF('3b CM'!Q36="-","-",'3b CM'!Q36)</f>
        <v>-</v>
      </c>
      <c r="S115" s="135" t="str">
        <f>IF('3b CM'!R36="-","-",'3b CM'!R36)</f>
        <v>-</v>
      </c>
      <c r="T115" s="135" t="str">
        <f>IF('3b CM'!S36="-","-",'3b CM'!S36)</f>
        <v>-</v>
      </c>
      <c r="U115" s="135" t="str">
        <f>IF('3b CM'!T36="-","-",'3b CM'!T36)</f>
        <v>-</v>
      </c>
      <c r="V115" s="135" t="str">
        <f>IF('3b CM'!U36="-","-",'3b CM'!U36)</f>
        <v>-</v>
      </c>
      <c r="W115" s="135" t="str">
        <f>IF('3b CM'!V36="-","-",'3b CM'!V36)</f>
        <v>-</v>
      </c>
      <c r="X115" s="135" t="str">
        <f>IF('3b CM'!W36="-","-",'3b CM'!W36)</f>
        <v>-</v>
      </c>
      <c r="Y115" s="135" t="str">
        <f>IF('3b CM'!X36="-","-",'3b CM'!X36)</f>
        <v>-</v>
      </c>
      <c r="Z115" s="135" t="str">
        <f>IF('3b CM'!Y36="-","-",'3b CM'!Y36)</f>
        <v>-</v>
      </c>
      <c r="AA115" s="29"/>
    </row>
    <row r="116" spans="1:27" s="30" customFormat="1" ht="11.5" x14ac:dyDescent="0.25">
      <c r="A116" s="273">
        <v>3</v>
      </c>
      <c r="B116" s="138" t="s">
        <v>2</v>
      </c>
      <c r="C116" s="138" t="s">
        <v>345</v>
      </c>
      <c r="D116" s="141" t="s">
        <v>328</v>
      </c>
      <c r="E116" s="137"/>
      <c r="F116" s="31"/>
      <c r="G116" s="135">
        <f>IF('3c PC'!G37="-","-",'3c PC'!G37)</f>
        <v>90.730181075528037</v>
      </c>
      <c r="H116" s="135">
        <f>IF('3c PC'!H37="-","-",'3c PC'!H37)</f>
        <v>90.703068916991796</v>
      </c>
      <c r="I116" s="135">
        <f>IF('3c PC'!I37="-","-",'3c PC'!I37)</f>
        <v>115.01459904250231</v>
      </c>
      <c r="J116" s="135">
        <f>IF('3c PC'!J37="-","-",'3c PC'!J37)</f>
        <v>113.78027618233038</v>
      </c>
      <c r="K116" s="135">
        <f>IF('3c PC'!K37="-","-",'3c PC'!K37)</f>
        <v>130.47520110883656</v>
      </c>
      <c r="L116" s="135">
        <f>IF('3c PC'!L37="-","-",'3c PC'!L37)</f>
        <v>129.28440749528133</v>
      </c>
      <c r="M116" s="135">
        <f>IF('3c PC'!M37="-","-",'3c PC'!M37)</f>
        <v>157.56852017289501</v>
      </c>
      <c r="N116" s="135">
        <f>IF('3c PC'!N37="-","-",'3c PC'!N37)</f>
        <v>154.67294046470522</v>
      </c>
      <c r="O116" s="31"/>
      <c r="P116" s="135" t="str">
        <f>IF('3c PC'!P37="-","-",'3c PC'!P37)</f>
        <v>-</v>
      </c>
      <c r="Q116" s="135" t="str">
        <f>IF('3c PC'!Q37="-","-",'3c PC'!Q37)</f>
        <v>-</v>
      </c>
      <c r="R116" s="135" t="str">
        <f>IF('3c PC'!R37="-","-",'3c PC'!R37)</f>
        <v>-</v>
      </c>
      <c r="S116" s="135" t="str">
        <f>IF('3c PC'!S37="-","-",'3c PC'!S37)</f>
        <v>-</v>
      </c>
      <c r="T116" s="135" t="str">
        <f>IF('3c PC'!T37="-","-",'3c PC'!T37)</f>
        <v>-</v>
      </c>
      <c r="U116" s="135" t="str">
        <f>IF('3c PC'!U37="-","-",'3c PC'!U37)</f>
        <v>-</v>
      </c>
      <c r="V116" s="135" t="str">
        <f>IF('3c PC'!V37="-","-",'3c PC'!V37)</f>
        <v>-</v>
      </c>
      <c r="W116" s="135" t="str">
        <f>IF('3c PC'!W37="-","-",'3c PC'!W37)</f>
        <v>-</v>
      </c>
      <c r="X116" s="135" t="str">
        <f>IF('3c PC'!X37="-","-",'3c PC'!X37)</f>
        <v>-</v>
      </c>
      <c r="Y116" s="135" t="str">
        <f>IF('3c PC'!Y37="-","-",'3c PC'!Y37)</f>
        <v>-</v>
      </c>
      <c r="Z116" s="135" t="str">
        <f>IF('3c PC'!Z37="-","-",'3c PC'!Z37)</f>
        <v>-</v>
      </c>
      <c r="AA116" s="29"/>
    </row>
    <row r="117" spans="1:27" s="30" customFormat="1" ht="11.5" x14ac:dyDescent="0.25">
      <c r="A117" s="273">
        <v>4</v>
      </c>
      <c r="B117" s="138" t="s">
        <v>355</v>
      </c>
      <c r="C117" s="138" t="s">
        <v>346</v>
      </c>
      <c r="D117" s="141" t="s">
        <v>328</v>
      </c>
      <c r="E117" s="137"/>
      <c r="F117" s="31"/>
      <c r="G117" s="135">
        <f>IF('3d NC-Elec'!H65="-","-",'3d NC-Elec'!H65)</f>
        <v>128.64454239671682</v>
      </c>
      <c r="H117" s="135">
        <f>IF('3d NC-Elec'!I65="-","-",'3d NC-Elec'!I65)</f>
        <v>129.64424912144716</v>
      </c>
      <c r="I117" s="135">
        <f>IF('3d NC-Elec'!J65="-","-",'3d NC-Elec'!J65)</f>
        <v>152.14173927790375</v>
      </c>
      <c r="J117" s="135">
        <f>IF('3d NC-Elec'!K65="-","-",'3d NC-Elec'!K65)</f>
        <v>151.38982502600331</v>
      </c>
      <c r="K117" s="135">
        <f>IF('3d NC-Elec'!L65="-","-",'3d NC-Elec'!L65)</f>
        <v>148.81876949313911</v>
      </c>
      <c r="L117" s="135">
        <f>IF('3d NC-Elec'!M65="-","-",'3d NC-Elec'!M65)</f>
        <v>150.0172320039093</v>
      </c>
      <c r="M117" s="135">
        <f>IF('3d NC-Elec'!N65="-","-",'3d NC-Elec'!N65)</f>
        <v>162.51189322189194</v>
      </c>
      <c r="N117" s="135">
        <f>IF('3d NC-Elec'!O65="-","-",'3d NC-Elec'!O65)</f>
        <v>161.98524914601313</v>
      </c>
      <c r="O117" s="31"/>
      <c r="P117" s="135" t="str">
        <f>IF('3d NC-Elec'!Q65="-","-",'3d NC-Elec'!Q65)</f>
        <v>-</v>
      </c>
      <c r="Q117" s="135" t="str">
        <f>IF('3d NC-Elec'!R65="-","-",'3d NC-Elec'!R65)</f>
        <v>-</v>
      </c>
      <c r="R117" s="135" t="str">
        <f>IF('3d NC-Elec'!S65="-","-",'3d NC-Elec'!S65)</f>
        <v>-</v>
      </c>
      <c r="S117" s="135" t="str">
        <f>IF('3d NC-Elec'!T65="-","-",'3d NC-Elec'!T65)</f>
        <v>-</v>
      </c>
      <c r="T117" s="135" t="str">
        <f>IF('3d NC-Elec'!U65="-","-",'3d NC-Elec'!U65)</f>
        <v>-</v>
      </c>
      <c r="U117" s="135" t="str">
        <f>IF('3d NC-Elec'!V65="-","-",'3d NC-Elec'!V65)</f>
        <v>-</v>
      </c>
      <c r="V117" s="135" t="str">
        <f>IF('3d NC-Elec'!W65="-","-",'3d NC-Elec'!W65)</f>
        <v>-</v>
      </c>
      <c r="W117" s="135" t="str">
        <f>IF('3d NC-Elec'!X65="-","-",'3d NC-Elec'!X65)</f>
        <v>-</v>
      </c>
      <c r="X117" s="135" t="str">
        <f>IF('3d NC-Elec'!Y65="-","-",'3d NC-Elec'!Y65)</f>
        <v>-</v>
      </c>
      <c r="Y117" s="135" t="str">
        <f>IF('3d NC-Elec'!Z65="-","-",'3d NC-Elec'!Z65)</f>
        <v>-</v>
      </c>
      <c r="Z117" s="135" t="str">
        <f>IF('3d NC-Elec'!AA65="-","-",'3d NC-Elec'!AA65)</f>
        <v>-</v>
      </c>
      <c r="AA117" s="29"/>
    </row>
    <row r="118" spans="1:27" s="30" customFormat="1" ht="12.4" customHeight="1" x14ac:dyDescent="0.25">
      <c r="A118" s="273">
        <v>5</v>
      </c>
      <c r="B118" s="138" t="s">
        <v>352</v>
      </c>
      <c r="C118" s="138" t="s">
        <v>347</v>
      </c>
      <c r="D118" s="141" t="s">
        <v>328</v>
      </c>
      <c r="E118" s="137"/>
      <c r="F118" s="31"/>
      <c r="G118" s="135">
        <f>IF('3f CPIH'!C$16="-","-",'3g OC '!$E$10*('3f CPIH'!C$16/'3f CPIH'!$G$16))</f>
        <v>76.533089989502642</v>
      </c>
      <c r="H118" s="135">
        <f>IF('3f CPIH'!D$16="-","-",'3g OC '!$E$10*('3f CPIH'!D$16/'3f CPIH'!$G$16))</f>
        <v>76.686309388881014</v>
      </c>
      <c r="I118" s="135">
        <f>IF('3f CPIH'!E$16="-","-",'3g OC '!$E$10*('3f CPIH'!E$16/'3f CPIH'!$G$16))</f>
        <v>76.916138487948601</v>
      </c>
      <c r="J118" s="135">
        <f>IF('3f CPIH'!F$16="-","-",'3g OC '!$E$10*('3f CPIH'!F$16/'3f CPIH'!$G$16))</f>
        <v>77.375796686083746</v>
      </c>
      <c r="K118" s="135">
        <f>IF('3f CPIH'!G$16="-","-",'3g OC '!$E$10*('3f CPIH'!G$16/'3f CPIH'!$G$16))</f>
        <v>78.29511308235405</v>
      </c>
      <c r="L118" s="135">
        <f>IF('3f CPIH'!H$16="-","-",'3g OC '!$E$10*('3f CPIH'!H$16/'3f CPIH'!$G$16))</f>
        <v>79.291039178313554</v>
      </c>
      <c r="M118" s="135">
        <f>IF('3f CPIH'!I$16="-","-",'3g OC '!$E$10*('3f CPIH'!I$16/'3f CPIH'!$G$16))</f>
        <v>80.440184673651416</v>
      </c>
      <c r="N118" s="135">
        <f>IF('3f CPIH'!J$16="-","-",'3g OC '!$E$10*('3f CPIH'!J$16/'3f CPIH'!$G$16))</f>
        <v>81.129671970854147</v>
      </c>
      <c r="O118" s="31"/>
      <c r="P118" s="135">
        <f>IF('3f CPIH'!L$16="-","-",'3g OC '!$E$10*('3f CPIH'!L$16/'3f CPIH'!$G$16))</f>
        <v>81.129671970854147</v>
      </c>
      <c r="Q118" s="135" t="str">
        <f>IF('3f CPIH'!M$16="-","-",'3g OC '!$E$10*('3f CPIH'!M$16/'3f CPIH'!$G$16))</f>
        <v>-</v>
      </c>
      <c r="R118" s="135" t="str">
        <f>IF('3f CPIH'!N$16="-","-",'3g OC '!$E$10*('3f CPIH'!N$16/'3f CPIH'!$G$16))</f>
        <v>-</v>
      </c>
      <c r="S118" s="135" t="str">
        <f>IF('3f CPIH'!O$16="-","-",'3g OC '!$E$10*('3f CPIH'!O$16/'3f CPIH'!$G$16))</f>
        <v>-</v>
      </c>
      <c r="T118" s="135" t="str">
        <f>IF('3f CPIH'!P$16="-","-",'3g OC '!$E$10*('3f CPIH'!P$16/'3f CPIH'!$G$16))</f>
        <v>-</v>
      </c>
      <c r="U118" s="135" t="str">
        <f>IF('3f CPIH'!Q$16="-","-",'3g OC '!$E$10*('3f CPIH'!Q$16/'3f CPIH'!$G$16))</f>
        <v>-</v>
      </c>
      <c r="V118" s="135" t="str">
        <f>IF('3f CPIH'!R$16="-","-",'3g OC '!$E$10*('3f CPIH'!R$16/'3f CPIH'!$G$16))</f>
        <v>-</v>
      </c>
      <c r="W118" s="135" t="str">
        <f>IF('3f CPIH'!S$16="-","-",'3g OC '!$E$10*('3f CPIH'!S$16/'3f CPIH'!$G$16))</f>
        <v>-</v>
      </c>
      <c r="X118" s="135" t="str">
        <f>IF('3f CPIH'!T$16="-","-",'3g OC '!$E$10*('3f CPIH'!T$16/'3f CPIH'!$G$16))</f>
        <v>-</v>
      </c>
      <c r="Y118" s="135" t="str">
        <f>IF('3f CPIH'!U$16="-","-",'3g OC '!$E$10*('3f CPIH'!U$16/'3f CPIH'!$G$16))</f>
        <v>-</v>
      </c>
      <c r="Z118" s="135" t="str">
        <f>IF('3f CPIH'!V$16="-","-",'3g OC '!$E$10*('3f CPIH'!V$16/'3f CPIH'!$G$16))</f>
        <v>-</v>
      </c>
      <c r="AA118" s="29"/>
    </row>
    <row r="119" spans="1:27" s="30" customFormat="1" ht="11.5" x14ac:dyDescent="0.25">
      <c r="A119" s="273">
        <v>6</v>
      </c>
      <c r="B119" s="138" t="s">
        <v>352</v>
      </c>
      <c r="C119" s="138" t="s">
        <v>45</v>
      </c>
      <c r="D119" s="141" t="s">
        <v>328</v>
      </c>
      <c r="E119" s="137"/>
      <c r="F119" s="31"/>
      <c r="G119" s="135" t="s">
        <v>336</v>
      </c>
      <c r="H119" s="135" t="s">
        <v>336</v>
      </c>
      <c r="I119" s="135" t="s">
        <v>336</v>
      </c>
      <c r="J119" s="135" t="s">
        <v>336</v>
      </c>
      <c r="K119" s="135">
        <f>IF('3h SMNCC'!F$36="-","-",'3h SMNCC'!F$36)</f>
        <v>0</v>
      </c>
      <c r="L119" s="135">
        <f>IF('3h SMNCC'!G$36="-","-",'3h SMNCC'!G$36)</f>
        <v>-0.20799732489328449</v>
      </c>
      <c r="M119" s="135">
        <f>IF('3h SMNCC'!H$36="-","-",'3h SMNCC'!H$36)</f>
        <v>2.3528451635617831</v>
      </c>
      <c r="N119" s="135">
        <f>IF('3h SMNCC'!I$36="-","-",'3h SMNCC'!I$36)</f>
        <v>7.276170729762069</v>
      </c>
      <c r="O119" s="31"/>
      <c r="P119" s="135" t="str">
        <f>IF('3h SMNCC'!K$36="-","-",'3h SMNCC'!K$36)</f>
        <v>-</v>
      </c>
      <c r="Q119" s="135" t="str">
        <f>IF('3h SMNCC'!L$36="-","-",'3h SMNCC'!L$36)</f>
        <v>-</v>
      </c>
      <c r="R119" s="135" t="str">
        <f>IF('3h SMNCC'!M$36="-","-",'3h SMNCC'!M$36)</f>
        <v>-</v>
      </c>
      <c r="S119" s="135" t="str">
        <f>IF('3h SMNCC'!N$36="-","-",'3h SMNCC'!N$36)</f>
        <v>-</v>
      </c>
      <c r="T119" s="135" t="str">
        <f>IF('3h SMNCC'!O$36="-","-",'3h SMNCC'!O$36)</f>
        <v>-</v>
      </c>
      <c r="U119" s="135" t="str">
        <f>IF('3h SMNCC'!P$36="-","-",'3h SMNCC'!P$36)</f>
        <v>-</v>
      </c>
      <c r="V119" s="135" t="str">
        <f>IF('3h SMNCC'!Q$36="-","-",'3h SMNCC'!Q$36)</f>
        <v>-</v>
      </c>
      <c r="W119" s="135" t="str">
        <f>IF('3h SMNCC'!R$36="-","-",'3h SMNCC'!R$36)</f>
        <v>-</v>
      </c>
      <c r="X119" s="135" t="str">
        <f>IF('3h SMNCC'!S$36="-","-",'3h SMNCC'!S$36)</f>
        <v>-</v>
      </c>
      <c r="Y119" s="135" t="str">
        <f>IF('3h SMNCC'!T$36="-","-",'3h SMNCC'!T$36)</f>
        <v>-</v>
      </c>
      <c r="Z119" s="135" t="str">
        <f>IF('3h SMNCC'!U$36="-","-",'3h SMNCC'!U$36)</f>
        <v>-</v>
      </c>
      <c r="AA119" s="29"/>
    </row>
    <row r="120" spans="1:27" s="30" customFormat="1" ht="11.5" x14ac:dyDescent="0.25">
      <c r="A120" s="273">
        <v>7</v>
      </c>
      <c r="B120" s="138" t="s">
        <v>352</v>
      </c>
      <c r="C120" s="138" t="s">
        <v>399</v>
      </c>
      <c r="D120" s="141" t="s">
        <v>328</v>
      </c>
      <c r="E120" s="137"/>
      <c r="F120" s="31"/>
      <c r="G120" s="135">
        <f>IF('3f CPIH'!C$16="-","-",'3i PAAC PAP'!$G$12*('3f CPIH'!C$16/'3f CPIH'!$G$16))</f>
        <v>12.553203379941255</v>
      </c>
      <c r="H120" s="135">
        <f>IF('3f CPIH'!D$16="-","-",'3i PAAC PAP'!$G$12*('3f CPIH'!D$16/'3f CPIH'!$G$16))</f>
        <v>12.578334918239436</v>
      </c>
      <c r="I120" s="135">
        <f>IF('3f CPIH'!E$16="-","-",'3i PAAC PAP'!$G$12*('3f CPIH'!E$16/'3f CPIH'!$G$16))</f>
        <v>12.616032225686709</v>
      </c>
      <c r="J120" s="135">
        <f>IF('3f CPIH'!F$16="-","-",'3i PAAC PAP'!$G$12*('3f CPIH'!F$16/'3f CPIH'!$G$16))</f>
        <v>12.691426840581251</v>
      </c>
      <c r="K120" s="135">
        <f>IF('3f CPIH'!G$16="-","-",'3i PAAC PAP'!$G$12*('3f CPIH'!G$16/'3f CPIH'!$G$16))</f>
        <v>12.842216070370334</v>
      </c>
      <c r="L120" s="135">
        <f>IF('3f CPIH'!H$16="-","-",'3i PAAC PAP'!$G$12*('3f CPIH'!H$16/'3f CPIH'!$G$16))</f>
        <v>13.005571069308509</v>
      </c>
      <c r="M120" s="135">
        <f>IF('3f CPIH'!I$16="-","-",'3i PAAC PAP'!$G$12*('3f CPIH'!I$16/'3f CPIH'!$G$16))</f>
        <v>13.194057606544863</v>
      </c>
      <c r="N120" s="135">
        <f>IF('3f CPIH'!J$16="-","-",'3i PAAC PAP'!$G$12*('3f CPIH'!J$16/'3f CPIH'!$G$16))</f>
        <v>13.307149528886677</v>
      </c>
      <c r="O120" s="31"/>
      <c r="P120" s="135">
        <f>IF('3f CPIH'!L$16="-","-",'3i PAAC PAP'!$G$12*('3f CPIH'!L$16/'3f CPIH'!$G$16))</f>
        <v>13.307149528886677</v>
      </c>
      <c r="Q120" s="135" t="str">
        <f>IF('3f CPIH'!M$16="-","-",'3i PAAC PAP'!$G$12*('3f CPIH'!M$16/'3f CPIH'!$G$16))</f>
        <v>-</v>
      </c>
      <c r="R120" s="135" t="str">
        <f>IF('3f CPIH'!N$16="-","-",'3i PAAC PAP'!$G$12*('3f CPIH'!N$16/'3f CPIH'!$G$16))</f>
        <v>-</v>
      </c>
      <c r="S120" s="135" t="str">
        <f>IF('3f CPIH'!O$16="-","-",'3i PAAC PAP'!$G$12*('3f CPIH'!O$16/'3f CPIH'!$G$16))</f>
        <v>-</v>
      </c>
      <c r="T120" s="135" t="str">
        <f>IF('3f CPIH'!P$16="-","-",'3i PAAC PAP'!$G$12*('3f CPIH'!P$16/'3f CPIH'!$G$16))</f>
        <v>-</v>
      </c>
      <c r="U120" s="135" t="str">
        <f>IF('3f CPIH'!Q$16="-","-",'3i PAAC PAP'!$G$12*('3f CPIH'!Q$16/'3f CPIH'!$G$16))</f>
        <v>-</v>
      </c>
      <c r="V120" s="135" t="str">
        <f>IF('3f CPIH'!R$16="-","-",'3i PAAC PAP'!$G$12*('3f CPIH'!R$16/'3f CPIH'!$G$16))</f>
        <v>-</v>
      </c>
      <c r="W120" s="135" t="str">
        <f>IF('3f CPIH'!S$16="-","-",'3i PAAC PAP'!$G$12*('3f CPIH'!S$16/'3f CPIH'!$G$16))</f>
        <v>-</v>
      </c>
      <c r="X120" s="135" t="str">
        <f>IF('3f CPIH'!T$16="-","-",'3i PAAC PAP'!$G$12*('3f CPIH'!T$16/'3f CPIH'!$G$16))</f>
        <v>-</v>
      </c>
      <c r="Y120" s="135" t="str">
        <f>IF('3f CPIH'!U$16="-","-",'3i PAAC PAP'!$G$12*('3f CPIH'!U$16/'3f CPIH'!$G$16))</f>
        <v>-</v>
      </c>
      <c r="Z120" s="135" t="str">
        <f>IF('3f CPIH'!V$16="-","-",'3i PAAC PAP'!$G$12*('3f CPIH'!V$16/'3f CPIH'!$G$16))</f>
        <v>-</v>
      </c>
      <c r="AA120" s="29"/>
    </row>
    <row r="121" spans="1:27" s="30" customFormat="1" ht="11.5" x14ac:dyDescent="0.25">
      <c r="A121" s="273">
        <v>8</v>
      </c>
      <c r="B121" s="138" t="s">
        <v>352</v>
      </c>
      <c r="C121" s="138" t="s">
        <v>417</v>
      </c>
      <c r="D121" s="141" t="s">
        <v>328</v>
      </c>
      <c r="E121" s="137"/>
      <c r="F121" s="31"/>
      <c r="G121" s="135">
        <f>IF(G114="-","-",SUM(G114:G119)*'3i PAAC PAP'!$G$24)</f>
        <v>45.155362515067999</v>
      </c>
      <c r="H121" s="135">
        <f>IF(H114="-","-",SUM(H114:H119)*'3i PAAC PAP'!$G$24)</f>
        <v>43.055400189923503</v>
      </c>
      <c r="I121" s="135">
        <f>IF(I114="-","-",SUM(I114:I119)*'3i PAAC PAP'!$G$24)</f>
        <v>45.078922842881987</v>
      </c>
      <c r="J121" s="135">
        <f>IF(J114="-","-",SUM(J114:J119)*'3i PAAC PAP'!$G$24)</f>
        <v>44.152031511453366</v>
      </c>
      <c r="K121" s="135">
        <f>IF(K114="-","-",SUM(K114:K119)*'3i PAAC PAP'!$G$24)</f>
        <v>48.346972002656173</v>
      </c>
      <c r="L121" s="135">
        <f>IF(L114="-","-",SUM(L114:L119)*'3i PAAC PAP'!$G$24)</f>
        <v>47.708209905117108</v>
      </c>
      <c r="M121" s="135">
        <f>IF(M114="-","-",SUM(M114:M119)*'3i PAAC PAP'!$G$24)</f>
        <v>52.973640263007098</v>
      </c>
      <c r="N121" s="135">
        <f>IF(N114="-","-",SUM(N114:N119)*'3i PAAC PAP'!$G$24)</f>
        <v>55.310617328977244</v>
      </c>
      <c r="O121" s="31"/>
      <c r="P121" s="135" t="str">
        <f>IF(P114="-","-",SUM(P114:P119)*'3i PAAC PAP'!$G$24)</f>
        <v>-</v>
      </c>
      <c r="Q121" s="135" t="str">
        <f>IF(Q114="-","-",SUM(Q114:Q119)*'3i PAAC PAP'!$G$24)</f>
        <v>-</v>
      </c>
      <c r="R121" s="135" t="str">
        <f>IF(R114="-","-",SUM(R114:R119)*'3i PAAC PAP'!$G$24)</f>
        <v>-</v>
      </c>
      <c r="S121" s="135" t="str">
        <f>IF(S114="-","-",SUM(S114:S119)*'3i PAAC PAP'!$G$24)</f>
        <v>-</v>
      </c>
      <c r="T121" s="135" t="str">
        <f>IF(T114="-","-",SUM(T114:T119)*'3i PAAC PAP'!$G$24)</f>
        <v>-</v>
      </c>
      <c r="U121" s="135" t="str">
        <f>IF(U114="-","-",SUM(U114:U119)*'3i PAAC PAP'!$G$24)</f>
        <v>-</v>
      </c>
      <c r="V121" s="135" t="str">
        <f>IF(V114="-","-",SUM(V114:V119)*'3i PAAC PAP'!$G$24)</f>
        <v>-</v>
      </c>
      <c r="W121" s="135" t="str">
        <f>IF(W114="-","-",SUM(W114:W119)*'3i PAAC PAP'!$G$24)</f>
        <v>-</v>
      </c>
      <c r="X121" s="135" t="str">
        <f>IF(X114="-","-",SUM(X114:X119)*'3i PAAC PAP'!$G$24)</f>
        <v>-</v>
      </c>
      <c r="Y121" s="135" t="str">
        <f>IF(Y114="-","-",SUM(Y114:Y119)*'3i PAAC PAP'!$G$24)</f>
        <v>-</v>
      </c>
      <c r="Z121" s="135" t="str">
        <f>IF(Z114="-","-",SUM(Z114:Z119)*'3i PAAC PAP'!$G$24)</f>
        <v>-</v>
      </c>
      <c r="AA121" s="29"/>
    </row>
    <row r="122" spans="1:27" s="30" customFormat="1" ht="11.5" x14ac:dyDescent="0.25">
      <c r="A122" s="273">
        <v>9</v>
      </c>
      <c r="B122" s="138" t="s">
        <v>398</v>
      </c>
      <c r="C122" s="138" t="s">
        <v>548</v>
      </c>
      <c r="D122" s="141" t="s">
        <v>328</v>
      </c>
      <c r="E122" s="137"/>
      <c r="F122" s="31"/>
      <c r="G122" s="135">
        <f>IF(G114="-","-",SUM(G114:G121)*'3j EBIT'!$E$10)</f>
        <v>11.580802733186751</v>
      </c>
      <c r="H122" s="135">
        <f>IF(H114="-","-",SUM(H114:H121)*'3j EBIT'!$E$10)</f>
        <v>11.053803886771588</v>
      </c>
      <c r="I122" s="135">
        <f>IF(I114="-","-",SUM(I114:I121)*'3j EBIT'!$E$10)</f>
        <v>11.562796080151559</v>
      </c>
      <c r="J122" s="135">
        <f>IF(J114="-","-",SUM(J114:J121)*'3j EBIT'!$E$10)</f>
        <v>11.331408566515378</v>
      </c>
      <c r="K122" s="135">
        <f>IF(K114="-","-",SUM(K114:K121)*'3j EBIT'!$E$10)</f>
        <v>12.387974313553922</v>
      </c>
      <c r="L122" s="135">
        <f>IF(L114="-","-",SUM(L114:L121)*'3j EBIT'!$E$10)</f>
        <v>12.230631419605656</v>
      </c>
      <c r="M122" s="135">
        <f>IF(M114="-","-",SUM(M114:M121)*'3j EBIT'!$E$10)</f>
        <v>13.556803040869326</v>
      </c>
      <c r="N122" s="135">
        <f>IF(N114="-","-",SUM(N114:N121)*'3j EBIT'!$E$10)</f>
        <v>14.145962376988189</v>
      </c>
      <c r="O122" s="31"/>
      <c r="P122" s="135" t="str">
        <f>IF(P114="-","-",SUM(P114:P121)*'3j EBIT'!$E$10)</f>
        <v>-</v>
      </c>
      <c r="Q122" s="135" t="str">
        <f>IF(Q114="-","-",SUM(Q114:Q121)*'3j EBIT'!$E$10)</f>
        <v>-</v>
      </c>
      <c r="R122" s="135" t="str">
        <f>IF(R114="-","-",SUM(R114:R121)*'3j EBIT'!$E$10)</f>
        <v>-</v>
      </c>
      <c r="S122" s="135" t="str">
        <f>IF(S114="-","-",SUM(S114:S121)*'3j EBIT'!$E$10)</f>
        <v>-</v>
      </c>
      <c r="T122" s="135" t="str">
        <f>IF(T114="-","-",SUM(T114:T121)*'3j EBIT'!$E$10)</f>
        <v>-</v>
      </c>
      <c r="U122" s="135" t="str">
        <f>IF(U114="-","-",SUM(U114:U121)*'3j EBIT'!$E$10)</f>
        <v>-</v>
      </c>
      <c r="V122" s="135" t="str">
        <f>IF(V114="-","-",SUM(V114:V121)*'3j EBIT'!$E$10)</f>
        <v>-</v>
      </c>
      <c r="W122" s="135" t="str">
        <f>IF(W114="-","-",SUM(W114:W121)*'3j EBIT'!$E$10)</f>
        <v>-</v>
      </c>
      <c r="X122" s="135" t="str">
        <f>IF(X114="-","-",SUM(X114:X121)*'3j EBIT'!$E$10)</f>
        <v>-</v>
      </c>
      <c r="Y122" s="135" t="str">
        <f>IF(Y114="-","-",SUM(Y114:Y121)*'3j EBIT'!$E$10)</f>
        <v>-</v>
      </c>
      <c r="Z122" s="135" t="str">
        <f>IF(Z114="-","-",SUM(Z114:Z121)*'3j EBIT'!$E$10)</f>
        <v>-</v>
      </c>
      <c r="AA122" s="29"/>
    </row>
    <row r="123" spans="1:27" s="30" customFormat="1" ht="11.5" x14ac:dyDescent="0.25">
      <c r="A123" s="273">
        <v>10</v>
      </c>
      <c r="B123" s="138" t="s">
        <v>294</v>
      </c>
      <c r="C123" s="188" t="s">
        <v>549</v>
      </c>
      <c r="D123" s="141" t="s">
        <v>328</v>
      </c>
      <c r="E123" s="136"/>
      <c r="F123" s="31"/>
      <c r="G123" s="135">
        <f>IF(G114="-","-",SUM(G114:G116,G118:G122)*'3k HAP'!$E$11)</f>
        <v>7.1290217357195482</v>
      </c>
      <c r="H123" s="135">
        <f>IF(H114="-","-",SUM(H114:H116,H118:H122)*'3k HAP'!$E$11)</f>
        <v>6.7053866351029763</v>
      </c>
      <c r="I123" s="135">
        <f>IF(I114="-","-",SUM(I114:I116,I118:I122)*'3k HAP'!$E$11)</f>
        <v>6.7748823781906164</v>
      </c>
      <c r="J123" s="135">
        <f>IF(J114="-","-",SUM(J114:J116,J118:J122)*'3k HAP'!$E$11)</f>
        <v>6.606117876546115</v>
      </c>
      <c r="K123" s="135">
        <f>IF(K114="-","-",SUM(K114:K116,K118:K122)*'3k HAP'!$E$11)</f>
        <v>7.4636573394982157</v>
      </c>
      <c r="L123" s="135">
        <f>IF(L114="-","-",SUM(L114:L116,L118:L122)*'3k HAP'!$E$11)</f>
        <v>7.3241464242618166</v>
      </c>
      <c r="M123" s="135">
        <f>IF(M114="-","-",SUM(M114:M116,M118:M122)*'3k HAP'!$E$11)</f>
        <v>8.1729083333554815</v>
      </c>
      <c r="N123" s="135">
        <f>IF(N114="-","-",SUM(N114:N116,N118:N122)*'3k HAP'!$E$11)</f>
        <v>8.6379566127681056</v>
      </c>
      <c r="O123" s="31"/>
      <c r="P123" s="135" t="str">
        <f>IF(P114="-","-",SUM(P114:P116,P118:P122)*'3k HAP'!$E$11)</f>
        <v>-</v>
      </c>
      <c r="Q123" s="135" t="str">
        <f>IF(Q114="-","-",SUM(Q114:Q116,Q118:Q122)*'3k HAP'!$E$11)</f>
        <v>-</v>
      </c>
      <c r="R123" s="135" t="str">
        <f>IF(R114="-","-",SUM(R114:R116,R118:R122)*'3k HAP'!$E$11)</f>
        <v>-</v>
      </c>
      <c r="S123" s="135" t="str">
        <f>IF(S114="-","-",SUM(S114:S116,S118:S122)*'3k HAP'!$E$11)</f>
        <v>-</v>
      </c>
      <c r="T123" s="135" t="str">
        <f>IF(T114="-","-",SUM(T114:T116,T118:T122)*'3k HAP'!$E$11)</f>
        <v>-</v>
      </c>
      <c r="U123" s="135" t="str">
        <f>IF(U114="-","-",SUM(U114:U116,U118:U122)*'3k HAP'!$E$11)</f>
        <v>-</v>
      </c>
      <c r="V123" s="135" t="str">
        <f>IF(V114="-","-",SUM(V114:V116,V118:V122)*'3k HAP'!$E$11)</f>
        <v>-</v>
      </c>
      <c r="W123" s="135" t="str">
        <f>IF(W114="-","-",SUM(W114:W116,W118:W122)*'3k HAP'!$E$11)</f>
        <v>-</v>
      </c>
      <c r="X123" s="135" t="str">
        <f>IF(X114="-","-",SUM(X114:X116,X118:X122)*'3k HAP'!$E$11)</f>
        <v>-</v>
      </c>
      <c r="Y123" s="135" t="str">
        <f>IF(Y114="-","-",SUM(Y114:Y116,Y118:Y122)*'3k HAP'!$E$11)</f>
        <v>-</v>
      </c>
      <c r="Z123" s="135" t="str">
        <f>IF(Z114="-","-",SUM(Z114:Z116,Z118:Z122)*'3k HAP'!$E$11)</f>
        <v>-</v>
      </c>
      <c r="AA123" s="29"/>
    </row>
    <row r="124" spans="1:27" s="30" customFormat="1" ht="11.5" x14ac:dyDescent="0.25">
      <c r="A124" s="273">
        <v>11</v>
      </c>
      <c r="B124" s="138" t="s">
        <v>46</v>
      </c>
      <c r="C124" s="138" t="str">
        <f>B124&amp;"_"&amp;D124</f>
        <v>Total_South Wales</v>
      </c>
      <c r="D124" s="141" t="s">
        <v>328</v>
      </c>
      <c r="E124" s="137"/>
      <c r="F124" s="31"/>
      <c r="G124" s="135">
        <f t="shared" ref="G124:N124" si="18">IF(G114="-","-",SUM(G114:G123))</f>
        <v>628.22575779452472</v>
      </c>
      <c r="H124" s="135">
        <f t="shared" si="18"/>
        <v>599.53834245722123</v>
      </c>
      <c r="I124" s="135">
        <f t="shared" si="18"/>
        <v>626.90589320316099</v>
      </c>
      <c r="J124" s="135">
        <f t="shared" si="18"/>
        <v>614.32745099650253</v>
      </c>
      <c r="K124" s="135">
        <f t="shared" si="18"/>
        <v>671.85027973483761</v>
      </c>
      <c r="L124" s="135">
        <f t="shared" si="18"/>
        <v>663.27222098100719</v>
      </c>
      <c r="M124" s="135">
        <f t="shared" si="18"/>
        <v>735.24566089366306</v>
      </c>
      <c r="N124" s="135">
        <f t="shared" si="18"/>
        <v>767.30825462071368</v>
      </c>
      <c r="O124" s="31"/>
      <c r="P124" s="135" t="str">
        <f t="shared" ref="P124:Z124" si="19">IF(P114="-","-",SUM(P114:P123))</f>
        <v>-</v>
      </c>
      <c r="Q124" s="135" t="str">
        <f t="shared" si="19"/>
        <v>-</v>
      </c>
      <c r="R124" s="135" t="str">
        <f t="shared" si="19"/>
        <v>-</v>
      </c>
      <c r="S124" s="135" t="str">
        <f t="shared" si="19"/>
        <v>-</v>
      </c>
      <c r="T124" s="135" t="str">
        <f t="shared" si="19"/>
        <v>-</v>
      </c>
      <c r="U124" s="135" t="str">
        <f t="shared" si="19"/>
        <v>-</v>
      </c>
      <c r="V124" s="135" t="str">
        <f t="shared" si="19"/>
        <v>-</v>
      </c>
      <c r="W124" s="135" t="str">
        <f t="shared" si="19"/>
        <v>-</v>
      </c>
      <c r="X124" s="135" t="str">
        <f t="shared" si="19"/>
        <v>-</v>
      </c>
      <c r="Y124" s="135" t="str">
        <f t="shared" si="19"/>
        <v>-</v>
      </c>
      <c r="Z124" s="135" t="str">
        <f t="shared" si="19"/>
        <v>-</v>
      </c>
      <c r="AA124" s="29"/>
    </row>
    <row r="125" spans="1:27" s="30" customFormat="1" ht="11.5" x14ac:dyDescent="0.25">
      <c r="A125" s="273">
        <v>1</v>
      </c>
      <c r="B125" s="142" t="s">
        <v>353</v>
      </c>
      <c r="C125" s="142" t="s">
        <v>344</v>
      </c>
      <c r="D125" s="140" t="s">
        <v>329</v>
      </c>
      <c r="E125" s="134"/>
      <c r="F125" s="31"/>
      <c r="G125" s="41">
        <f>IF('3a DF'!H38="-","-",'3a DF'!H38)</f>
        <v>251.79857322948936</v>
      </c>
      <c r="H125" s="41">
        <f>IF('3a DF'!I38="-","-",'3a DF'!I38)</f>
        <v>225.40486541659621</v>
      </c>
      <c r="I125" s="41">
        <f>IF('3a DF'!J38="-","-",'3a DF'!J38)</f>
        <v>203.25849228146461</v>
      </c>
      <c r="J125" s="41">
        <f>IF('3a DF'!K38="-","-",'3a DF'!K38)</f>
        <v>193.60843623436159</v>
      </c>
      <c r="K125" s="41">
        <f>IF('3a DF'!L38="-","-",'3a DF'!L38)</f>
        <v>225.94081457110633</v>
      </c>
      <c r="L125" s="41">
        <f>IF('3a DF'!M38="-","-",'3a DF'!M38)</f>
        <v>217.58279504426648</v>
      </c>
      <c r="M125" s="41">
        <f>IF('3a DF'!N38="-","-",'3a DF'!N38)</f>
        <v>231.4214465141126</v>
      </c>
      <c r="N125" s="41">
        <f>IF('3a DF'!O38="-","-",'3a DF'!O38)</f>
        <v>258.28690233461589</v>
      </c>
      <c r="O125" s="31"/>
      <c r="P125" s="41" t="str">
        <f>IF('3a DF'!Q38="-","-",'3a DF'!Q38)</f>
        <v>-</v>
      </c>
      <c r="Q125" s="41" t="str">
        <f>IF('3a DF'!R38="-","-",'3a DF'!R38)</f>
        <v>-</v>
      </c>
      <c r="R125" s="41" t="str">
        <f>IF('3a DF'!S38="-","-",'3a DF'!S38)</f>
        <v>-</v>
      </c>
      <c r="S125" s="41" t="str">
        <f>IF('3a DF'!T38="-","-",'3a DF'!T38)</f>
        <v>-</v>
      </c>
      <c r="T125" s="41" t="str">
        <f>IF('3a DF'!U38="-","-",'3a DF'!U38)</f>
        <v>-</v>
      </c>
      <c r="U125" s="41" t="str">
        <f>IF('3a DF'!V38="-","-",'3a DF'!V38)</f>
        <v>-</v>
      </c>
      <c r="V125" s="41" t="str">
        <f>IF('3a DF'!W38="-","-",'3a DF'!W38)</f>
        <v>-</v>
      </c>
      <c r="W125" s="41" t="str">
        <f>IF('3a DF'!X38="-","-",'3a DF'!X38)</f>
        <v>-</v>
      </c>
      <c r="X125" s="41" t="str">
        <f>IF('3a DF'!Y38="-","-",'3a DF'!Y38)</f>
        <v>-</v>
      </c>
      <c r="Y125" s="41" t="str">
        <f>IF('3a DF'!Z38="-","-",'3a DF'!Z38)</f>
        <v>-</v>
      </c>
      <c r="Z125" s="41" t="str">
        <f>IF('3a DF'!AA38="-","-",'3a DF'!AA38)</f>
        <v>-</v>
      </c>
      <c r="AA125" s="29"/>
    </row>
    <row r="126" spans="1:27" s="30" customFormat="1" ht="11.5" x14ac:dyDescent="0.25">
      <c r="A126" s="273">
        <v>2</v>
      </c>
      <c r="B126" s="142" t="s">
        <v>353</v>
      </c>
      <c r="C126" s="142" t="s">
        <v>303</v>
      </c>
      <c r="D126" s="140" t="s">
        <v>329</v>
      </c>
      <c r="E126" s="134"/>
      <c r="F126" s="31"/>
      <c r="G126" s="41">
        <f>IF('3b CM'!F37="-","-",'3b CM'!F37)</f>
        <v>5.8007614832265873E-2</v>
      </c>
      <c r="H126" s="41">
        <f>IF('3b CM'!G37="-","-",'3b CM'!G37)</f>
        <v>8.7011422248398793E-2</v>
      </c>
      <c r="I126" s="41">
        <f>IF('3b CM'!H37="-","-",'3b CM'!H37)</f>
        <v>0.27398950974285841</v>
      </c>
      <c r="J126" s="41">
        <f>IF('3b CM'!I37="-","-",'3b CM'!I37)</f>
        <v>0.27863368535988353</v>
      </c>
      <c r="K126" s="41">
        <f>IF('3b CM'!J37="-","-",'3b CM'!J37)</f>
        <v>3.5787135355601745</v>
      </c>
      <c r="L126" s="41">
        <f>IF('3b CM'!K37="-","-",'3b CM'!K37)</f>
        <v>3.4717137515392262</v>
      </c>
      <c r="M126" s="41">
        <f>IF('3b CM'!L37="-","-",'3b CM'!L37)</f>
        <v>12.132027166930358</v>
      </c>
      <c r="N126" s="41">
        <f>IF('3b CM'!M37="-","-",'3b CM'!M37)</f>
        <v>11.533050119071559</v>
      </c>
      <c r="O126" s="31"/>
      <c r="P126" s="41" t="str">
        <f>IF('3b CM'!O37="-","-",'3b CM'!O37)</f>
        <v>-</v>
      </c>
      <c r="Q126" s="41" t="str">
        <f>IF('3b CM'!P37="-","-",'3b CM'!P37)</f>
        <v>-</v>
      </c>
      <c r="R126" s="41" t="str">
        <f>IF('3b CM'!Q37="-","-",'3b CM'!Q37)</f>
        <v>-</v>
      </c>
      <c r="S126" s="41" t="str">
        <f>IF('3b CM'!R37="-","-",'3b CM'!R37)</f>
        <v>-</v>
      </c>
      <c r="T126" s="41" t="str">
        <f>IF('3b CM'!S37="-","-",'3b CM'!S37)</f>
        <v>-</v>
      </c>
      <c r="U126" s="41" t="str">
        <f>IF('3b CM'!T37="-","-",'3b CM'!T37)</f>
        <v>-</v>
      </c>
      <c r="V126" s="41" t="str">
        <f>IF('3b CM'!U37="-","-",'3b CM'!U37)</f>
        <v>-</v>
      </c>
      <c r="W126" s="41" t="str">
        <f>IF('3b CM'!V37="-","-",'3b CM'!V37)</f>
        <v>-</v>
      </c>
      <c r="X126" s="41" t="str">
        <f>IF('3b CM'!W37="-","-",'3b CM'!W37)</f>
        <v>-</v>
      </c>
      <c r="Y126" s="41" t="str">
        <f>IF('3b CM'!X37="-","-",'3b CM'!X37)</f>
        <v>-</v>
      </c>
      <c r="Z126" s="41" t="str">
        <f>IF('3b CM'!Y37="-","-",'3b CM'!Y37)</f>
        <v>-</v>
      </c>
      <c r="AA126" s="29"/>
    </row>
    <row r="127" spans="1:27" s="30" customFormat="1" ht="11.5" x14ac:dyDescent="0.25">
      <c r="A127" s="273">
        <v>3</v>
      </c>
      <c r="B127" s="142" t="s">
        <v>2</v>
      </c>
      <c r="C127" s="142" t="s">
        <v>345</v>
      </c>
      <c r="D127" s="140" t="s">
        <v>329</v>
      </c>
      <c r="E127" s="134"/>
      <c r="F127" s="31"/>
      <c r="G127" s="41">
        <f>IF('3c PC'!G38="-","-",'3c PC'!G38)</f>
        <v>90.711649080189062</v>
      </c>
      <c r="H127" s="41">
        <f>IF('3c PC'!H38="-","-",'3c PC'!H38)</f>
        <v>90.684788212576848</v>
      </c>
      <c r="I127" s="41">
        <f>IF('3c PC'!I38="-","-",'3c PC'!I38)</f>
        <v>114.93405294123107</v>
      </c>
      <c r="J127" s="41">
        <f>IF('3c PC'!J38="-","-",'3c PC'!J38)</f>
        <v>113.71688750244701</v>
      </c>
      <c r="K127" s="41">
        <f>IF('3c PC'!K38="-","-",'3c PC'!K38)</f>
        <v>130.26246927437478</v>
      </c>
      <c r="L127" s="41">
        <f>IF('3c PC'!L38="-","-",'3c PC'!L38)</f>
        <v>129.09753661147397</v>
      </c>
      <c r="M127" s="41">
        <f>IF('3c PC'!M38="-","-",'3c PC'!M38)</f>
        <v>157.47846044537968</v>
      </c>
      <c r="N127" s="41">
        <f>IF('3c PC'!N38="-","-",'3c PC'!N38)</f>
        <v>154.59368922146237</v>
      </c>
      <c r="O127" s="31"/>
      <c r="P127" s="41" t="str">
        <f>IF('3c PC'!P38="-","-",'3c PC'!P38)</f>
        <v>-</v>
      </c>
      <c r="Q127" s="41" t="str">
        <f>IF('3c PC'!Q38="-","-",'3c PC'!Q38)</f>
        <v>-</v>
      </c>
      <c r="R127" s="41" t="str">
        <f>IF('3c PC'!R38="-","-",'3c PC'!R38)</f>
        <v>-</v>
      </c>
      <c r="S127" s="41" t="str">
        <f>IF('3c PC'!S38="-","-",'3c PC'!S38)</f>
        <v>-</v>
      </c>
      <c r="T127" s="41" t="str">
        <f>IF('3c PC'!T38="-","-",'3c PC'!T38)</f>
        <v>-</v>
      </c>
      <c r="U127" s="41" t="str">
        <f>IF('3c PC'!U38="-","-",'3c PC'!U38)</f>
        <v>-</v>
      </c>
      <c r="V127" s="41" t="str">
        <f>IF('3c PC'!V38="-","-",'3c PC'!V38)</f>
        <v>-</v>
      </c>
      <c r="W127" s="41" t="str">
        <f>IF('3c PC'!W38="-","-",'3c PC'!W38)</f>
        <v>-</v>
      </c>
      <c r="X127" s="41" t="str">
        <f>IF('3c PC'!X38="-","-",'3c PC'!X38)</f>
        <v>-</v>
      </c>
      <c r="Y127" s="41" t="str">
        <f>IF('3c PC'!Y38="-","-",'3c PC'!Y38)</f>
        <v>-</v>
      </c>
      <c r="Z127" s="41" t="str">
        <f>IF('3c PC'!Z38="-","-",'3c PC'!Z38)</f>
        <v>-</v>
      </c>
      <c r="AA127" s="29"/>
    </row>
    <row r="128" spans="1:27" s="30" customFormat="1" ht="11.5" x14ac:dyDescent="0.25">
      <c r="A128" s="273">
        <v>4</v>
      </c>
      <c r="B128" s="142" t="s">
        <v>355</v>
      </c>
      <c r="C128" s="142" t="s">
        <v>346</v>
      </c>
      <c r="D128" s="140" t="s">
        <v>329</v>
      </c>
      <c r="E128" s="134"/>
      <c r="F128" s="31"/>
      <c r="G128" s="41">
        <f>IF('3d NC-Elec'!H66="-","-",'3d NC-Elec'!H66)</f>
        <v>146.49643023505655</v>
      </c>
      <c r="H128" s="41">
        <f>IF('3d NC-Elec'!I66="-","-",'3d NC-Elec'!I66)</f>
        <v>147.48034357069696</v>
      </c>
      <c r="I128" s="41">
        <f>IF('3d NC-Elec'!J66="-","-",'3d NC-Elec'!J66)</f>
        <v>167.73151071016801</v>
      </c>
      <c r="J128" s="41">
        <f>IF('3d NC-Elec'!K66="-","-",'3d NC-Elec'!K66)</f>
        <v>166.99147521635606</v>
      </c>
      <c r="K128" s="41">
        <f>IF('3d NC-Elec'!L66="-","-",'3d NC-Elec'!L66)</f>
        <v>167.20221095439283</v>
      </c>
      <c r="L128" s="41">
        <f>IF('3d NC-Elec'!M66="-","-",'3d NC-Elec'!M66)</f>
        <v>168.38174012774107</v>
      </c>
      <c r="M128" s="41">
        <f>IF('3d NC-Elec'!N66="-","-",'3d NC-Elec'!N66)</f>
        <v>176.32088226936952</v>
      </c>
      <c r="N128" s="41">
        <f>IF('3d NC-Elec'!O66="-","-",'3d NC-Elec'!O66)</f>
        <v>175.7962486652761</v>
      </c>
      <c r="O128" s="31"/>
      <c r="P128" s="41" t="str">
        <f>IF('3d NC-Elec'!Q66="-","-",'3d NC-Elec'!Q66)</f>
        <v>-</v>
      </c>
      <c r="Q128" s="41" t="str">
        <f>IF('3d NC-Elec'!R66="-","-",'3d NC-Elec'!R66)</f>
        <v>-</v>
      </c>
      <c r="R128" s="41" t="str">
        <f>IF('3d NC-Elec'!S66="-","-",'3d NC-Elec'!S66)</f>
        <v>-</v>
      </c>
      <c r="S128" s="41" t="str">
        <f>IF('3d NC-Elec'!T66="-","-",'3d NC-Elec'!T66)</f>
        <v>-</v>
      </c>
      <c r="T128" s="41" t="str">
        <f>IF('3d NC-Elec'!U66="-","-",'3d NC-Elec'!U66)</f>
        <v>-</v>
      </c>
      <c r="U128" s="41" t="str">
        <f>IF('3d NC-Elec'!V66="-","-",'3d NC-Elec'!V66)</f>
        <v>-</v>
      </c>
      <c r="V128" s="41" t="str">
        <f>IF('3d NC-Elec'!W66="-","-",'3d NC-Elec'!W66)</f>
        <v>-</v>
      </c>
      <c r="W128" s="41" t="str">
        <f>IF('3d NC-Elec'!X66="-","-",'3d NC-Elec'!X66)</f>
        <v>-</v>
      </c>
      <c r="X128" s="41" t="str">
        <f>IF('3d NC-Elec'!Y66="-","-",'3d NC-Elec'!Y66)</f>
        <v>-</v>
      </c>
      <c r="Y128" s="41" t="str">
        <f>IF('3d NC-Elec'!Z66="-","-",'3d NC-Elec'!Z66)</f>
        <v>-</v>
      </c>
      <c r="Z128" s="41" t="str">
        <f>IF('3d NC-Elec'!AA66="-","-",'3d NC-Elec'!AA66)</f>
        <v>-</v>
      </c>
      <c r="AA128" s="29"/>
    </row>
    <row r="129" spans="1:27" s="30" customFormat="1" ht="11.5" x14ac:dyDescent="0.25">
      <c r="A129" s="273">
        <v>5</v>
      </c>
      <c r="B129" s="142" t="s">
        <v>352</v>
      </c>
      <c r="C129" s="142" t="s">
        <v>347</v>
      </c>
      <c r="D129" s="140" t="s">
        <v>329</v>
      </c>
      <c r="E129" s="134"/>
      <c r="F129" s="31"/>
      <c r="G129" s="41">
        <f>IF('3f CPIH'!C$16="-","-",'3g OC '!$E$10*('3f CPIH'!C$16/'3f CPIH'!$G$16))</f>
        <v>76.533089989502642</v>
      </c>
      <c r="H129" s="41">
        <f>IF('3f CPIH'!D$16="-","-",'3g OC '!$E$10*('3f CPIH'!D$16/'3f CPIH'!$G$16))</f>
        <v>76.686309388881014</v>
      </c>
      <c r="I129" s="41">
        <f>IF('3f CPIH'!E$16="-","-",'3g OC '!$E$10*('3f CPIH'!E$16/'3f CPIH'!$G$16))</f>
        <v>76.916138487948601</v>
      </c>
      <c r="J129" s="41">
        <f>IF('3f CPIH'!F$16="-","-",'3g OC '!$E$10*('3f CPIH'!F$16/'3f CPIH'!$G$16))</f>
        <v>77.375796686083746</v>
      </c>
      <c r="K129" s="41">
        <f>IF('3f CPIH'!G$16="-","-",'3g OC '!$E$10*('3f CPIH'!G$16/'3f CPIH'!$G$16))</f>
        <v>78.29511308235405</v>
      </c>
      <c r="L129" s="41">
        <f>IF('3f CPIH'!H$16="-","-",'3g OC '!$E$10*('3f CPIH'!H$16/'3f CPIH'!$G$16))</f>
        <v>79.291039178313554</v>
      </c>
      <c r="M129" s="41">
        <f>IF('3f CPIH'!I$16="-","-",'3g OC '!$E$10*('3f CPIH'!I$16/'3f CPIH'!$G$16))</f>
        <v>80.440184673651416</v>
      </c>
      <c r="N129" s="41">
        <f>IF('3f CPIH'!J$16="-","-",'3g OC '!$E$10*('3f CPIH'!J$16/'3f CPIH'!$G$16))</f>
        <v>81.129671970854147</v>
      </c>
      <c r="O129" s="31"/>
      <c r="P129" s="41">
        <f>IF('3f CPIH'!L$16="-","-",'3g OC '!$E$10*('3f CPIH'!L$16/'3f CPIH'!$G$16))</f>
        <v>81.129671970854147</v>
      </c>
      <c r="Q129" s="41" t="str">
        <f>IF('3f CPIH'!M$16="-","-",'3g OC '!$E$10*('3f CPIH'!M$16/'3f CPIH'!$G$16))</f>
        <v>-</v>
      </c>
      <c r="R129" s="41" t="str">
        <f>IF('3f CPIH'!N$16="-","-",'3g OC '!$E$10*('3f CPIH'!N$16/'3f CPIH'!$G$16))</f>
        <v>-</v>
      </c>
      <c r="S129" s="41" t="str">
        <f>IF('3f CPIH'!O$16="-","-",'3g OC '!$E$10*('3f CPIH'!O$16/'3f CPIH'!$G$16))</f>
        <v>-</v>
      </c>
      <c r="T129" s="41" t="str">
        <f>IF('3f CPIH'!P$16="-","-",'3g OC '!$E$10*('3f CPIH'!P$16/'3f CPIH'!$G$16))</f>
        <v>-</v>
      </c>
      <c r="U129" s="41" t="str">
        <f>IF('3f CPIH'!Q$16="-","-",'3g OC '!$E$10*('3f CPIH'!Q$16/'3f CPIH'!$G$16))</f>
        <v>-</v>
      </c>
      <c r="V129" s="41" t="str">
        <f>IF('3f CPIH'!R$16="-","-",'3g OC '!$E$10*('3f CPIH'!R$16/'3f CPIH'!$G$16))</f>
        <v>-</v>
      </c>
      <c r="W129" s="41" t="str">
        <f>IF('3f CPIH'!S$16="-","-",'3g OC '!$E$10*('3f CPIH'!S$16/'3f CPIH'!$G$16))</f>
        <v>-</v>
      </c>
      <c r="X129" s="41" t="str">
        <f>IF('3f CPIH'!T$16="-","-",'3g OC '!$E$10*('3f CPIH'!T$16/'3f CPIH'!$G$16))</f>
        <v>-</v>
      </c>
      <c r="Y129" s="41" t="str">
        <f>IF('3f CPIH'!U$16="-","-",'3g OC '!$E$10*('3f CPIH'!U$16/'3f CPIH'!$G$16))</f>
        <v>-</v>
      </c>
      <c r="Z129" s="41" t="str">
        <f>IF('3f CPIH'!V$16="-","-",'3g OC '!$E$10*('3f CPIH'!V$16/'3f CPIH'!$G$16))</f>
        <v>-</v>
      </c>
      <c r="AA129" s="29"/>
    </row>
    <row r="130" spans="1:27" s="30" customFormat="1" ht="11.5" x14ac:dyDescent="0.25">
      <c r="A130" s="273">
        <v>6</v>
      </c>
      <c r="B130" s="142" t="s">
        <v>352</v>
      </c>
      <c r="C130" s="142" t="s">
        <v>45</v>
      </c>
      <c r="D130" s="140" t="s">
        <v>329</v>
      </c>
      <c r="E130" s="134"/>
      <c r="F130" s="31"/>
      <c r="G130" s="41" t="s">
        <v>336</v>
      </c>
      <c r="H130" s="41" t="s">
        <v>336</v>
      </c>
      <c r="I130" s="41" t="s">
        <v>336</v>
      </c>
      <c r="J130" s="41" t="s">
        <v>336</v>
      </c>
      <c r="K130" s="41">
        <f>IF('3h SMNCC'!F$36="-","-",'3h SMNCC'!F$36)</f>
        <v>0</v>
      </c>
      <c r="L130" s="41">
        <f>IF('3h SMNCC'!G$36="-","-",'3h SMNCC'!G$36)</f>
        <v>-0.20799732489328449</v>
      </c>
      <c r="M130" s="41">
        <f>IF('3h SMNCC'!H$36="-","-",'3h SMNCC'!H$36)</f>
        <v>2.3528451635617831</v>
      </c>
      <c r="N130" s="41">
        <f>IF('3h SMNCC'!I$36="-","-",'3h SMNCC'!I$36)</f>
        <v>7.276170729762069</v>
      </c>
      <c r="O130" s="31"/>
      <c r="P130" s="41" t="str">
        <f>IF('3h SMNCC'!K$36="-","-",'3h SMNCC'!K$36)</f>
        <v>-</v>
      </c>
      <c r="Q130" s="41" t="str">
        <f>IF('3h SMNCC'!L$36="-","-",'3h SMNCC'!L$36)</f>
        <v>-</v>
      </c>
      <c r="R130" s="41" t="str">
        <f>IF('3h SMNCC'!M$36="-","-",'3h SMNCC'!M$36)</f>
        <v>-</v>
      </c>
      <c r="S130" s="41" t="str">
        <f>IF('3h SMNCC'!N$36="-","-",'3h SMNCC'!N$36)</f>
        <v>-</v>
      </c>
      <c r="T130" s="41" t="str">
        <f>IF('3h SMNCC'!O$36="-","-",'3h SMNCC'!O$36)</f>
        <v>-</v>
      </c>
      <c r="U130" s="41" t="str">
        <f>IF('3h SMNCC'!P$36="-","-",'3h SMNCC'!P$36)</f>
        <v>-</v>
      </c>
      <c r="V130" s="41" t="str">
        <f>IF('3h SMNCC'!Q$36="-","-",'3h SMNCC'!Q$36)</f>
        <v>-</v>
      </c>
      <c r="W130" s="41" t="str">
        <f>IF('3h SMNCC'!R$36="-","-",'3h SMNCC'!R$36)</f>
        <v>-</v>
      </c>
      <c r="X130" s="41" t="str">
        <f>IF('3h SMNCC'!S$36="-","-",'3h SMNCC'!S$36)</f>
        <v>-</v>
      </c>
      <c r="Y130" s="41" t="str">
        <f>IF('3h SMNCC'!T$36="-","-",'3h SMNCC'!T$36)</f>
        <v>-</v>
      </c>
      <c r="Z130" s="41" t="str">
        <f>IF('3h SMNCC'!U$36="-","-",'3h SMNCC'!U$36)</f>
        <v>-</v>
      </c>
      <c r="AA130" s="29"/>
    </row>
    <row r="131" spans="1:27" s="30" customFormat="1" ht="12.4" customHeight="1" x14ac:dyDescent="0.25">
      <c r="A131" s="273">
        <v>7</v>
      </c>
      <c r="B131" s="142" t="s">
        <v>352</v>
      </c>
      <c r="C131" s="142" t="s">
        <v>399</v>
      </c>
      <c r="D131" s="140" t="s">
        <v>329</v>
      </c>
      <c r="E131" s="134"/>
      <c r="F131" s="31"/>
      <c r="G131" s="41">
        <f>IF('3f CPIH'!C$16="-","-",'3i PAAC PAP'!$G$12*('3f CPIH'!C$16/'3f CPIH'!$G$16))</f>
        <v>12.553203379941255</v>
      </c>
      <c r="H131" s="41">
        <f>IF('3f CPIH'!D$16="-","-",'3i PAAC PAP'!$G$12*('3f CPIH'!D$16/'3f CPIH'!$G$16))</f>
        <v>12.578334918239436</v>
      </c>
      <c r="I131" s="41">
        <f>IF('3f CPIH'!E$16="-","-",'3i PAAC PAP'!$G$12*('3f CPIH'!E$16/'3f CPIH'!$G$16))</f>
        <v>12.616032225686709</v>
      </c>
      <c r="J131" s="41">
        <f>IF('3f CPIH'!F$16="-","-",'3i PAAC PAP'!$G$12*('3f CPIH'!F$16/'3f CPIH'!$G$16))</f>
        <v>12.691426840581251</v>
      </c>
      <c r="K131" s="41">
        <f>IF('3f CPIH'!G$16="-","-",'3i PAAC PAP'!$G$12*('3f CPIH'!G$16/'3f CPIH'!$G$16))</f>
        <v>12.842216070370334</v>
      </c>
      <c r="L131" s="41">
        <f>IF('3f CPIH'!H$16="-","-",'3i PAAC PAP'!$G$12*('3f CPIH'!H$16/'3f CPIH'!$G$16))</f>
        <v>13.005571069308509</v>
      </c>
      <c r="M131" s="41">
        <f>IF('3f CPIH'!I$16="-","-",'3i PAAC PAP'!$G$12*('3f CPIH'!I$16/'3f CPIH'!$G$16))</f>
        <v>13.194057606544863</v>
      </c>
      <c r="N131" s="41">
        <f>IF('3f CPIH'!J$16="-","-",'3i PAAC PAP'!$G$12*('3f CPIH'!J$16/'3f CPIH'!$G$16))</f>
        <v>13.307149528886677</v>
      </c>
      <c r="O131" s="31"/>
      <c r="P131" s="41">
        <f>IF('3f CPIH'!L$16="-","-",'3i PAAC PAP'!$G$12*('3f CPIH'!L$16/'3f CPIH'!$G$16))</f>
        <v>13.307149528886677</v>
      </c>
      <c r="Q131" s="41" t="str">
        <f>IF('3f CPIH'!M$16="-","-",'3i PAAC PAP'!$G$12*('3f CPIH'!M$16/'3f CPIH'!$G$16))</f>
        <v>-</v>
      </c>
      <c r="R131" s="41" t="str">
        <f>IF('3f CPIH'!N$16="-","-",'3i PAAC PAP'!$G$12*('3f CPIH'!N$16/'3f CPIH'!$G$16))</f>
        <v>-</v>
      </c>
      <c r="S131" s="41" t="str">
        <f>IF('3f CPIH'!O$16="-","-",'3i PAAC PAP'!$G$12*('3f CPIH'!O$16/'3f CPIH'!$G$16))</f>
        <v>-</v>
      </c>
      <c r="T131" s="41" t="str">
        <f>IF('3f CPIH'!P$16="-","-",'3i PAAC PAP'!$G$12*('3f CPIH'!P$16/'3f CPIH'!$G$16))</f>
        <v>-</v>
      </c>
      <c r="U131" s="41" t="str">
        <f>IF('3f CPIH'!Q$16="-","-",'3i PAAC PAP'!$G$12*('3f CPIH'!Q$16/'3f CPIH'!$G$16))</f>
        <v>-</v>
      </c>
      <c r="V131" s="41" t="str">
        <f>IF('3f CPIH'!R$16="-","-",'3i PAAC PAP'!$G$12*('3f CPIH'!R$16/'3f CPIH'!$G$16))</f>
        <v>-</v>
      </c>
      <c r="W131" s="41" t="str">
        <f>IF('3f CPIH'!S$16="-","-",'3i PAAC PAP'!$G$12*('3f CPIH'!S$16/'3f CPIH'!$G$16))</f>
        <v>-</v>
      </c>
      <c r="X131" s="41" t="str">
        <f>IF('3f CPIH'!T$16="-","-",'3i PAAC PAP'!$G$12*('3f CPIH'!T$16/'3f CPIH'!$G$16))</f>
        <v>-</v>
      </c>
      <c r="Y131" s="41" t="str">
        <f>IF('3f CPIH'!U$16="-","-",'3i PAAC PAP'!$G$12*('3f CPIH'!U$16/'3f CPIH'!$G$16))</f>
        <v>-</v>
      </c>
      <c r="Z131" s="41" t="str">
        <f>IF('3f CPIH'!V$16="-","-",'3i PAAC PAP'!$G$12*('3f CPIH'!V$16/'3f CPIH'!$G$16))</f>
        <v>-</v>
      </c>
      <c r="AA131" s="29"/>
    </row>
    <row r="132" spans="1:27" s="30" customFormat="1" ht="11.5" x14ac:dyDescent="0.25">
      <c r="A132" s="273">
        <v>8</v>
      </c>
      <c r="B132" s="142" t="s">
        <v>352</v>
      </c>
      <c r="C132" s="142" t="s">
        <v>417</v>
      </c>
      <c r="D132" s="140" t="s">
        <v>329</v>
      </c>
      <c r="E132" s="134"/>
      <c r="F132" s="31"/>
      <c r="G132" s="41">
        <f>IF(G125="-","-",SUM(G125:G130)*'3i PAAC PAP'!$G$24)</f>
        <v>46.283853665472805</v>
      </c>
      <c r="H132" s="41">
        <f>IF(H125="-","-",SUM(H125:H130)*'3i PAAC PAP'!$G$24)</f>
        <v>44.217239289487402</v>
      </c>
      <c r="I132" s="41">
        <f>IF(I125="-","-",SUM(I125:I130)*'3i PAAC PAP'!$G$24)</f>
        <v>46.080619095681904</v>
      </c>
      <c r="J132" s="41">
        <f>IF(J125="-","-",SUM(J125:J130)*'3i PAAC PAP'!$G$24)</f>
        <v>45.168771620604929</v>
      </c>
      <c r="K132" s="41">
        <f>IF(K125="-","-",SUM(K125:K130)*'3i PAAC PAP'!$G$24)</f>
        <v>49.531066083367556</v>
      </c>
      <c r="L132" s="41">
        <f>IF(L125="-","-",SUM(L125:L130)*'3i PAAC PAP'!$G$24)</f>
        <v>48.904030787924121</v>
      </c>
      <c r="M132" s="41">
        <f>IF(M125="-","-",SUM(M125:M130)*'3i PAAC PAP'!$G$24)</f>
        <v>54.020889822962076</v>
      </c>
      <c r="N132" s="41">
        <f>IF(N125="-","-",SUM(N125:N130)*'3i PAAC PAP'!$G$24)</f>
        <v>56.350630481492729</v>
      </c>
      <c r="O132" s="31"/>
      <c r="P132" s="41" t="str">
        <f>IF(P125="-","-",SUM(P125:P130)*'3i PAAC PAP'!$G$24)</f>
        <v>-</v>
      </c>
      <c r="Q132" s="41" t="str">
        <f>IF(Q125="-","-",SUM(Q125:Q130)*'3i PAAC PAP'!$G$24)</f>
        <v>-</v>
      </c>
      <c r="R132" s="41" t="str">
        <f>IF(R125="-","-",SUM(R125:R130)*'3i PAAC PAP'!$G$24)</f>
        <v>-</v>
      </c>
      <c r="S132" s="41" t="str">
        <f>IF(S125="-","-",SUM(S125:S130)*'3i PAAC PAP'!$G$24)</f>
        <v>-</v>
      </c>
      <c r="T132" s="41" t="str">
        <f>IF(T125="-","-",SUM(T125:T130)*'3i PAAC PAP'!$G$24)</f>
        <v>-</v>
      </c>
      <c r="U132" s="41" t="str">
        <f>IF(U125="-","-",SUM(U125:U130)*'3i PAAC PAP'!$G$24)</f>
        <v>-</v>
      </c>
      <c r="V132" s="41" t="str">
        <f>IF(V125="-","-",SUM(V125:V130)*'3i PAAC PAP'!$G$24)</f>
        <v>-</v>
      </c>
      <c r="W132" s="41" t="str">
        <f>IF(W125="-","-",SUM(W125:W130)*'3i PAAC PAP'!$G$24)</f>
        <v>-</v>
      </c>
      <c r="X132" s="41" t="str">
        <f>IF(X125="-","-",SUM(X125:X130)*'3i PAAC PAP'!$G$24)</f>
        <v>-</v>
      </c>
      <c r="Y132" s="41" t="str">
        <f>IF(Y125="-","-",SUM(Y125:Y130)*'3i PAAC PAP'!$G$24)</f>
        <v>-</v>
      </c>
      <c r="Z132" s="41" t="str">
        <f>IF(Z125="-","-",SUM(Z125:Z130)*'3i PAAC PAP'!$G$24)</f>
        <v>-</v>
      </c>
      <c r="AA132" s="29"/>
    </row>
    <row r="133" spans="1:27" s="30" customFormat="1" ht="11.5" x14ac:dyDescent="0.25">
      <c r="A133" s="273">
        <v>9</v>
      </c>
      <c r="B133" s="142" t="s">
        <v>398</v>
      </c>
      <c r="C133" s="142" t="s">
        <v>548</v>
      </c>
      <c r="D133" s="140" t="s">
        <v>329</v>
      </c>
      <c r="E133" s="134"/>
      <c r="F133" s="31"/>
      <c r="G133" s="41">
        <f>IF(G125="-","-",SUM(G125:G132)*'3j EBIT'!$E$10)</f>
        <v>11.864261336695195</v>
      </c>
      <c r="H133" s="41">
        <f>IF(H125="-","-",SUM(H125:H132)*'3j EBIT'!$E$10)</f>
        <v>11.345638952155799</v>
      </c>
      <c r="I133" s="41">
        <f>IF(I125="-","-",SUM(I125:I132)*'3j EBIT'!$E$10)</f>
        <v>11.814405869786549</v>
      </c>
      <c r="J133" s="41">
        <f>IF(J125="-","-",SUM(J125:J132)*'3j EBIT'!$E$10)</f>
        <v>11.586797127930096</v>
      </c>
      <c r="K133" s="41">
        <f>IF(K125="-","-",SUM(K125:K132)*'3j EBIT'!$E$10)</f>
        <v>12.685399467858996</v>
      </c>
      <c r="L133" s="41">
        <f>IF(L125="-","-",SUM(L125:L132)*'3j EBIT'!$E$10)</f>
        <v>12.531002155667801</v>
      </c>
      <c r="M133" s="41">
        <f>IF(M125="-","-",SUM(M125:M132)*'3j EBIT'!$E$10)</f>
        <v>13.819855079587734</v>
      </c>
      <c r="N133" s="41">
        <f>IF(N125="-","-",SUM(N125:N132)*'3j EBIT'!$E$10)</f>
        <v>14.407196747977011</v>
      </c>
      <c r="O133" s="31"/>
      <c r="P133" s="41" t="str">
        <f>IF(P125="-","-",SUM(P125:P132)*'3j EBIT'!$E$10)</f>
        <v>-</v>
      </c>
      <c r="Q133" s="41" t="str">
        <f>IF(Q125="-","-",SUM(Q125:Q132)*'3j EBIT'!$E$10)</f>
        <v>-</v>
      </c>
      <c r="R133" s="41" t="str">
        <f>IF(R125="-","-",SUM(R125:R132)*'3j EBIT'!$E$10)</f>
        <v>-</v>
      </c>
      <c r="S133" s="41" t="str">
        <f>IF(S125="-","-",SUM(S125:S132)*'3j EBIT'!$E$10)</f>
        <v>-</v>
      </c>
      <c r="T133" s="41" t="str">
        <f>IF(T125="-","-",SUM(T125:T132)*'3j EBIT'!$E$10)</f>
        <v>-</v>
      </c>
      <c r="U133" s="41" t="str">
        <f>IF(U125="-","-",SUM(U125:U132)*'3j EBIT'!$E$10)</f>
        <v>-</v>
      </c>
      <c r="V133" s="41" t="str">
        <f>IF(V125="-","-",SUM(V125:V132)*'3j EBIT'!$E$10)</f>
        <v>-</v>
      </c>
      <c r="W133" s="41" t="str">
        <f>IF(W125="-","-",SUM(W125:W132)*'3j EBIT'!$E$10)</f>
        <v>-</v>
      </c>
      <c r="X133" s="41" t="str">
        <f>IF(X125="-","-",SUM(X125:X132)*'3j EBIT'!$E$10)</f>
        <v>-</v>
      </c>
      <c r="Y133" s="41" t="str">
        <f>IF(Y125="-","-",SUM(Y125:Y132)*'3j EBIT'!$E$10)</f>
        <v>-</v>
      </c>
      <c r="Z133" s="41" t="str">
        <f>IF(Z125="-","-",SUM(Z125:Z132)*'3j EBIT'!$E$10)</f>
        <v>-</v>
      </c>
      <c r="AA133" s="29"/>
    </row>
    <row r="134" spans="1:27" s="30" customFormat="1" ht="11.5" x14ac:dyDescent="0.25">
      <c r="A134" s="273">
        <v>10</v>
      </c>
      <c r="B134" s="142" t="s">
        <v>294</v>
      </c>
      <c r="C134" s="190" t="s">
        <v>549</v>
      </c>
      <c r="D134" s="140" t="s">
        <v>329</v>
      </c>
      <c r="E134" s="133"/>
      <c r="F134" s="31"/>
      <c r="G134" s="41">
        <f>IF(G125="-","-",SUM(G125:G127,G129:G133)*'3k HAP'!$E$11)</f>
        <v>7.0906652454103094</v>
      </c>
      <c r="H134" s="41">
        <f>IF(H125="-","-",SUM(H125:H127,H129:H133)*'3k HAP'!$E$11)</f>
        <v>6.6737622777544017</v>
      </c>
      <c r="I134" s="41">
        <f>IF(I125="-","-",SUM(I125:I127,I129:I133)*'3k HAP'!$E$11)</f>
        <v>6.7445461171372267</v>
      </c>
      <c r="J134" s="41">
        <f>IF(J125="-","-",SUM(J125:J127,J129:J133)*'3k HAP'!$E$11)</f>
        <v>6.5785434963619887</v>
      </c>
      <c r="K134" s="41">
        <f>IF(K125="-","-",SUM(K125:K127,K129:K133)*'3k HAP'!$E$11)</f>
        <v>7.4284494256101032</v>
      </c>
      <c r="L134" s="41">
        <f>IF(L125="-","-",SUM(L125:L127,L129:L133)*'3k HAP'!$E$11)</f>
        <v>7.291499554791196</v>
      </c>
      <c r="M134" s="41">
        <f>IF(M125="-","-",SUM(M125:M127,M129:M133)*'3k HAP'!$E$11)</f>
        <v>8.1772354852799065</v>
      </c>
      <c r="N134" s="41">
        <f>IF(N125="-","-",SUM(N125:N127,N129:N133)*'3k HAP'!$E$11)</f>
        <v>8.6408434197335495</v>
      </c>
      <c r="O134" s="31"/>
      <c r="P134" s="41" t="str">
        <f>IF(P125="-","-",SUM(P125:P127,P129:P133)*'3k HAP'!$E$11)</f>
        <v>-</v>
      </c>
      <c r="Q134" s="41" t="str">
        <f>IF(Q125="-","-",SUM(Q125:Q127,Q129:Q133)*'3k HAP'!$E$11)</f>
        <v>-</v>
      </c>
      <c r="R134" s="41" t="str">
        <f>IF(R125="-","-",SUM(R125:R127,R129:R133)*'3k HAP'!$E$11)</f>
        <v>-</v>
      </c>
      <c r="S134" s="41" t="str">
        <f>IF(S125="-","-",SUM(S125:S127,S129:S133)*'3k HAP'!$E$11)</f>
        <v>-</v>
      </c>
      <c r="T134" s="41" t="str">
        <f>IF(T125="-","-",SUM(T125:T127,T129:T133)*'3k HAP'!$E$11)</f>
        <v>-</v>
      </c>
      <c r="U134" s="41" t="str">
        <f>IF(U125="-","-",SUM(U125:U127,U129:U133)*'3k HAP'!$E$11)</f>
        <v>-</v>
      </c>
      <c r="V134" s="41" t="str">
        <f>IF(V125="-","-",SUM(V125:V127,V129:V133)*'3k HAP'!$E$11)</f>
        <v>-</v>
      </c>
      <c r="W134" s="41" t="str">
        <f>IF(W125="-","-",SUM(W125:W127,W129:W133)*'3k HAP'!$E$11)</f>
        <v>-</v>
      </c>
      <c r="X134" s="41" t="str">
        <f>IF(X125="-","-",SUM(X125:X127,X129:X133)*'3k HAP'!$E$11)</f>
        <v>-</v>
      </c>
      <c r="Y134" s="41" t="str">
        <f>IF(Y125="-","-",SUM(Y125:Y127,Y129:Y133)*'3k HAP'!$E$11)</f>
        <v>-</v>
      </c>
      <c r="Z134" s="41" t="str">
        <f>IF(Z125="-","-",SUM(Z125:Z127,Z129:Z133)*'3k HAP'!$E$11)</f>
        <v>-</v>
      </c>
      <c r="AA134" s="29"/>
    </row>
    <row r="135" spans="1:27" s="30" customFormat="1" ht="11.5" x14ac:dyDescent="0.25">
      <c r="A135" s="273">
        <v>11</v>
      </c>
      <c r="B135" s="142" t="s">
        <v>46</v>
      </c>
      <c r="C135" s="142" t="str">
        <f>B135&amp;"_"&amp;D135</f>
        <v>Total_Southern Western</v>
      </c>
      <c r="D135" s="140" t="s">
        <v>329</v>
      </c>
      <c r="E135" s="134"/>
      <c r="F135" s="31"/>
      <c r="G135" s="41">
        <f t="shared" ref="G135:N135" si="20">IF(G125="-","-",SUM(G125:G134))</f>
        <v>643.38973377658942</v>
      </c>
      <c r="H135" s="41">
        <f t="shared" si="20"/>
        <v>615.15829344863641</v>
      </c>
      <c r="I135" s="41">
        <f t="shared" si="20"/>
        <v>640.36978723884749</v>
      </c>
      <c r="J135" s="41">
        <f t="shared" si="20"/>
        <v>627.9967684100867</v>
      </c>
      <c r="K135" s="41">
        <f t="shared" si="20"/>
        <v>687.76645246499527</v>
      </c>
      <c r="L135" s="41">
        <f t="shared" si="20"/>
        <v>679.34893095613279</v>
      </c>
      <c r="M135" s="41">
        <f t="shared" si="20"/>
        <v>749.35788422737994</v>
      </c>
      <c r="N135" s="41">
        <f t="shared" si="20"/>
        <v>781.32155321913217</v>
      </c>
      <c r="O135" s="31"/>
      <c r="P135" s="41" t="str">
        <f t="shared" ref="P135:Z135" si="21">IF(P125="-","-",SUM(P125:P134))</f>
        <v>-</v>
      </c>
      <c r="Q135" s="41" t="str">
        <f t="shared" si="21"/>
        <v>-</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5" x14ac:dyDescent="0.25">
      <c r="A136" s="273">
        <v>1</v>
      </c>
      <c r="B136" s="138" t="s">
        <v>353</v>
      </c>
      <c r="C136" s="138" t="s">
        <v>344</v>
      </c>
      <c r="D136" s="141" t="s">
        <v>330</v>
      </c>
      <c r="E136" s="137"/>
      <c r="F136" s="31"/>
      <c r="G136" s="135">
        <f>IF('3a DF'!H39="-","-",'3a DF'!H39)</f>
        <v>260.52334598513897</v>
      </c>
      <c r="H136" s="135">
        <f>IF('3a DF'!I39="-","-",'3a DF'!I39)</f>
        <v>233.21510120766729</v>
      </c>
      <c r="I136" s="135">
        <f>IF('3a DF'!J39="-","-",'3a DF'!J39)</f>
        <v>210.30136044813796</v>
      </c>
      <c r="J136" s="135">
        <f>IF('3a DF'!K39="-","-",'3a DF'!K39)</f>
        <v>200.316931791173</v>
      </c>
      <c r="K136" s="135">
        <f>IF('3a DF'!L39="-","-",'3a DF'!L39)</f>
        <v>233.76962089862528</v>
      </c>
      <c r="L136" s="135">
        <f>IF('3a DF'!M39="-","-",'3a DF'!M39)</f>
        <v>225.12199758204315</v>
      </c>
      <c r="M136" s="135">
        <f>IF('3a DF'!N39="-","-",'3a DF'!N39)</f>
        <v>235.51523643525908</v>
      </c>
      <c r="N136" s="135">
        <f>IF('3a DF'!O39="-","-",'3a DF'!O39)</f>
        <v>262.85593573004542</v>
      </c>
      <c r="O136" s="31"/>
      <c r="P136" s="135" t="str">
        <f>IF('3a DF'!Q39="-","-",'3a DF'!Q39)</f>
        <v>-</v>
      </c>
      <c r="Q136" s="135" t="str">
        <f>IF('3a DF'!R39="-","-",'3a DF'!R39)</f>
        <v>-</v>
      </c>
      <c r="R136" s="135" t="str">
        <f>IF('3a DF'!S39="-","-",'3a DF'!S39)</f>
        <v>-</v>
      </c>
      <c r="S136" s="135" t="str">
        <f>IF('3a DF'!T39="-","-",'3a DF'!T39)</f>
        <v>-</v>
      </c>
      <c r="T136" s="135" t="str">
        <f>IF('3a DF'!U39="-","-",'3a DF'!U39)</f>
        <v>-</v>
      </c>
      <c r="U136" s="135" t="str">
        <f>IF('3a DF'!V39="-","-",'3a DF'!V39)</f>
        <v>-</v>
      </c>
      <c r="V136" s="135" t="str">
        <f>IF('3a DF'!W39="-","-",'3a DF'!W39)</f>
        <v>-</v>
      </c>
      <c r="W136" s="135" t="str">
        <f>IF('3a DF'!X39="-","-",'3a DF'!X39)</f>
        <v>-</v>
      </c>
      <c r="X136" s="135" t="str">
        <f>IF('3a DF'!Y39="-","-",'3a DF'!Y39)</f>
        <v>-</v>
      </c>
      <c r="Y136" s="135" t="str">
        <f>IF('3a DF'!Z39="-","-",'3a DF'!Z39)</f>
        <v>-</v>
      </c>
      <c r="Z136" s="135" t="str">
        <f>IF('3a DF'!AA39="-","-",'3a DF'!AA39)</f>
        <v>-</v>
      </c>
      <c r="AA136" s="29"/>
    </row>
    <row r="137" spans="1:27" s="30" customFormat="1" ht="11.5" x14ac:dyDescent="0.25">
      <c r="A137" s="273">
        <v>2</v>
      </c>
      <c r="B137" s="138" t="s">
        <v>353</v>
      </c>
      <c r="C137" s="138" t="s">
        <v>303</v>
      </c>
      <c r="D137" s="141" t="s">
        <v>330</v>
      </c>
      <c r="E137" s="137"/>
      <c r="F137" s="31"/>
      <c r="G137" s="135">
        <f>IF('3b CM'!F38="-","-",'3b CM'!F38)</f>
        <v>6.1175638994480051E-2</v>
      </c>
      <c r="H137" s="135">
        <f>IF('3b CM'!G38="-","-",'3b CM'!G38)</f>
        <v>9.176345849172006E-2</v>
      </c>
      <c r="I137" s="135">
        <f>IF('3b CM'!H38="-","-",'3b CM'!H38)</f>
        <v>0.28895315528437066</v>
      </c>
      <c r="J137" s="135">
        <f>IF('3b CM'!I38="-","-",'3b CM'!I38)</f>
        <v>0.29385096761117679</v>
      </c>
      <c r="K137" s="135">
        <f>IF('3b CM'!J38="-","-",'3b CM'!J38)</f>
        <v>3.7741611674457607</v>
      </c>
      <c r="L137" s="135">
        <f>IF('3b CM'!K38="-","-",'3b CM'!K38)</f>
        <v>3.6613177040715024</v>
      </c>
      <c r="M137" s="135">
        <f>IF('3b CM'!L38="-","-",'3b CM'!L38)</f>
        <v>12.452506250272078</v>
      </c>
      <c r="N137" s="135">
        <f>IF('3b CM'!M38="-","-",'3b CM'!M38)</f>
        <v>11.837706651688718</v>
      </c>
      <c r="O137" s="31"/>
      <c r="P137" s="135" t="str">
        <f>IF('3b CM'!O38="-","-",'3b CM'!O38)</f>
        <v>-</v>
      </c>
      <c r="Q137" s="135" t="str">
        <f>IF('3b CM'!P38="-","-",'3b CM'!P38)</f>
        <v>-</v>
      </c>
      <c r="R137" s="135" t="str">
        <f>IF('3b CM'!Q38="-","-",'3b CM'!Q38)</f>
        <v>-</v>
      </c>
      <c r="S137" s="135" t="str">
        <f>IF('3b CM'!R38="-","-",'3b CM'!R38)</f>
        <v>-</v>
      </c>
      <c r="T137" s="135" t="str">
        <f>IF('3b CM'!S38="-","-",'3b CM'!S38)</f>
        <v>-</v>
      </c>
      <c r="U137" s="135" t="str">
        <f>IF('3b CM'!T38="-","-",'3b CM'!T38)</f>
        <v>-</v>
      </c>
      <c r="V137" s="135" t="str">
        <f>IF('3b CM'!U38="-","-",'3b CM'!U38)</f>
        <v>-</v>
      </c>
      <c r="W137" s="135" t="str">
        <f>IF('3b CM'!V38="-","-",'3b CM'!V38)</f>
        <v>-</v>
      </c>
      <c r="X137" s="135" t="str">
        <f>IF('3b CM'!W38="-","-",'3b CM'!W38)</f>
        <v>-</v>
      </c>
      <c r="Y137" s="135" t="str">
        <f>IF('3b CM'!X38="-","-",'3b CM'!X38)</f>
        <v>-</v>
      </c>
      <c r="Z137" s="135" t="str">
        <f>IF('3b CM'!Y38="-","-",'3b CM'!Y38)</f>
        <v>-</v>
      </c>
      <c r="AA137" s="29"/>
    </row>
    <row r="138" spans="1:27" s="30" customFormat="1" ht="11.5" x14ac:dyDescent="0.25">
      <c r="A138" s="273">
        <v>3</v>
      </c>
      <c r="B138" s="138" t="s">
        <v>2</v>
      </c>
      <c r="C138" s="138" t="s">
        <v>345</v>
      </c>
      <c r="D138" s="141" t="s">
        <v>330</v>
      </c>
      <c r="E138" s="137"/>
      <c r="F138" s="31"/>
      <c r="G138" s="135">
        <f>IF('3c PC'!G39="-","-",'3c PC'!G39)</f>
        <v>90.751652555142144</v>
      </c>
      <c r="H138" s="135">
        <f>IF('3c PC'!H39="-","-",'3c PC'!H39)</f>
        <v>90.724249248299543</v>
      </c>
      <c r="I138" s="135">
        <f>IF('3c PC'!I39="-","-",'3c PC'!I39)</f>
        <v>115.1079232040385</v>
      </c>
      <c r="J138" s="135">
        <f>IF('3c PC'!J39="-","-",'3c PC'!J39)</f>
        <v>113.85372085823585</v>
      </c>
      <c r="K138" s="135">
        <f>IF('3c PC'!K39="-","-",'3c PC'!K39)</f>
        <v>130.7216823220852</v>
      </c>
      <c r="L138" s="135">
        <f>IF('3c PC'!L39="-","-",'3c PC'!L39)</f>
        <v>129.50092491246821</v>
      </c>
      <c r="M138" s="135">
        <f>IF('3c PC'!M39="-","-",'3c PC'!M39)</f>
        <v>157.86439776708593</v>
      </c>
      <c r="N138" s="135">
        <f>IF('3c PC'!N39="-","-",'3c PC'!N39)</f>
        <v>154.9290778544472</v>
      </c>
      <c r="O138" s="31"/>
      <c r="P138" s="135" t="str">
        <f>IF('3c PC'!P39="-","-",'3c PC'!P39)</f>
        <v>-</v>
      </c>
      <c r="Q138" s="135" t="str">
        <f>IF('3c PC'!Q39="-","-",'3c PC'!Q39)</f>
        <v>-</v>
      </c>
      <c r="R138" s="135" t="str">
        <f>IF('3c PC'!R39="-","-",'3c PC'!R39)</f>
        <v>-</v>
      </c>
      <c r="S138" s="135" t="str">
        <f>IF('3c PC'!S39="-","-",'3c PC'!S39)</f>
        <v>-</v>
      </c>
      <c r="T138" s="135" t="str">
        <f>IF('3c PC'!T39="-","-",'3c PC'!T39)</f>
        <v>-</v>
      </c>
      <c r="U138" s="135" t="str">
        <f>IF('3c PC'!U39="-","-",'3c PC'!U39)</f>
        <v>-</v>
      </c>
      <c r="V138" s="135" t="str">
        <f>IF('3c PC'!V39="-","-",'3c PC'!V39)</f>
        <v>-</v>
      </c>
      <c r="W138" s="135" t="str">
        <f>IF('3c PC'!W39="-","-",'3c PC'!W39)</f>
        <v>-</v>
      </c>
      <c r="X138" s="135" t="str">
        <f>IF('3c PC'!X39="-","-",'3c PC'!X39)</f>
        <v>-</v>
      </c>
      <c r="Y138" s="135" t="str">
        <f>IF('3c PC'!Y39="-","-",'3c PC'!Y39)</f>
        <v>-</v>
      </c>
      <c r="Z138" s="135" t="str">
        <f>IF('3c PC'!Z39="-","-",'3c PC'!Z39)</f>
        <v>-</v>
      </c>
      <c r="AA138" s="29"/>
    </row>
    <row r="139" spans="1:27" s="30" customFormat="1" ht="11.5" x14ac:dyDescent="0.25">
      <c r="A139" s="273">
        <v>4</v>
      </c>
      <c r="B139" s="138" t="s">
        <v>355</v>
      </c>
      <c r="C139" s="138" t="s">
        <v>346</v>
      </c>
      <c r="D139" s="141" t="s">
        <v>330</v>
      </c>
      <c r="E139" s="137"/>
      <c r="F139" s="31"/>
      <c r="G139" s="135">
        <f>IF('3d NC-Elec'!H67="-","-",'3d NC-Elec'!H67)</f>
        <v>124.64006270184616</v>
      </c>
      <c r="H139" s="135">
        <f>IF('3d NC-Elec'!I67="-","-",'3d NC-Elec'!I67)</f>
        <v>125.65806844775963</v>
      </c>
      <c r="I139" s="135">
        <f>IF('3d NC-Elec'!J67="-","-",'3d NC-Elec'!J67)</f>
        <v>128.47579608971128</v>
      </c>
      <c r="J139" s="135">
        <f>IF('3d NC-Elec'!K67="-","-",'3d NC-Elec'!K67)</f>
        <v>127.7101185065427</v>
      </c>
      <c r="K139" s="135">
        <f>IF('3d NC-Elec'!L67="-","-",'3d NC-Elec'!L67)</f>
        <v>125.1738577657479</v>
      </c>
      <c r="L139" s="135">
        <f>IF('3d NC-Elec'!M67="-","-",'3d NC-Elec'!M67)</f>
        <v>126.39425740100596</v>
      </c>
      <c r="M139" s="135">
        <f>IF('3d NC-Elec'!N67="-","-",'3d NC-Elec'!N67)</f>
        <v>134.90139034816798</v>
      </c>
      <c r="N139" s="135">
        <f>IF('3d NC-Elec'!O67="-","-",'3d NC-Elec'!O67)</f>
        <v>134.36747610136368</v>
      </c>
      <c r="O139" s="31"/>
      <c r="P139" s="135" t="str">
        <f>IF('3d NC-Elec'!Q67="-","-",'3d NC-Elec'!Q67)</f>
        <v>-</v>
      </c>
      <c r="Q139" s="135" t="str">
        <f>IF('3d NC-Elec'!R67="-","-",'3d NC-Elec'!R67)</f>
        <v>-</v>
      </c>
      <c r="R139" s="135" t="str">
        <f>IF('3d NC-Elec'!S67="-","-",'3d NC-Elec'!S67)</f>
        <v>-</v>
      </c>
      <c r="S139" s="135" t="str">
        <f>IF('3d NC-Elec'!T67="-","-",'3d NC-Elec'!T67)</f>
        <v>-</v>
      </c>
      <c r="T139" s="135" t="str">
        <f>IF('3d NC-Elec'!U67="-","-",'3d NC-Elec'!U67)</f>
        <v>-</v>
      </c>
      <c r="U139" s="135" t="str">
        <f>IF('3d NC-Elec'!V67="-","-",'3d NC-Elec'!V67)</f>
        <v>-</v>
      </c>
      <c r="V139" s="135" t="str">
        <f>IF('3d NC-Elec'!W67="-","-",'3d NC-Elec'!W67)</f>
        <v>-</v>
      </c>
      <c r="W139" s="135" t="str">
        <f>IF('3d NC-Elec'!X67="-","-",'3d NC-Elec'!X67)</f>
        <v>-</v>
      </c>
      <c r="X139" s="135" t="str">
        <f>IF('3d NC-Elec'!Y67="-","-",'3d NC-Elec'!Y67)</f>
        <v>-</v>
      </c>
      <c r="Y139" s="135" t="str">
        <f>IF('3d NC-Elec'!Z67="-","-",'3d NC-Elec'!Z67)</f>
        <v>-</v>
      </c>
      <c r="Z139" s="135" t="str">
        <f>IF('3d NC-Elec'!AA67="-","-",'3d NC-Elec'!AA67)</f>
        <v>-</v>
      </c>
      <c r="AA139" s="29"/>
    </row>
    <row r="140" spans="1:27" s="30" customFormat="1" ht="11.5" x14ac:dyDescent="0.25">
      <c r="A140" s="273">
        <v>5</v>
      </c>
      <c r="B140" s="138" t="s">
        <v>352</v>
      </c>
      <c r="C140" s="138" t="s">
        <v>347</v>
      </c>
      <c r="D140" s="141" t="s">
        <v>330</v>
      </c>
      <c r="E140" s="137"/>
      <c r="F140" s="31"/>
      <c r="G140" s="135">
        <f>IF('3f CPIH'!C$16="-","-",'3g OC '!$E$10*('3f CPIH'!C$16/'3f CPIH'!$G$16))</f>
        <v>76.533089989502642</v>
      </c>
      <c r="H140" s="135">
        <f>IF('3f CPIH'!D$16="-","-",'3g OC '!$E$10*('3f CPIH'!D$16/'3f CPIH'!$G$16))</f>
        <v>76.686309388881014</v>
      </c>
      <c r="I140" s="135">
        <f>IF('3f CPIH'!E$16="-","-",'3g OC '!$E$10*('3f CPIH'!E$16/'3f CPIH'!$G$16))</f>
        <v>76.916138487948601</v>
      </c>
      <c r="J140" s="135">
        <f>IF('3f CPIH'!F$16="-","-",'3g OC '!$E$10*('3f CPIH'!F$16/'3f CPIH'!$G$16))</f>
        <v>77.375796686083746</v>
      </c>
      <c r="K140" s="135">
        <f>IF('3f CPIH'!G$16="-","-",'3g OC '!$E$10*('3f CPIH'!G$16/'3f CPIH'!$G$16))</f>
        <v>78.29511308235405</v>
      </c>
      <c r="L140" s="135">
        <f>IF('3f CPIH'!H$16="-","-",'3g OC '!$E$10*('3f CPIH'!H$16/'3f CPIH'!$G$16))</f>
        <v>79.291039178313554</v>
      </c>
      <c r="M140" s="135">
        <f>IF('3f CPIH'!I$16="-","-",'3g OC '!$E$10*('3f CPIH'!I$16/'3f CPIH'!$G$16))</f>
        <v>80.440184673651416</v>
      </c>
      <c r="N140" s="135">
        <f>IF('3f CPIH'!J$16="-","-",'3g OC '!$E$10*('3f CPIH'!J$16/'3f CPIH'!$G$16))</f>
        <v>81.129671970854147</v>
      </c>
      <c r="O140" s="31"/>
      <c r="P140" s="135">
        <f>IF('3f CPIH'!L$16="-","-",'3g OC '!$E$10*('3f CPIH'!L$16/'3f CPIH'!$G$16))</f>
        <v>81.129671970854147</v>
      </c>
      <c r="Q140" s="135" t="str">
        <f>IF('3f CPIH'!M$16="-","-",'3g OC '!$E$10*('3f CPIH'!M$16/'3f CPIH'!$G$16))</f>
        <v>-</v>
      </c>
      <c r="R140" s="135" t="str">
        <f>IF('3f CPIH'!N$16="-","-",'3g OC '!$E$10*('3f CPIH'!N$16/'3f CPIH'!$G$16))</f>
        <v>-</v>
      </c>
      <c r="S140" s="135" t="str">
        <f>IF('3f CPIH'!O$16="-","-",'3g OC '!$E$10*('3f CPIH'!O$16/'3f CPIH'!$G$16))</f>
        <v>-</v>
      </c>
      <c r="T140" s="135" t="str">
        <f>IF('3f CPIH'!P$16="-","-",'3g OC '!$E$10*('3f CPIH'!P$16/'3f CPIH'!$G$16))</f>
        <v>-</v>
      </c>
      <c r="U140" s="135" t="str">
        <f>IF('3f CPIH'!Q$16="-","-",'3g OC '!$E$10*('3f CPIH'!Q$16/'3f CPIH'!$G$16))</f>
        <v>-</v>
      </c>
      <c r="V140" s="135" t="str">
        <f>IF('3f CPIH'!R$16="-","-",'3g OC '!$E$10*('3f CPIH'!R$16/'3f CPIH'!$G$16))</f>
        <v>-</v>
      </c>
      <c r="W140" s="135" t="str">
        <f>IF('3f CPIH'!S$16="-","-",'3g OC '!$E$10*('3f CPIH'!S$16/'3f CPIH'!$G$16))</f>
        <v>-</v>
      </c>
      <c r="X140" s="135" t="str">
        <f>IF('3f CPIH'!T$16="-","-",'3g OC '!$E$10*('3f CPIH'!T$16/'3f CPIH'!$G$16))</f>
        <v>-</v>
      </c>
      <c r="Y140" s="135" t="str">
        <f>IF('3f CPIH'!U$16="-","-",'3g OC '!$E$10*('3f CPIH'!U$16/'3f CPIH'!$G$16))</f>
        <v>-</v>
      </c>
      <c r="Z140" s="135" t="str">
        <f>IF('3f CPIH'!V$16="-","-",'3g OC '!$E$10*('3f CPIH'!V$16/'3f CPIH'!$G$16))</f>
        <v>-</v>
      </c>
      <c r="AA140" s="29"/>
    </row>
    <row r="141" spans="1:27" s="30" customFormat="1" ht="11.5" x14ac:dyDescent="0.25">
      <c r="A141" s="273">
        <v>6</v>
      </c>
      <c r="B141" s="138" t="s">
        <v>352</v>
      </c>
      <c r="C141" s="138" t="s">
        <v>45</v>
      </c>
      <c r="D141" s="141" t="s">
        <v>330</v>
      </c>
      <c r="E141" s="137"/>
      <c r="F141" s="31"/>
      <c r="G141" s="135" t="s">
        <v>336</v>
      </c>
      <c r="H141" s="135" t="s">
        <v>336</v>
      </c>
      <c r="I141" s="135" t="s">
        <v>336</v>
      </c>
      <c r="J141" s="135" t="s">
        <v>336</v>
      </c>
      <c r="K141" s="135">
        <f>IF('3h SMNCC'!F$36="-","-",'3h SMNCC'!F$36)</f>
        <v>0</v>
      </c>
      <c r="L141" s="135">
        <f>IF('3h SMNCC'!G$36="-","-",'3h SMNCC'!G$36)</f>
        <v>-0.20799732489328449</v>
      </c>
      <c r="M141" s="135">
        <f>IF('3h SMNCC'!H$36="-","-",'3h SMNCC'!H$36)</f>
        <v>2.3528451635617831</v>
      </c>
      <c r="N141" s="135">
        <f>IF('3h SMNCC'!I$36="-","-",'3h SMNCC'!I$36)</f>
        <v>7.276170729762069</v>
      </c>
      <c r="O141" s="31"/>
      <c r="P141" s="135" t="str">
        <f>IF('3h SMNCC'!K$36="-","-",'3h SMNCC'!K$36)</f>
        <v>-</v>
      </c>
      <c r="Q141" s="135" t="str">
        <f>IF('3h SMNCC'!L$36="-","-",'3h SMNCC'!L$36)</f>
        <v>-</v>
      </c>
      <c r="R141" s="135" t="str">
        <f>IF('3h SMNCC'!M$36="-","-",'3h SMNCC'!M$36)</f>
        <v>-</v>
      </c>
      <c r="S141" s="135" t="str">
        <f>IF('3h SMNCC'!N$36="-","-",'3h SMNCC'!N$36)</f>
        <v>-</v>
      </c>
      <c r="T141" s="135" t="str">
        <f>IF('3h SMNCC'!O$36="-","-",'3h SMNCC'!O$36)</f>
        <v>-</v>
      </c>
      <c r="U141" s="135" t="str">
        <f>IF('3h SMNCC'!P$36="-","-",'3h SMNCC'!P$36)</f>
        <v>-</v>
      </c>
      <c r="V141" s="135" t="str">
        <f>IF('3h SMNCC'!Q$36="-","-",'3h SMNCC'!Q$36)</f>
        <v>-</v>
      </c>
      <c r="W141" s="135" t="str">
        <f>IF('3h SMNCC'!R$36="-","-",'3h SMNCC'!R$36)</f>
        <v>-</v>
      </c>
      <c r="X141" s="135" t="str">
        <f>IF('3h SMNCC'!S$36="-","-",'3h SMNCC'!S$36)</f>
        <v>-</v>
      </c>
      <c r="Y141" s="135" t="str">
        <f>IF('3h SMNCC'!T$36="-","-",'3h SMNCC'!T$36)</f>
        <v>-</v>
      </c>
      <c r="Z141" s="135" t="str">
        <f>IF('3h SMNCC'!U$36="-","-",'3h SMNCC'!U$36)</f>
        <v>-</v>
      </c>
      <c r="AA141" s="29"/>
    </row>
    <row r="142" spans="1:27" s="30" customFormat="1" ht="11.5" x14ac:dyDescent="0.25">
      <c r="A142" s="273">
        <v>7</v>
      </c>
      <c r="B142" s="138" t="s">
        <v>352</v>
      </c>
      <c r="C142" s="138" t="s">
        <v>399</v>
      </c>
      <c r="D142" s="141" t="s">
        <v>330</v>
      </c>
      <c r="E142" s="137"/>
      <c r="F142" s="31"/>
      <c r="G142" s="135">
        <f>IF('3f CPIH'!C$16="-","-",'3i PAAC PAP'!$G$12*('3f CPIH'!C$16/'3f CPIH'!$G$16))</f>
        <v>12.553203379941255</v>
      </c>
      <c r="H142" s="135">
        <f>IF('3f CPIH'!D$16="-","-",'3i PAAC PAP'!$G$12*('3f CPIH'!D$16/'3f CPIH'!$G$16))</f>
        <v>12.578334918239436</v>
      </c>
      <c r="I142" s="135">
        <f>IF('3f CPIH'!E$16="-","-",'3i PAAC PAP'!$G$12*('3f CPIH'!E$16/'3f CPIH'!$G$16))</f>
        <v>12.616032225686709</v>
      </c>
      <c r="J142" s="135">
        <f>IF('3f CPIH'!F$16="-","-",'3i PAAC PAP'!$G$12*('3f CPIH'!F$16/'3f CPIH'!$G$16))</f>
        <v>12.691426840581251</v>
      </c>
      <c r="K142" s="135">
        <f>IF('3f CPIH'!G$16="-","-",'3i PAAC PAP'!$G$12*('3f CPIH'!G$16/'3f CPIH'!$G$16))</f>
        <v>12.842216070370334</v>
      </c>
      <c r="L142" s="135">
        <f>IF('3f CPIH'!H$16="-","-",'3i PAAC PAP'!$G$12*('3f CPIH'!H$16/'3f CPIH'!$G$16))</f>
        <v>13.005571069308509</v>
      </c>
      <c r="M142" s="135">
        <f>IF('3f CPIH'!I$16="-","-",'3i PAAC PAP'!$G$12*('3f CPIH'!I$16/'3f CPIH'!$G$16))</f>
        <v>13.194057606544863</v>
      </c>
      <c r="N142" s="135">
        <f>IF('3f CPIH'!J$16="-","-",'3i PAAC PAP'!$G$12*('3f CPIH'!J$16/'3f CPIH'!$G$16))</f>
        <v>13.307149528886677</v>
      </c>
      <c r="O142" s="31"/>
      <c r="P142" s="135">
        <f>IF('3f CPIH'!L$16="-","-",'3i PAAC PAP'!$G$12*('3f CPIH'!L$16/'3f CPIH'!$G$16))</f>
        <v>13.307149528886677</v>
      </c>
      <c r="Q142" s="135" t="str">
        <f>IF('3f CPIH'!M$16="-","-",'3i PAAC PAP'!$G$12*('3f CPIH'!M$16/'3f CPIH'!$G$16))</f>
        <v>-</v>
      </c>
      <c r="R142" s="135" t="str">
        <f>IF('3f CPIH'!N$16="-","-",'3i PAAC PAP'!$G$12*('3f CPIH'!N$16/'3f CPIH'!$G$16))</f>
        <v>-</v>
      </c>
      <c r="S142" s="135" t="str">
        <f>IF('3f CPIH'!O$16="-","-",'3i PAAC PAP'!$G$12*('3f CPIH'!O$16/'3f CPIH'!$G$16))</f>
        <v>-</v>
      </c>
      <c r="T142" s="135" t="str">
        <f>IF('3f CPIH'!P$16="-","-",'3i PAAC PAP'!$G$12*('3f CPIH'!P$16/'3f CPIH'!$G$16))</f>
        <v>-</v>
      </c>
      <c r="U142" s="135" t="str">
        <f>IF('3f CPIH'!Q$16="-","-",'3i PAAC PAP'!$G$12*('3f CPIH'!Q$16/'3f CPIH'!$G$16))</f>
        <v>-</v>
      </c>
      <c r="V142" s="135" t="str">
        <f>IF('3f CPIH'!R$16="-","-",'3i PAAC PAP'!$G$12*('3f CPIH'!R$16/'3f CPIH'!$G$16))</f>
        <v>-</v>
      </c>
      <c r="W142" s="135" t="str">
        <f>IF('3f CPIH'!S$16="-","-",'3i PAAC PAP'!$G$12*('3f CPIH'!S$16/'3f CPIH'!$G$16))</f>
        <v>-</v>
      </c>
      <c r="X142" s="135" t="str">
        <f>IF('3f CPIH'!T$16="-","-",'3i PAAC PAP'!$G$12*('3f CPIH'!T$16/'3f CPIH'!$G$16))</f>
        <v>-</v>
      </c>
      <c r="Y142" s="135" t="str">
        <f>IF('3f CPIH'!U$16="-","-",'3i PAAC PAP'!$G$12*('3f CPIH'!U$16/'3f CPIH'!$G$16))</f>
        <v>-</v>
      </c>
      <c r="Z142" s="135" t="str">
        <f>IF('3f CPIH'!V$16="-","-",'3i PAAC PAP'!$G$12*('3f CPIH'!V$16/'3f CPIH'!$G$16))</f>
        <v>-</v>
      </c>
      <c r="AA142" s="29"/>
    </row>
    <row r="143" spans="1:27" s="30" customFormat="1" ht="11.5" x14ac:dyDescent="0.25">
      <c r="A143" s="273">
        <v>8</v>
      </c>
      <c r="B143" s="138" t="s">
        <v>352</v>
      </c>
      <c r="C143" s="138" t="s">
        <v>417</v>
      </c>
      <c r="D143" s="141" t="s">
        <v>330</v>
      </c>
      <c r="E143" s="137"/>
      <c r="F143" s="31"/>
      <c r="G143" s="135">
        <f>IF(G136="-","-",SUM(G136:G141)*'3i PAAC PAP'!$G$24)</f>
        <v>45.212805084442067</v>
      </c>
      <c r="H143" s="135">
        <f>IF(H136="-","-",SUM(H136:H141)*'3i PAAC PAP'!$G$24)</f>
        <v>43.074227623568326</v>
      </c>
      <c r="I143" s="135">
        <f>IF(I136="-","-",SUM(I136:I141)*'3i PAAC PAP'!$G$24)</f>
        <v>43.460038108498871</v>
      </c>
      <c r="J143" s="135">
        <f>IF(J136="-","-",SUM(J136:J141)*'3i PAAC PAP'!$G$24)</f>
        <v>42.515719961196758</v>
      </c>
      <c r="K143" s="135">
        <f>IF(K136="-","-",SUM(K136:K141)*'3i PAAC PAP'!$G$24)</f>
        <v>46.786029345081957</v>
      </c>
      <c r="L143" s="135">
        <f>IF(L136="-","-",SUM(L136:L141)*'3i PAAC PAP'!$G$24)</f>
        <v>46.133593330927539</v>
      </c>
      <c r="M143" s="135">
        <f>IF(M136="-","-",SUM(M136:M141)*'3i PAAC PAP'!$G$24)</f>
        <v>51.024269600610133</v>
      </c>
      <c r="N143" s="135">
        <f>IF(N136="-","-",SUM(N136:N141)*'3i PAAC PAP'!$G$24)</f>
        <v>53.386709538391884</v>
      </c>
      <c r="O143" s="31"/>
      <c r="P143" s="135" t="str">
        <f>IF(P136="-","-",SUM(P136:P141)*'3i PAAC PAP'!$G$24)</f>
        <v>-</v>
      </c>
      <c r="Q143" s="135" t="str">
        <f>IF(Q136="-","-",SUM(Q136:Q141)*'3i PAAC PAP'!$G$24)</f>
        <v>-</v>
      </c>
      <c r="R143" s="135" t="str">
        <f>IF(R136="-","-",SUM(R136:R141)*'3i PAAC PAP'!$G$24)</f>
        <v>-</v>
      </c>
      <c r="S143" s="135" t="str">
        <f>IF(S136="-","-",SUM(S136:S141)*'3i PAAC PAP'!$G$24)</f>
        <v>-</v>
      </c>
      <c r="T143" s="135" t="str">
        <f>IF(T136="-","-",SUM(T136:T141)*'3i PAAC PAP'!$G$24)</f>
        <v>-</v>
      </c>
      <c r="U143" s="135" t="str">
        <f>IF(U136="-","-",SUM(U136:U141)*'3i PAAC PAP'!$G$24)</f>
        <v>-</v>
      </c>
      <c r="V143" s="135" t="str">
        <f>IF(V136="-","-",SUM(V136:V141)*'3i PAAC PAP'!$G$24)</f>
        <v>-</v>
      </c>
      <c r="W143" s="135" t="str">
        <f>IF(W136="-","-",SUM(W136:W141)*'3i PAAC PAP'!$G$24)</f>
        <v>-</v>
      </c>
      <c r="X143" s="135" t="str">
        <f>IF(X136="-","-",SUM(X136:X141)*'3i PAAC PAP'!$G$24)</f>
        <v>-</v>
      </c>
      <c r="Y143" s="135" t="str">
        <f>IF(Y136="-","-",SUM(Y136:Y141)*'3i PAAC PAP'!$G$24)</f>
        <v>-</v>
      </c>
      <c r="Z143" s="135" t="str">
        <f>IF(Z136="-","-",SUM(Z136:Z141)*'3i PAAC PAP'!$G$24)</f>
        <v>-</v>
      </c>
      <c r="AA143" s="29"/>
    </row>
    <row r="144" spans="1:27" s="30" customFormat="1" ht="11.5" x14ac:dyDescent="0.25">
      <c r="A144" s="273">
        <v>9</v>
      </c>
      <c r="B144" s="138" t="s">
        <v>398</v>
      </c>
      <c r="C144" s="138" t="s">
        <v>548</v>
      </c>
      <c r="D144" s="141" t="s">
        <v>330</v>
      </c>
      <c r="E144" s="193"/>
      <c r="F144" s="31"/>
      <c r="G144" s="135">
        <f>IF(G136="-","-",SUM(G136:G143)*'3j EBIT'!$E$10)</f>
        <v>11.595231371365145</v>
      </c>
      <c r="H144" s="135">
        <f>IF(H136="-","-",SUM(H136:H143)*'3j EBIT'!$E$10)</f>
        <v>11.058533031565229</v>
      </c>
      <c r="I144" s="135">
        <f>IF(I136="-","-",SUM(I136:I143)*'3j EBIT'!$E$10)</f>
        <v>11.15615859266682</v>
      </c>
      <c r="J144" s="135">
        <f>IF(J136="-","-",SUM(J136:J143)*'3j EBIT'!$E$10)</f>
        <v>10.920393746617064</v>
      </c>
      <c r="K144" s="135">
        <f>IF(K136="-","-",SUM(K136:K143)*'3j EBIT'!$E$10)</f>
        <v>11.995890932382499</v>
      </c>
      <c r="L144" s="135">
        <f>IF(L136="-","-",SUM(L136:L143)*'3j EBIT'!$E$10)</f>
        <v>11.835113373211659</v>
      </c>
      <c r="M144" s="135">
        <f>IF(M136="-","-",SUM(M136:M143)*'3j EBIT'!$E$10)</f>
        <v>13.067152869057914</v>
      </c>
      <c r="N144" s="135">
        <f>IF(N136="-","-",SUM(N136:N143)*'3j EBIT'!$E$10)</f>
        <v>13.662708064003356</v>
      </c>
      <c r="O144" s="31"/>
      <c r="P144" s="135" t="str">
        <f>IF(P136="-","-",SUM(P136:P143)*'3j EBIT'!$E$10)</f>
        <v>-</v>
      </c>
      <c r="Q144" s="135" t="str">
        <f>IF(Q136="-","-",SUM(Q136:Q143)*'3j EBIT'!$E$10)</f>
        <v>-</v>
      </c>
      <c r="R144" s="135" t="str">
        <f>IF(R136="-","-",SUM(R136:R143)*'3j EBIT'!$E$10)</f>
        <v>-</v>
      </c>
      <c r="S144" s="135" t="str">
        <f>IF(S136="-","-",SUM(S136:S143)*'3j EBIT'!$E$10)</f>
        <v>-</v>
      </c>
      <c r="T144" s="135" t="str">
        <f>IF(T136="-","-",SUM(T136:T143)*'3j EBIT'!$E$10)</f>
        <v>-</v>
      </c>
      <c r="U144" s="135" t="str">
        <f>IF(U136="-","-",SUM(U136:U143)*'3j EBIT'!$E$10)</f>
        <v>-</v>
      </c>
      <c r="V144" s="135" t="str">
        <f>IF(V136="-","-",SUM(V136:V143)*'3j EBIT'!$E$10)</f>
        <v>-</v>
      </c>
      <c r="W144" s="135" t="str">
        <f>IF(W136="-","-",SUM(W136:W143)*'3j EBIT'!$E$10)</f>
        <v>-</v>
      </c>
      <c r="X144" s="135" t="str">
        <f>IF(X136="-","-",SUM(X136:X143)*'3j EBIT'!$E$10)</f>
        <v>-</v>
      </c>
      <c r="Y144" s="135" t="str">
        <f>IF(Y136="-","-",SUM(Y136:Y143)*'3j EBIT'!$E$10)</f>
        <v>-</v>
      </c>
      <c r="Z144" s="135" t="str">
        <f>IF(Z136="-","-",SUM(Z136:Z143)*'3j EBIT'!$E$10)</f>
        <v>-</v>
      </c>
      <c r="AA144" s="29"/>
    </row>
    <row r="145" spans="1:27" s="30" customFormat="1" ht="11.5" x14ac:dyDescent="0.25">
      <c r="A145" s="273">
        <v>10</v>
      </c>
      <c r="B145" s="138" t="s">
        <v>294</v>
      </c>
      <c r="C145" s="188" t="s">
        <v>549</v>
      </c>
      <c r="D145" s="141" t="s">
        <v>330</v>
      </c>
      <c r="E145" s="141"/>
      <c r="F145" s="31"/>
      <c r="G145" s="135">
        <f>IF(G136="-","-",SUM(G136:G138,G140:G144)*'3k HAP'!$E$11)</f>
        <v>7.1981953097835314</v>
      </c>
      <c r="H145" s="135">
        <f>IF(H136="-","-",SUM(H136:H138,H140:H144)*'3k HAP'!$E$11)</f>
        <v>6.7667645993955032</v>
      </c>
      <c r="I145" s="135">
        <f>IF(I136="-","-",SUM(I136:I138,I140:I144)*'3k HAP'!$E$11)</f>
        <v>6.8017701963023871</v>
      </c>
      <c r="J145" s="135">
        <f>IF(J136="-","-",SUM(J136:J138,J140:J144)*'3k HAP'!$E$11)</f>
        <v>6.6298063724966845</v>
      </c>
      <c r="K145" s="135">
        <f>IF(K136="-","-",SUM(K136:K138,K140:K144)*'3k HAP'!$E$11)</f>
        <v>7.5015405261113592</v>
      </c>
      <c r="L145" s="135">
        <f>IF(L136="-","-",SUM(L136:L138,L140:L144)*'3k HAP'!$E$11)</f>
        <v>7.359045356698978</v>
      </c>
      <c r="M145" s="135">
        <f>IF(M136="-","-",SUM(M136:M138,M140:M144)*'3k HAP'!$E$11)</f>
        <v>8.1924486861013577</v>
      </c>
      <c r="N145" s="135">
        <f>IF(N136="-","-",SUM(N136:N138,N140:N144)*'3k HAP'!$E$11)</f>
        <v>8.6625679679962797</v>
      </c>
      <c r="O145" s="31"/>
      <c r="P145" s="135" t="str">
        <f>IF(P136="-","-",SUM(P136:P138,P140:P144)*'3k HAP'!$E$11)</f>
        <v>-</v>
      </c>
      <c r="Q145" s="135" t="str">
        <f>IF(Q136="-","-",SUM(Q136:Q138,Q140:Q144)*'3k HAP'!$E$11)</f>
        <v>-</v>
      </c>
      <c r="R145" s="135" t="str">
        <f>IF(R136="-","-",SUM(R136:R138,R140:R144)*'3k HAP'!$E$11)</f>
        <v>-</v>
      </c>
      <c r="S145" s="135" t="str">
        <f>IF(S136="-","-",SUM(S136:S138,S140:S144)*'3k HAP'!$E$11)</f>
        <v>-</v>
      </c>
      <c r="T145" s="135" t="str">
        <f>IF(T136="-","-",SUM(T136:T138,T140:T144)*'3k HAP'!$E$11)</f>
        <v>-</v>
      </c>
      <c r="U145" s="135" t="str">
        <f>IF(U136="-","-",SUM(U136:U138,U140:U144)*'3k HAP'!$E$11)</f>
        <v>-</v>
      </c>
      <c r="V145" s="135" t="str">
        <f>IF(V136="-","-",SUM(V136:V138,V140:V144)*'3k HAP'!$E$11)</f>
        <v>-</v>
      </c>
      <c r="W145" s="135" t="str">
        <f>IF(W136="-","-",SUM(W136:W138,W140:W144)*'3k HAP'!$E$11)</f>
        <v>-</v>
      </c>
      <c r="X145" s="135" t="str">
        <f>IF(X136="-","-",SUM(X136:X138,X140:X144)*'3k HAP'!$E$11)</f>
        <v>-</v>
      </c>
      <c r="Y145" s="135" t="str">
        <f>IF(Y136="-","-",SUM(Y136:Y138,Y140:Y144)*'3k HAP'!$E$11)</f>
        <v>-</v>
      </c>
      <c r="Z145" s="135" t="str">
        <f>IF(Z136="-","-",SUM(Z136:Z138,Z140:Z144)*'3k HAP'!$E$11)</f>
        <v>-</v>
      </c>
      <c r="AA145" s="29"/>
    </row>
    <row r="146" spans="1:27" s="30" customFormat="1" ht="11.5" x14ac:dyDescent="0.25">
      <c r="A146" s="273">
        <v>11</v>
      </c>
      <c r="B146" s="138" t="s">
        <v>46</v>
      </c>
      <c r="C146" s="138" t="str">
        <f>B146&amp;"_"&amp;D146</f>
        <v>Total_Yorkshire</v>
      </c>
      <c r="D146" s="141" t="s">
        <v>330</v>
      </c>
      <c r="E146" s="193"/>
      <c r="F146" s="31"/>
      <c r="G146" s="135">
        <f t="shared" ref="G146:N146" si="22">IF(G136="-","-",SUM(G136:G145))</f>
        <v>629.06876201615626</v>
      </c>
      <c r="H146" s="135">
        <f t="shared" si="22"/>
        <v>599.85335192386765</v>
      </c>
      <c r="I146" s="135">
        <f t="shared" si="22"/>
        <v>605.12417050827548</v>
      </c>
      <c r="J146" s="135">
        <f t="shared" si="22"/>
        <v>592.30776573053811</v>
      </c>
      <c r="K146" s="135">
        <f t="shared" si="22"/>
        <v>650.86011211020445</v>
      </c>
      <c r="L146" s="135">
        <f t="shared" si="22"/>
        <v>642.09486258315587</v>
      </c>
      <c r="M146" s="135">
        <f t="shared" si="22"/>
        <v>709.00448940031265</v>
      </c>
      <c r="N146" s="135">
        <f t="shared" si="22"/>
        <v>741.41517413743952</v>
      </c>
      <c r="O146" s="31"/>
      <c r="P146" s="135" t="str">
        <f t="shared" ref="P146:Z146" si="23">IF(P136="-","-",SUM(P136:P145))</f>
        <v>-</v>
      </c>
      <c r="Q146" s="135" t="str">
        <f t="shared" si="23"/>
        <v>-</v>
      </c>
      <c r="R146" s="135" t="str">
        <f t="shared" si="23"/>
        <v>-</v>
      </c>
      <c r="S146" s="135" t="str">
        <f t="shared" si="23"/>
        <v>-</v>
      </c>
      <c r="T146" s="135" t="str">
        <f t="shared" si="23"/>
        <v>-</v>
      </c>
      <c r="U146" s="135" t="str">
        <f t="shared" si="23"/>
        <v>-</v>
      </c>
      <c r="V146" s="135" t="str">
        <f t="shared" si="23"/>
        <v>-</v>
      </c>
      <c r="W146" s="135" t="str">
        <f t="shared" si="23"/>
        <v>-</v>
      </c>
      <c r="X146" s="135" t="str">
        <f t="shared" si="23"/>
        <v>-</v>
      </c>
      <c r="Y146" s="135" t="str">
        <f t="shared" si="23"/>
        <v>-</v>
      </c>
      <c r="Z146" s="135" t="str">
        <f t="shared" si="23"/>
        <v>-</v>
      </c>
      <c r="AA146" s="29"/>
    </row>
    <row r="147" spans="1:27" s="30" customFormat="1" ht="11.5" x14ac:dyDescent="0.25">
      <c r="A147" s="273">
        <v>1</v>
      </c>
      <c r="B147" s="142" t="s">
        <v>353</v>
      </c>
      <c r="C147" s="142" t="s">
        <v>344</v>
      </c>
      <c r="D147" s="140" t="s">
        <v>331</v>
      </c>
      <c r="E147" s="192"/>
      <c r="F147" s="31"/>
      <c r="G147" s="41">
        <f>IF('3a DF'!H40="-","-",'3a DF'!H40)</f>
        <v>258.8037251736223</v>
      </c>
      <c r="H147" s="41">
        <f>IF('3a DF'!I40="-","-",'3a DF'!I40)</f>
        <v>231.6757322882325</v>
      </c>
      <c r="I147" s="41">
        <f>IF('3a DF'!J40="-","-",'3a DF'!J40)</f>
        <v>208.91323688190093</v>
      </c>
      <c r="J147" s="41">
        <f>IF('3a DF'!K40="-","-",'3a DF'!K40)</f>
        <v>198.99471184384083</v>
      </c>
      <c r="K147" s="41">
        <f>IF('3a DF'!L40="-","-",'3a DF'!L40)</f>
        <v>232.22659179435232</v>
      </c>
      <c r="L147" s="41">
        <f>IF('3a DF'!M40="-","-",'3a DF'!M40)</f>
        <v>223.63604832590863</v>
      </c>
      <c r="M147" s="41">
        <f>IF('3a DF'!N40="-","-",'3a DF'!N40)</f>
        <v>235.4411389227273</v>
      </c>
      <c r="N147" s="41">
        <f>IF('3a DF'!O40="-","-",'3a DF'!O40)</f>
        <v>262.77323632050144</v>
      </c>
      <c r="O147" s="31"/>
      <c r="P147" s="41" t="str">
        <f>IF('3a DF'!Q40="-","-",'3a DF'!Q40)</f>
        <v>-</v>
      </c>
      <c r="Q147" s="41" t="str">
        <f>IF('3a DF'!R40="-","-",'3a DF'!R40)</f>
        <v>-</v>
      </c>
      <c r="R147" s="41" t="str">
        <f>IF('3a DF'!S40="-","-",'3a DF'!S40)</f>
        <v>-</v>
      </c>
      <c r="S147" s="41" t="str">
        <f>IF('3a DF'!T40="-","-",'3a DF'!T40)</f>
        <v>-</v>
      </c>
      <c r="T147" s="41" t="str">
        <f>IF('3a DF'!U40="-","-",'3a DF'!U40)</f>
        <v>-</v>
      </c>
      <c r="U147" s="41" t="str">
        <f>IF('3a DF'!V40="-","-",'3a DF'!V40)</f>
        <v>-</v>
      </c>
      <c r="V147" s="41" t="str">
        <f>IF('3a DF'!W40="-","-",'3a DF'!W40)</f>
        <v>-</v>
      </c>
      <c r="W147" s="41" t="str">
        <f>IF('3a DF'!X40="-","-",'3a DF'!X40)</f>
        <v>-</v>
      </c>
      <c r="X147" s="41" t="str">
        <f>IF('3a DF'!Y40="-","-",'3a DF'!Y40)</f>
        <v>-</v>
      </c>
      <c r="Y147" s="41" t="str">
        <f>IF('3a DF'!Z40="-","-",'3a DF'!Z40)</f>
        <v>-</v>
      </c>
      <c r="Z147" s="41" t="str">
        <f>IF('3a DF'!AA40="-","-",'3a DF'!AA40)</f>
        <v>-</v>
      </c>
      <c r="AA147" s="29"/>
    </row>
    <row r="148" spans="1:27" s="30" customFormat="1" ht="11.5" x14ac:dyDescent="0.25">
      <c r="A148" s="273">
        <v>2</v>
      </c>
      <c r="B148" s="142" t="s">
        <v>353</v>
      </c>
      <c r="C148" s="142" t="s">
        <v>303</v>
      </c>
      <c r="D148" s="140" t="s">
        <v>331</v>
      </c>
      <c r="E148" s="192"/>
      <c r="F148" s="31"/>
      <c r="G148" s="41">
        <f>IF('3b CM'!F39="-","-",'3b CM'!F39)</f>
        <v>6.0793291250764596E-2</v>
      </c>
      <c r="H148" s="41">
        <f>IF('3b CM'!G39="-","-",'3b CM'!G39)</f>
        <v>9.118993687614689E-2</v>
      </c>
      <c r="I148" s="41">
        <f>IF('3b CM'!H39="-","-",'3b CM'!H39)</f>
        <v>0.28714719806384359</v>
      </c>
      <c r="J148" s="41">
        <f>IF('3b CM'!I39="-","-",'3b CM'!I39)</f>
        <v>0.29201439906360716</v>
      </c>
      <c r="K148" s="41">
        <f>IF('3b CM'!J39="-","-",'3b CM'!J39)</f>
        <v>3.7505726601492277</v>
      </c>
      <c r="L148" s="41">
        <f>IF('3b CM'!K39="-","-",'3b CM'!K39)</f>
        <v>3.6384344684210581</v>
      </c>
      <c r="M148" s="41">
        <f>IF('3b CM'!L39="-","-",'3b CM'!L39)</f>
        <v>12.582511626457007</v>
      </c>
      <c r="N148" s="41">
        <f>IF('3b CM'!M39="-","-",'3b CM'!M39)</f>
        <v>11.961293460278837</v>
      </c>
      <c r="O148" s="31"/>
      <c r="P148" s="41" t="str">
        <f>IF('3b CM'!O39="-","-",'3b CM'!O39)</f>
        <v>-</v>
      </c>
      <c r="Q148" s="41" t="str">
        <f>IF('3b CM'!P39="-","-",'3b CM'!P39)</f>
        <v>-</v>
      </c>
      <c r="R148" s="41" t="str">
        <f>IF('3b CM'!Q39="-","-",'3b CM'!Q39)</f>
        <v>-</v>
      </c>
      <c r="S148" s="41" t="str">
        <f>IF('3b CM'!R39="-","-",'3b CM'!R39)</f>
        <v>-</v>
      </c>
      <c r="T148" s="41" t="str">
        <f>IF('3b CM'!S39="-","-",'3b CM'!S39)</f>
        <v>-</v>
      </c>
      <c r="U148" s="41" t="str">
        <f>IF('3b CM'!T39="-","-",'3b CM'!T39)</f>
        <v>-</v>
      </c>
      <c r="V148" s="41" t="str">
        <f>IF('3b CM'!U39="-","-",'3b CM'!U39)</f>
        <v>-</v>
      </c>
      <c r="W148" s="41" t="str">
        <f>IF('3b CM'!V39="-","-",'3b CM'!V39)</f>
        <v>-</v>
      </c>
      <c r="X148" s="41" t="str">
        <f>IF('3b CM'!W39="-","-",'3b CM'!W39)</f>
        <v>-</v>
      </c>
      <c r="Y148" s="41" t="str">
        <f>IF('3b CM'!X39="-","-",'3b CM'!X39)</f>
        <v>-</v>
      </c>
      <c r="Z148" s="41" t="str">
        <f>IF('3b CM'!Y39="-","-",'3b CM'!Y39)</f>
        <v>-</v>
      </c>
      <c r="AA148" s="29"/>
    </row>
    <row r="149" spans="1:27" s="30" customFormat="1" ht="11.5" x14ac:dyDescent="0.25">
      <c r="A149" s="273">
        <v>3</v>
      </c>
      <c r="B149" s="142" t="s">
        <v>2</v>
      </c>
      <c r="C149" s="142" t="s">
        <v>345</v>
      </c>
      <c r="D149" s="140" t="s">
        <v>331</v>
      </c>
      <c r="E149" s="192"/>
      <c r="F149" s="31"/>
      <c r="G149" s="41">
        <f>IF('3c PC'!G40="-","-",'3c PC'!G40)</f>
        <v>90.743767877733276</v>
      </c>
      <c r="H149" s="41">
        <f>IF('3c PC'!H40="-","-",'3c PC'!H40)</f>
        <v>90.716471485904876</v>
      </c>
      <c r="I149" s="41">
        <f>IF('3c PC'!I40="-","-",'3c PC'!I40)</f>
        <v>115.07365387112203</v>
      </c>
      <c r="J149" s="41">
        <f>IF('3c PC'!J40="-","-",'3c PC'!J40)</f>
        <v>113.82675135822539</v>
      </c>
      <c r="K149" s="41">
        <f>IF('3c PC'!K40="-","-",'3c PC'!K40)</f>
        <v>130.63117296082316</v>
      </c>
      <c r="L149" s="41">
        <f>IF('3c PC'!L40="-","-",'3c PC'!L40)</f>
        <v>129.42141840739069</v>
      </c>
      <c r="M149" s="41">
        <f>IF('3c PC'!M40="-","-",'3c PC'!M40)</f>
        <v>157.86827671001086</v>
      </c>
      <c r="N149" s="41">
        <f>IF('3c PC'!N40="-","-",'3c PC'!N40)</f>
        <v>154.934110620767</v>
      </c>
      <c r="O149" s="31"/>
      <c r="P149" s="41" t="str">
        <f>IF('3c PC'!P40="-","-",'3c PC'!P40)</f>
        <v>-</v>
      </c>
      <c r="Q149" s="41" t="str">
        <f>IF('3c PC'!Q40="-","-",'3c PC'!Q40)</f>
        <v>-</v>
      </c>
      <c r="R149" s="41" t="str">
        <f>IF('3c PC'!R40="-","-",'3c PC'!R40)</f>
        <v>-</v>
      </c>
      <c r="S149" s="41" t="str">
        <f>IF('3c PC'!S40="-","-",'3c PC'!S40)</f>
        <v>-</v>
      </c>
      <c r="T149" s="41" t="str">
        <f>IF('3c PC'!T40="-","-",'3c PC'!T40)</f>
        <v>-</v>
      </c>
      <c r="U149" s="41" t="str">
        <f>IF('3c PC'!U40="-","-",'3c PC'!U40)</f>
        <v>-</v>
      </c>
      <c r="V149" s="41" t="str">
        <f>IF('3c PC'!V40="-","-",'3c PC'!V40)</f>
        <v>-</v>
      </c>
      <c r="W149" s="41" t="str">
        <f>IF('3c PC'!W40="-","-",'3c PC'!W40)</f>
        <v>-</v>
      </c>
      <c r="X149" s="41" t="str">
        <f>IF('3c PC'!X40="-","-",'3c PC'!X40)</f>
        <v>-</v>
      </c>
      <c r="Y149" s="41" t="str">
        <f>IF('3c PC'!Y40="-","-",'3c PC'!Y40)</f>
        <v>-</v>
      </c>
      <c r="Z149" s="41" t="str">
        <f>IF('3c PC'!Z40="-","-",'3c PC'!Z40)</f>
        <v>-</v>
      </c>
      <c r="AA149" s="29"/>
    </row>
    <row r="150" spans="1:27" s="30" customFormat="1" ht="11.5" x14ac:dyDescent="0.25">
      <c r="A150" s="273">
        <v>4</v>
      </c>
      <c r="B150" s="142" t="s">
        <v>355</v>
      </c>
      <c r="C150" s="142" t="s">
        <v>346</v>
      </c>
      <c r="D150" s="140" t="s">
        <v>331</v>
      </c>
      <c r="E150" s="192"/>
      <c r="F150" s="31"/>
      <c r="G150" s="41">
        <f>IF('3d NC-Elec'!H68="-","-",'3d NC-Elec'!H68)</f>
        <v>130.80118672052615</v>
      </c>
      <c r="H150" s="41">
        <f>IF('3d NC-Elec'!I68="-","-",'3d NC-Elec'!I68)</f>
        <v>131.81247297701998</v>
      </c>
      <c r="I150" s="41">
        <f>IF('3d NC-Elec'!J68="-","-",'3d NC-Elec'!J68)</f>
        <v>146.59689020751665</v>
      </c>
      <c r="J150" s="41">
        <f>IF('3d NC-Elec'!K68="-","-",'3d NC-Elec'!K68)</f>
        <v>145.83626658641029</v>
      </c>
      <c r="K150" s="41">
        <f>IF('3d NC-Elec'!L68="-","-",'3d NC-Elec'!L68)</f>
        <v>135.5690671042062</v>
      </c>
      <c r="L150" s="41">
        <f>IF('3d NC-Elec'!M68="-","-",'3d NC-Elec'!M68)</f>
        <v>136.78141132084824</v>
      </c>
      <c r="M150" s="41">
        <f>IF('3d NC-Elec'!N68="-","-",'3d NC-Elec'!N68)</f>
        <v>144.4161608750878</v>
      </c>
      <c r="N150" s="41">
        <f>IF('3d NC-Elec'!O68="-","-",'3d NC-Elec'!O68)</f>
        <v>143.88241460772377</v>
      </c>
      <c r="O150" s="31"/>
      <c r="P150" s="41" t="str">
        <f>IF('3d NC-Elec'!Q68="-","-",'3d NC-Elec'!Q68)</f>
        <v>-</v>
      </c>
      <c r="Q150" s="41" t="str">
        <f>IF('3d NC-Elec'!R68="-","-",'3d NC-Elec'!R68)</f>
        <v>-</v>
      </c>
      <c r="R150" s="41" t="str">
        <f>IF('3d NC-Elec'!S68="-","-",'3d NC-Elec'!S68)</f>
        <v>-</v>
      </c>
      <c r="S150" s="41" t="str">
        <f>IF('3d NC-Elec'!T68="-","-",'3d NC-Elec'!T68)</f>
        <v>-</v>
      </c>
      <c r="T150" s="41" t="str">
        <f>IF('3d NC-Elec'!U68="-","-",'3d NC-Elec'!U68)</f>
        <v>-</v>
      </c>
      <c r="U150" s="41" t="str">
        <f>IF('3d NC-Elec'!V68="-","-",'3d NC-Elec'!V68)</f>
        <v>-</v>
      </c>
      <c r="V150" s="41" t="str">
        <f>IF('3d NC-Elec'!W68="-","-",'3d NC-Elec'!W68)</f>
        <v>-</v>
      </c>
      <c r="W150" s="41" t="str">
        <f>IF('3d NC-Elec'!X68="-","-",'3d NC-Elec'!X68)</f>
        <v>-</v>
      </c>
      <c r="X150" s="41" t="str">
        <f>IF('3d NC-Elec'!Y68="-","-",'3d NC-Elec'!Y68)</f>
        <v>-</v>
      </c>
      <c r="Y150" s="41" t="str">
        <f>IF('3d NC-Elec'!Z68="-","-",'3d NC-Elec'!Z68)</f>
        <v>-</v>
      </c>
      <c r="Z150" s="41" t="str">
        <f>IF('3d NC-Elec'!AA68="-","-",'3d NC-Elec'!AA68)</f>
        <v>-</v>
      </c>
      <c r="AA150" s="29"/>
    </row>
    <row r="151" spans="1:27" s="30" customFormat="1" ht="11.5" x14ac:dyDescent="0.25">
      <c r="A151" s="273">
        <v>5</v>
      </c>
      <c r="B151" s="142" t="s">
        <v>352</v>
      </c>
      <c r="C151" s="142" t="s">
        <v>347</v>
      </c>
      <c r="D151" s="140" t="s">
        <v>331</v>
      </c>
      <c r="E151" s="192"/>
      <c r="F151" s="31"/>
      <c r="G151" s="41">
        <f>IF('3f CPIH'!C$16="-","-",'3g OC '!$E$10*('3f CPIH'!C$16/'3f CPIH'!$G$16))</f>
        <v>76.533089989502642</v>
      </c>
      <c r="H151" s="41">
        <f>IF('3f CPIH'!D$16="-","-",'3g OC '!$E$10*('3f CPIH'!D$16/'3f CPIH'!$G$16))</f>
        <v>76.686309388881014</v>
      </c>
      <c r="I151" s="41">
        <f>IF('3f CPIH'!E$16="-","-",'3g OC '!$E$10*('3f CPIH'!E$16/'3f CPIH'!$G$16))</f>
        <v>76.916138487948601</v>
      </c>
      <c r="J151" s="41">
        <f>IF('3f CPIH'!F$16="-","-",'3g OC '!$E$10*('3f CPIH'!F$16/'3f CPIH'!$G$16))</f>
        <v>77.375796686083746</v>
      </c>
      <c r="K151" s="41">
        <f>IF('3f CPIH'!G$16="-","-",'3g OC '!$E$10*('3f CPIH'!G$16/'3f CPIH'!$G$16))</f>
        <v>78.29511308235405</v>
      </c>
      <c r="L151" s="41">
        <f>IF('3f CPIH'!H$16="-","-",'3g OC '!$E$10*('3f CPIH'!H$16/'3f CPIH'!$G$16))</f>
        <v>79.291039178313554</v>
      </c>
      <c r="M151" s="41">
        <f>IF('3f CPIH'!I$16="-","-",'3g OC '!$E$10*('3f CPIH'!I$16/'3f CPIH'!$G$16))</f>
        <v>80.440184673651416</v>
      </c>
      <c r="N151" s="41">
        <f>IF('3f CPIH'!J$16="-","-",'3g OC '!$E$10*('3f CPIH'!J$16/'3f CPIH'!$G$16))</f>
        <v>81.129671970854147</v>
      </c>
      <c r="O151" s="31"/>
      <c r="P151" s="41">
        <f>IF('3f CPIH'!L$16="-","-",'3g OC '!$E$10*('3f CPIH'!L$16/'3f CPIH'!$G$16))</f>
        <v>81.129671970854147</v>
      </c>
      <c r="Q151" s="41" t="str">
        <f>IF('3f CPIH'!M$16="-","-",'3g OC '!$E$10*('3f CPIH'!M$16/'3f CPIH'!$G$16))</f>
        <v>-</v>
      </c>
      <c r="R151" s="41" t="str">
        <f>IF('3f CPIH'!N$16="-","-",'3g OC '!$E$10*('3f CPIH'!N$16/'3f CPIH'!$G$16))</f>
        <v>-</v>
      </c>
      <c r="S151" s="41" t="str">
        <f>IF('3f CPIH'!O$16="-","-",'3g OC '!$E$10*('3f CPIH'!O$16/'3f CPIH'!$G$16))</f>
        <v>-</v>
      </c>
      <c r="T151" s="41" t="str">
        <f>IF('3f CPIH'!P$16="-","-",'3g OC '!$E$10*('3f CPIH'!P$16/'3f CPIH'!$G$16))</f>
        <v>-</v>
      </c>
      <c r="U151" s="41" t="str">
        <f>IF('3f CPIH'!Q$16="-","-",'3g OC '!$E$10*('3f CPIH'!Q$16/'3f CPIH'!$G$16))</f>
        <v>-</v>
      </c>
      <c r="V151" s="41" t="str">
        <f>IF('3f CPIH'!R$16="-","-",'3g OC '!$E$10*('3f CPIH'!R$16/'3f CPIH'!$G$16))</f>
        <v>-</v>
      </c>
      <c r="W151" s="41" t="str">
        <f>IF('3f CPIH'!S$16="-","-",'3g OC '!$E$10*('3f CPIH'!S$16/'3f CPIH'!$G$16))</f>
        <v>-</v>
      </c>
      <c r="X151" s="41" t="str">
        <f>IF('3f CPIH'!T$16="-","-",'3g OC '!$E$10*('3f CPIH'!T$16/'3f CPIH'!$G$16))</f>
        <v>-</v>
      </c>
      <c r="Y151" s="41" t="str">
        <f>IF('3f CPIH'!U$16="-","-",'3g OC '!$E$10*('3f CPIH'!U$16/'3f CPIH'!$G$16))</f>
        <v>-</v>
      </c>
      <c r="Z151" s="41" t="str">
        <f>IF('3f CPIH'!V$16="-","-",'3g OC '!$E$10*('3f CPIH'!V$16/'3f CPIH'!$G$16))</f>
        <v>-</v>
      </c>
      <c r="AA151" s="29"/>
    </row>
    <row r="152" spans="1:27" s="30" customFormat="1" ht="11.5" x14ac:dyDescent="0.25">
      <c r="A152" s="273">
        <v>6</v>
      </c>
      <c r="B152" s="142" t="s">
        <v>352</v>
      </c>
      <c r="C152" s="142" t="s">
        <v>45</v>
      </c>
      <c r="D152" s="140" t="s">
        <v>331</v>
      </c>
      <c r="E152" s="192"/>
      <c r="F152" s="31"/>
      <c r="G152" s="41" t="s">
        <v>336</v>
      </c>
      <c r="H152" s="41" t="s">
        <v>336</v>
      </c>
      <c r="I152" s="41" t="s">
        <v>336</v>
      </c>
      <c r="J152" s="41" t="s">
        <v>336</v>
      </c>
      <c r="K152" s="41">
        <f>IF('3h SMNCC'!F$36="-","-",'3h SMNCC'!F$36)</f>
        <v>0</v>
      </c>
      <c r="L152" s="41">
        <f>IF('3h SMNCC'!G$36="-","-",'3h SMNCC'!G$36)</f>
        <v>-0.20799732489328449</v>
      </c>
      <c r="M152" s="41">
        <f>IF('3h SMNCC'!H$36="-","-",'3h SMNCC'!H$36)</f>
        <v>2.3528451635617831</v>
      </c>
      <c r="N152" s="41">
        <f>IF('3h SMNCC'!I$36="-","-",'3h SMNCC'!I$36)</f>
        <v>7.276170729762069</v>
      </c>
      <c r="O152" s="31"/>
      <c r="P152" s="41" t="str">
        <f>IF('3h SMNCC'!K$36="-","-",'3h SMNCC'!K$36)</f>
        <v>-</v>
      </c>
      <c r="Q152" s="41" t="str">
        <f>IF('3h SMNCC'!L$36="-","-",'3h SMNCC'!L$36)</f>
        <v>-</v>
      </c>
      <c r="R152" s="41" t="str">
        <f>IF('3h SMNCC'!M$36="-","-",'3h SMNCC'!M$36)</f>
        <v>-</v>
      </c>
      <c r="S152" s="41" t="str">
        <f>IF('3h SMNCC'!N$36="-","-",'3h SMNCC'!N$36)</f>
        <v>-</v>
      </c>
      <c r="T152" s="41" t="str">
        <f>IF('3h SMNCC'!O$36="-","-",'3h SMNCC'!O$36)</f>
        <v>-</v>
      </c>
      <c r="U152" s="41" t="str">
        <f>IF('3h SMNCC'!P$36="-","-",'3h SMNCC'!P$36)</f>
        <v>-</v>
      </c>
      <c r="V152" s="41" t="str">
        <f>IF('3h SMNCC'!Q$36="-","-",'3h SMNCC'!Q$36)</f>
        <v>-</v>
      </c>
      <c r="W152" s="41" t="str">
        <f>IF('3h SMNCC'!R$36="-","-",'3h SMNCC'!R$36)</f>
        <v>-</v>
      </c>
      <c r="X152" s="41" t="str">
        <f>IF('3h SMNCC'!S$36="-","-",'3h SMNCC'!S$36)</f>
        <v>-</v>
      </c>
      <c r="Y152" s="41" t="str">
        <f>IF('3h SMNCC'!T$36="-","-",'3h SMNCC'!T$36)</f>
        <v>-</v>
      </c>
      <c r="Z152" s="41" t="str">
        <f>IF('3h SMNCC'!U$36="-","-",'3h SMNCC'!U$36)</f>
        <v>-</v>
      </c>
      <c r="AA152" s="29"/>
    </row>
    <row r="153" spans="1:27" s="30" customFormat="1" ht="11.5" x14ac:dyDescent="0.25">
      <c r="A153" s="273">
        <v>7</v>
      </c>
      <c r="B153" s="142" t="s">
        <v>352</v>
      </c>
      <c r="C153" s="142" t="s">
        <v>399</v>
      </c>
      <c r="D153" s="140" t="s">
        <v>331</v>
      </c>
      <c r="E153" s="192"/>
      <c r="F153" s="31"/>
      <c r="G153" s="41">
        <f>IF('3f CPIH'!C$16="-","-",'3i PAAC PAP'!$G$12*('3f CPIH'!C$16/'3f CPIH'!$G$16))</f>
        <v>12.553203379941255</v>
      </c>
      <c r="H153" s="41">
        <f>IF('3f CPIH'!D$16="-","-",'3i PAAC PAP'!$G$12*('3f CPIH'!D$16/'3f CPIH'!$G$16))</f>
        <v>12.578334918239436</v>
      </c>
      <c r="I153" s="41">
        <f>IF('3f CPIH'!E$16="-","-",'3i PAAC PAP'!$G$12*('3f CPIH'!E$16/'3f CPIH'!$G$16))</f>
        <v>12.616032225686709</v>
      </c>
      <c r="J153" s="41">
        <f>IF('3f CPIH'!F$16="-","-",'3i PAAC PAP'!$G$12*('3f CPIH'!F$16/'3f CPIH'!$G$16))</f>
        <v>12.691426840581251</v>
      </c>
      <c r="K153" s="41">
        <f>IF('3f CPIH'!G$16="-","-",'3i PAAC PAP'!$G$12*('3f CPIH'!G$16/'3f CPIH'!$G$16))</f>
        <v>12.842216070370334</v>
      </c>
      <c r="L153" s="41">
        <f>IF('3f CPIH'!H$16="-","-",'3i PAAC PAP'!$G$12*('3f CPIH'!H$16/'3f CPIH'!$G$16))</f>
        <v>13.005571069308509</v>
      </c>
      <c r="M153" s="41">
        <f>IF('3f CPIH'!I$16="-","-",'3i PAAC PAP'!$G$12*('3f CPIH'!I$16/'3f CPIH'!$G$16))</f>
        <v>13.194057606544863</v>
      </c>
      <c r="N153" s="41">
        <f>IF('3f CPIH'!J$16="-","-",'3i PAAC PAP'!$G$12*('3f CPIH'!J$16/'3f CPIH'!$G$16))</f>
        <v>13.307149528886677</v>
      </c>
      <c r="O153" s="31"/>
      <c r="P153" s="41">
        <f>IF('3f CPIH'!L$16="-","-",'3i PAAC PAP'!$G$12*('3f CPIH'!L$16/'3f CPIH'!$G$16))</f>
        <v>13.307149528886677</v>
      </c>
      <c r="Q153" s="41" t="str">
        <f>IF('3f CPIH'!M$16="-","-",'3i PAAC PAP'!$G$12*('3f CPIH'!M$16/'3f CPIH'!$G$16))</f>
        <v>-</v>
      </c>
      <c r="R153" s="41" t="str">
        <f>IF('3f CPIH'!N$16="-","-",'3i PAAC PAP'!$G$12*('3f CPIH'!N$16/'3f CPIH'!$G$16))</f>
        <v>-</v>
      </c>
      <c r="S153" s="41" t="str">
        <f>IF('3f CPIH'!O$16="-","-",'3i PAAC PAP'!$G$12*('3f CPIH'!O$16/'3f CPIH'!$G$16))</f>
        <v>-</v>
      </c>
      <c r="T153" s="41" t="str">
        <f>IF('3f CPIH'!P$16="-","-",'3i PAAC PAP'!$G$12*('3f CPIH'!P$16/'3f CPIH'!$G$16))</f>
        <v>-</v>
      </c>
      <c r="U153" s="41" t="str">
        <f>IF('3f CPIH'!Q$16="-","-",'3i PAAC PAP'!$G$12*('3f CPIH'!Q$16/'3f CPIH'!$G$16))</f>
        <v>-</v>
      </c>
      <c r="V153" s="41" t="str">
        <f>IF('3f CPIH'!R$16="-","-",'3i PAAC PAP'!$G$12*('3f CPIH'!R$16/'3f CPIH'!$G$16))</f>
        <v>-</v>
      </c>
      <c r="W153" s="41" t="str">
        <f>IF('3f CPIH'!S$16="-","-",'3i PAAC PAP'!$G$12*('3f CPIH'!S$16/'3f CPIH'!$G$16))</f>
        <v>-</v>
      </c>
      <c r="X153" s="41" t="str">
        <f>IF('3f CPIH'!T$16="-","-",'3i PAAC PAP'!$G$12*('3f CPIH'!T$16/'3f CPIH'!$G$16))</f>
        <v>-</v>
      </c>
      <c r="Y153" s="41" t="str">
        <f>IF('3f CPIH'!U$16="-","-",'3i PAAC PAP'!$G$12*('3f CPIH'!U$16/'3f CPIH'!$G$16))</f>
        <v>-</v>
      </c>
      <c r="Z153" s="41" t="str">
        <f>IF('3f CPIH'!V$16="-","-",'3i PAAC PAP'!$G$12*('3f CPIH'!V$16/'3f CPIH'!$G$16))</f>
        <v>-</v>
      </c>
      <c r="AA153" s="29"/>
    </row>
    <row r="154" spans="1:27" s="30" customFormat="1" ht="11.5" x14ac:dyDescent="0.25">
      <c r="A154" s="273">
        <v>8</v>
      </c>
      <c r="B154" s="142" t="s">
        <v>352</v>
      </c>
      <c r="C154" s="142" t="s">
        <v>417</v>
      </c>
      <c r="D154" s="140" t="s">
        <v>331</v>
      </c>
      <c r="E154" s="192"/>
      <c r="F154" s="31"/>
      <c r="G154" s="41">
        <f>IF(G147="-","-",SUM(G147:G152)*'3i PAAC PAP'!$G$24)</f>
        <v>45.575584559181117</v>
      </c>
      <c r="H154" s="41">
        <f>IF(H147="-","-",SUM(H147:H152)*'3i PAAC PAP'!$G$24)</f>
        <v>43.451200663441398</v>
      </c>
      <c r="I154" s="41">
        <f>IF(I147="-","-",SUM(I147:I152)*'3i PAAC PAP'!$G$24)</f>
        <v>44.82637426656197</v>
      </c>
      <c r="J154" s="41">
        <f>IF(J147="-","-",SUM(J147:J152)*'3i PAAC PAP'!$G$24)</f>
        <v>43.888457555405608</v>
      </c>
      <c r="K154" s="41">
        <f>IF(K147="-","-",SUM(K147:K152)*'3i PAAC PAP'!$G$24)</f>
        <v>47.501081916314646</v>
      </c>
      <c r="L154" s="41">
        <f>IF(L147="-","-",SUM(L147:L152)*'3i PAAC PAP'!$G$24)</f>
        <v>46.853615753607684</v>
      </c>
      <c r="M154" s="41">
        <f>IF(M147="-","-",SUM(M147:M152)*'3i PAAC PAP'!$G$24)</f>
        <v>51.807772382257518</v>
      </c>
      <c r="N154" s="41">
        <f>IF(N147="-","-",SUM(N147:N152)*'3i PAAC PAP'!$G$24)</f>
        <v>54.169091334574425</v>
      </c>
      <c r="O154" s="31"/>
      <c r="P154" s="41" t="str">
        <f>IF(P147="-","-",SUM(P147:P152)*'3i PAAC PAP'!$G$24)</f>
        <v>-</v>
      </c>
      <c r="Q154" s="41" t="str">
        <f>IF(Q147="-","-",SUM(Q147:Q152)*'3i PAAC PAP'!$G$24)</f>
        <v>-</v>
      </c>
      <c r="R154" s="41" t="str">
        <f>IF(R147="-","-",SUM(R147:R152)*'3i PAAC PAP'!$G$24)</f>
        <v>-</v>
      </c>
      <c r="S154" s="41" t="str">
        <f>IF(S147="-","-",SUM(S147:S152)*'3i PAAC PAP'!$G$24)</f>
        <v>-</v>
      </c>
      <c r="T154" s="41" t="str">
        <f>IF(T147="-","-",SUM(T147:T152)*'3i PAAC PAP'!$G$24)</f>
        <v>-</v>
      </c>
      <c r="U154" s="41" t="str">
        <f>IF(U147="-","-",SUM(U147:U152)*'3i PAAC PAP'!$G$24)</f>
        <v>-</v>
      </c>
      <c r="V154" s="41" t="str">
        <f>IF(V147="-","-",SUM(V147:V152)*'3i PAAC PAP'!$G$24)</f>
        <v>-</v>
      </c>
      <c r="W154" s="41" t="str">
        <f>IF(W147="-","-",SUM(W147:W152)*'3i PAAC PAP'!$G$24)</f>
        <v>-</v>
      </c>
      <c r="X154" s="41" t="str">
        <f>IF(X147="-","-",SUM(X147:X152)*'3i PAAC PAP'!$G$24)</f>
        <v>-</v>
      </c>
      <c r="Y154" s="41" t="str">
        <f>IF(Y147="-","-",SUM(Y147:Y152)*'3i PAAC PAP'!$G$24)</f>
        <v>-</v>
      </c>
      <c r="Z154" s="41" t="str">
        <f>IF(Z147="-","-",SUM(Z147:Z152)*'3i PAAC PAP'!$G$24)</f>
        <v>-</v>
      </c>
      <c r="AA154" s="29"/>
    </row>
    <row r="155" spans="1:27" s="30" customFormat="1" ht="11.5" x14ac:dyDescent="0.25">
      <c r="A155" s="273">
        <v>9</v>
      </c>
      <c r="B155" s="142" t="s">
        <v>398</v>
      </c>
      <c r="C155" s="142" t="s">
        <v>548</v>
      </c>
      <c r="D155" s="140" t="s">
        <v>331</v>
      </c>
      <c r="E155" s="192"/>
      <c r="F155" s="31"/>
      <c r="G155" s="41">
        <f>IF(G147="-","-",SUM(G147:G154)*'3j EBIT'!$E$10)</f>
        <v>11.686355668843392</v>
      </c>
      <c r="H155" s="41">
        <f>IF(H147="-","-",SUM(H147:H154)*'3j EBIT'!$E$10)</f>
        <v>11.153222521513309</v>
      </c>
      <c r="I155" s="41">
        <f>IF(I147="-","-",SUM(I147:I154)*'3j EBIT'!$E$10)</f>
        <v>11.499359989637213</v>
      </c>
      <c r="J155" s="41">
        <f>IF(J147="-","-",SUM(J147:J154)*'3j EBIT'!$E$10)</f>
        <v>11.265203080122602</v>
      </c>
      <c r="K155" s="41">
        <f>IF(K147="-","-",SUM(K147:K154)*'3j EBIT'!$E$10)</f>
        <v>12.175500496182829</v>
      </c>
      <c r="L155" s="41">
        <f>IF(L147="-","-",SUM(L147:L154)*'3j EBIT'!$E$10)</f>
        <v>12.015971282779196</v>
      </c>
      <c r="M155" s="41">
        <f>IF(M147="-","-",SUM(M147:M154)*'3j EBIT'!$E$10)</f>
        <v>13.263956011245675</v>
      </c>
      <c r="N155" s="41">
        <f>IF(N147="-","-",SUM(N147:N154)*'3j EBIT'!$E$10)</f>
        <v>13.859229632893619</v>
      </c>
      <c r="O155" s="31"/>
      <c r="P155" s="41" t="str">
        <f>IF(P147="-","-",SUM(P147:P154)*'3j EBIT'!$E$10)</f>
        <v>-</v>
      </c>
      <c r="Q155" s="41" t="str">
        <f>IF(Q147="-","-",SUM(Q147:Q154)*'3j EBIT'!$E$10)</f>
        <v>-</v>
      </c>
      <c r="R155" s="41" t="str">
        <f>IF(R147="-","-",SUM(R147:R154)*'3j EBIT'!$E$10)</f>
        <v>-</v>
      </c>
      <c r="S155" s="41" t="str">
        <f>IF(S147="-","-",SUM(S147:S154)*'3j EBIT'!$E$10)</f>
        <v>-</v>
      </c>
      <c r="T155" s="41" t="str">
        <f>IF(T147="-","-",SUM(T147:T154)*'3j EBIT'!$E$10)</f>
        <v>-</v>
      </c>
      <c r="U155" s="41" t="str">
        <f>IF(U147="-","-",SUM(U147:U154)*'3j EBIT'!$E$10)</f>
        <v>-</v>
      </c>
      <c r="V155" s="41" t="str">
        <f>IF(V147="-","-",SUM(V147:V154)*'3j EBIT'!$E$10)</f>
        <v>-</v>
      </c>
      <c r="W155" s="41" t="str">
        <f>IF(W147="-","-",SUM(W147:W154)*'3j EBIT'!$E$10)</f>
        <v>-</v>
      </c>
      <c r="X155" s="41" t="str">
        <f>IF(X147="-","-",SUM(X147:X154)*'3j EBIT'!$E$10)</f>
        <v>-</v>
      </c>
      <c r="Y155" s="41" t="str">
        <f>IF(Y147="-","-",SUM(Y147:Y154)*'3j EBIT'!$E$10)</f>
        <v>-</v>
      </c>
      <c r="Z155" s="41" t="str">
        <f>IF(Z147="-","-",SUM(Z147:Z154)*'3j EBIT'!$E$10)</f>
        <v>-</v>
      </c>
      <c r="AA155" s="29"/>
    </row>
    <row r="156" spans="1:27" s="30" customFormat="1" ht="11.5" x14ac:dyDescent="0.25">
      <c r="A156" s="273">
        <v>10</v>
      </c>
      <c r="B156" s="142" t="s">
        <v>294</v>
      </c>
      <c r="C156" s="145" t="s">
        <v>549</v>
      </c>
      <c r="D156" s="140" t="s">
        <v>331</v>
      </c>
      <c r="E156" s="133"/>
      <c r="F156" s="31"/>
      <c r="G156" s="41">
        <f>IF(G147="-","-",SUM(G147:G149,G151:G155)*'3k HAP'!$E$11)</f>
        <v>7.1797523823210732</v>
      </c>
      <c r="H156" s="41">
        <f>IF(H147="-","-",SUM(H147:H149,H151:H155)*'3k HAP'!$E$11)</f>
        <v>6.7511869684236396</v>
      </c>
      <c r="I156" s="41">
        <f>IF(I147="-","-",SUM(I147:I149,I151:I155)*'3k HAP'!$E$11)</f>
        <v>6.8059009237333248</v>
      </c>
      <c r="J156" s="41">
        <f>IF(J147="-","-",SUM(J147:J149,J151:J155)*'3k HAP'!$E$11)</f>
        <v>6.6351123404274182</v>
      </c>
      <c r="K156" s="41">
        <f>IF(K147="-","-",SUM(K147:K149,K151:K155)*'3k HAP'!$E$11)</f>
        <v>7.4905026457417634</v>
      </c>
      <c r="L156" s="41">
        <f>IF(L147="-","-",SUM(L147:L149,L151:L155)*'3k HAP'!$E$11)</f>
        <v>7.3490933089154113</v>
      </c>
      <c r="M156" s="41">
        <f>IF(M147="-","-",SUM(M147:M149,M151:M155)*'3k HAP'!$E$11)</f>
        <v>8.2075056678301621</v>
      </c>
      <c r="N156" s="41">
        <f>IF(N147="-","-",SUM(N147:N149,N151:N155)*'3k HAP'!$E$11)</f>
        <v>8.6774039039872317</v>
      </c>
      <c r="O156" s="31"/>
      <c r="P156" s="41" t="str">
        <f>IF(P147="-","-",SUM(P147:P149,P151:P155)*'3k HAP'!$E$11)</f>
        <v>-</v>
      </c>
      <c r="Q156" s="41" t="str">
        <f>IF(Q147="-","-",SUM(Q147:Q149,Q151:Q155)*'3k HAP'!$E$11)</f>
        <v>-</v>
      </c>
      <c r="R156" s="41" t="str">
        <f>IF(R147="-","-",SUM(R147:R149,R151:R155)*'3k HAP'!$E$11)</f>
        <v>-</v>
      </c>
      <c r="S156" s="41" t="str">
        <f>IF(S147="-","-",SUM(S147:S149,S151:S155)*'3k HAP'!$E$11)</f>
        <v>-</v>
      </c>
      <c r="T156" s="41" t="str">
        <f>IF(T147="-","-",SUM(T147:T149,T151:T155)*'3k HAP'!$E$11)</f>
        <v>-</v>
      </c>
      <c r="U156" s="41" t="str">
        <f>IF(U147="-","-",SUM(U147:U149,U151:U155)*'3k HAP'!$E$11)</f>
        <v>-</v>
      </c>
      <c r="V156" s="41" t="str">
        <f>IF(V147="-","-",SUM(V147:V149,V151:V155)*'3k HAP'!$E$11)</f>
        <v>-</v>
      </c>
      <c r="W156" s="41" t="str">
        <f>IF(W147="-","-",SUM(W147:W149,W151:W155)*'3k HAP'!$E$11)</f>
        <v>-</v>
      </c>
      <c r="X156" s="41" t="str">
        <f>IF(X147="-","-",SUM(X147:X149,X151:X155)*'3k HAP'!$E$11)</f>
        <v>-</v>
      </c>
      <c r="Y156" s="41" t="str">
        <f>IF(Y147="-","-",SUM(Y147:Y149,Y151:Y155)*'3k HAP'!$E$11)</f>
        <v>-</v>
      </c>
      <c r="Z156" s="41" t="str">
        <f>IF(Z147="-","-",SUM(Z147:Z149,Z151:Z155)*'3k HAP'!$E$11)</f>
        <v>-</v>
      </c>
      <c r="AA156" s="29"/>
    </row>
    <row r="157" spans="1:27" s="30" customFormat="1" ht="11.5" x14ac:dyDescent="0.25">
      <c r="A157" s="273">
        <v>11</v>
      </c>
      <c r="B157" s="142" t="s">
        <v>46</v>
      </c>
      <c r="C157" s="191" t="str">
        <f>B157&amp;"_"&amp;D157</f>
        <v>Total_Southern Scotland</v>
      </c>
      <c r="D157" s="140" t="s">
        <v>331</v>
      </c>
      <c r="E157" s="134"/>
      <c r="F157" s="31"/>
      <c r="G157" s="41">
        <f t="shared" ref="G157:N157" si="24">IF(G147="-","-",SUM(G147:G156))</f>
        <v>633.937459042922</v>
      </c>
      <c r="H157" s="41">
        <f t="shared" si="24"/>
        <v>604.91612114853217</v>
      </c>
      <c r="I157" s="41">
        <f t="shared" si="24"/>
        <v>623.5347340521713</v>
      </c>
      <c r="J157" s="41">
        <f t="shared" si="24"/>
        <v>610.80574069016063</v>
      </c>
      <c r="K157" s="41">
        <f t="shared" si="24"/>
        <v>660.48181873049464</v>
      </c>
      <c r="L157" s="41">
        <f t="shared" si="24"/>
        <v>651.7846057905997</v>
      </c>
      <c r="M157" s="41">
        <f t="shared" si="24"/>
        <v>719.57440963937461</v>
      </c>
      <c r="N157" s="41">
        <f t="shared" si="24"/>
        <v>751.96977211022931</v>
      </c>
      <c r="O157" s="31"/>
      <c r="P157" s="41" t="str">
        <f t="shared" ref="P157:Z157" si="25">IF(P147="-","-",SUM(P147:P156))</f>
        <v>-</v>
      </c>
      <c r="Q157" s="41" t="str">
        <f t="shared" si="25"/>
        <v>-</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5" x14ac:dyDescent="0.25">
      <c r="A158" s="273">
        <v>1</v>
      </c>
      <c r="B158" s="138" t="s">
        <v>353</v>
      </c>
      <c r="C158" s="189" t="s">
        <v>344</v>
      </c>
      <c r="D158" s="141" t="s">
        <v>332</v>
      </c>
      <c r="E158" s="137"/>
      <c r="F158" s="31"/>
      <c r="G158" s="135">
        <f>IF('3a DF'!H41="-","-",'3a DF'!H41)</f>
        <v>259.56260390109736</v>
      </c>
      <c r="H158" s="135">
        <f>IF('3a DF'!I41="-","-",'3a DF'!I41)</f>
        <v>232.35506480088395</v>
      </c>
      <c r="I158" s="135">
        <f>IF('3a DF'!J41="-","-",'3a DF'!J41)</f>
        <v>209.52582393508681</v>
      </c>
      <c r="J158" s="135">
        <f>IF('3a DF'!K41="-","-",'3a DF'!K41)</f>
        <v>199.57821524433098</v>
      </c>
      <c r="K158" s="135">
        <f>IF('3a DF'!L41="-","-",'3a DF'!L41)</f>
        <v>232.9075395679925</v>
      </c>
      <c r="L158" s="135">
        <f>IF('3a DF'!M41="-","-",'3a DF'!M41)</f>
        <v>224.29180642852972</v>
      </c>
      <c r="M158" s="135">
        <f>IF('3a DF'!N41="-","-",'3a DF'!N41)</f>
        <v>233.45354448550574</v>
      </c>
      <c r="N158" s="135">
        <f>IF('3a DF'!O41="-","-",'3a DF'!O41)</f>
        <v>260.5549042772949</v>
      </c>
      <c r="O158" s="31"/>
      <c r="P158" s="135" t="str">
        <f>IF('3a DF'!Q41="-","-",'3a DF'!Q41)</f>
        <v>-</v>
      </c>
      <c r="Q158" s="135" t="str">
        <f>IF('3a DF'!R41="-","-",'3a DF'!R41)</f>
        <v>-</v>
      </c>
      <c r="R158" s="135" t="str">
        <f>IF('3a DF'!S41="-","-",'3a DF'!S41)</f>
        <v>-</v>
      </c>
      <c r="S158" s="135" t="str">
        <f>IF('3a DF'!T41="-","-",'3a DF'!T41)</f>
        <v>-</v>
      </c>
      <c r="T158" s="135" t="str">
        <f>IF('3a DF'!U41="-","-",'3a DF'!U41)</f>
        <v>-</v>
      </c>
      <c r="U158" s="135" t="str">
        <f>IF('3a DF'!V41="-","-",'3a DF'!V41)</f>
        <v>-</v>
      </c>
      <c r="V158" s="135" t="str">
        <f>IF('3a DF'!W41="-","-",'3a DF'!W41)</f>
        <v>-</v>
      </c>
      <c r="W158" s="135" t="str">
        <f>IF('3a DF'!X41="-","-",'3a DF'!X41)</f>
        <v>-</v>
      </c>
      <c r="X158" s="135" t="str">
        <f>IF('3a DF'!Y41="-","-",'3a DF'!Y41)</f>
        <v>-</v>
      </c>
      <c r="Y158" s="135" t="str">
        <f>IF('3a DF'!Z41="-","-",'3a DF'!Z41)</f>
        <v>-</v>
      </c>
      <c r="Z158" s="135" t="str">
        <f>IF('3a DF'!AA41="-","-",'3a DF'!AA41)</f>
        <v>-</v>
      </c>
      <c r="AA158" s="29"/>
    </row>
    <row r="159" spans="1:27" s="30" customFormat="1" ht="11.5" x14ac:dyDescent="0.25">
      <c r="A159" s="273">
        <v>2</v>
      </c>
      <c r="B159" s="138" t="s">
        <v>353</v>
      </c>
      <c r="C159" s="189" t="s">
        <v>303</v>
      </c>
      <c r="D159" s="141" t="s">
        <v>332</v>
      </c>
      <c r="E159" s="137"/>
      <c r="F159" s="31"/>
      <c r="G159" s="135">
        <f>IF('3b CM'!F40="-","-",'3b CM'!F40)</f>
        <v>5.9810111338353213E-2</v>
      </c>
      <c r="H159" s="135">
        <f>IF('3b CM'!G40="-","-",'3b CM'!G40)</f>
        <v>8.9715167007529809E-2</v>
      </c>
      <c r="I159" s="135">
        <f>IF('3b CM'!H40="-","-",'3b CM'!H40)</f>
        <v>0.2825033080682014</v>
      </c>
      <c r="J159" s="135">
        <f>IF('3b CM'!I40="-","-",'3b CM'!I40)</f>
        <v>0.28729179422699846</v>
      </c>
      <c r="K159" s="135">
        <f>IF('3b CM'!J40="-","-",'3b CM'!J40)</f>
        <v>3.6899164985295574</v>
      </c>
      <c r="L159" s="135">
        <f>IF('3b CM'!K40="-","-",'3b CM'!K40)</f>
        <v>3.5795918624627601</v>
      </c>
      <c r="M159" s="135">
        <f>IF('3b CM'!L40="-","-",'3b CM'!L40)</f>
        <v>12.14064704031469</v>
      </c>
      <c r="N159" s="135">
        <f>IF('3b CM'!M40="-","-",'3b CM'!M40)</f>
        <v>11.54124441590206</v>
      </c>
      <c r="O159" s="31"/>
      <c r="P159" s="135" t="str">
        <f>IF('3b CM'!O40="-","-",'3b CM'!O40)</f>
        <v>-</v>
      </c>
      <c r="Q159" s="135" t="str">
        <f>IF('3b CM'!P40="-","-",'3b CM'!P40)</f>
        <v>-</v>
      </c>
      <c r="R159" s="135" t="str">
        <f>IF('3b CM'!Q40="-","-",'3b CM'!Q40)</f>
        <v>-</v>
      </c>
      <c r="S159" s="135" t="str">
        <f>IF('3b CM'!R40="-","-",'3b CM'!R40)</f>
        <v>-</v>
      </c>
      <c r="T159" s="135" t="str">
        <f>IF('3b CM'!S40="-","-",'3b CM'!S40)</f>
        <v>-</v>
      </c>
      <c r="U159" s="135" t="str">
        <f>IF('3b CM'!T40="-","-",'3b CM'!T40)</f>
        <v>-</v>
      </c>
      <c r="V159" s="135" t="str">
        <f>IF('3b CM'!U40="-","-",'3b CM'!U40)</f>
        <v>-</v>
      </c>
      <c r="W159" s="135" t="str">
        <f>IF('3b CM'!V40="-","-",'3b CM'!V40)</f>
        <v>-</v>
      </c>
      <c r="X159" s="135" t="str">
        <f>IF('3b CM'!W40="-","-",'3b CM'!W40)</f>
        <v>-</v>
      </c>
      <c r="Y159" s="135" t="str">
        <f>IF('3b CM'!X40="-","-",'3b CM'!X40)</f>
        <v>-</v>
      </c>
      <c r="Z159" s="135" t="str">
        <f>IF('3b CM'!Y40="-","-",'3b CM'!Y40)</f>
        <v>-</v>
      </c>
      <c r="AA159" s="29"/>
    </row>
    <row r="160" spans="1:27" s="30" customFormat="1" ht="11.5" x14ac:dyDescent="0.25">
      <c r="A160" s="273">
        <v>3</v>
      </c>
      <c r="B160" s="138" t="s">
        <v>2</v>
      </c>
      <c r="C160" s="189" t="s">
        <v>345</v>
      </c>
      <c r="D160" s="141" t="s">
        <v>332</v>
      </c>
      <c r="E160" s="137"/>
      <c r="F160" s="31"/>
      <c r="G160" s="135">
        <f>IF('3c PC'!G41="-","-",'3c PC'!G41)</f>
        <v>90.747247800818172</v>
      </c>
      <c r="H160" s="135">
        <f>IF('3c PC'!H41="-","-",'3c PC'!H41)</f>
        <v>90.719904220854062</v>
      </c>
      <c r="I160" s="135">
        <f>IF('3c PC'!I41="-","-",'3c PC'!I41)</f>
        <v>115.08877749988251</v>
      </c>
      <c r="J160" s="135">
        <f>IF('3c PC'!J41="-","-",'3c PC'!J41)</f>
        <v>113.83865354410425</v>
      </c>
      <c r="K160" s="135">
        <f>IF('3c PC'!K41="-","-",'3c PC'!K41)</f>
        <v>130.671115666291</v>
      </c>
      <c r="L160" s="135">
        <f>IF('3c PC'!L41="-","-",'3c PC'!L41)</f>
        <v>129.4565054808383</v>
      </c>
      <c r="M160" s="135">
        <f>IF('3c PC'!M41="-","-",'3c PC'!M41)</f>
        <v>157.69282082388395</v>
      </c>
      <c r="N160" s="135">
        <f>IF('3c PC'!N41="-","-",'3c PC'!N41)</f>
        <v>154.78345901147173</v>
      </c>
      <c r="O160" s="31"/>
      <c r="P160" s="135" t="str">
        <f>IF('3c PC'!P41="-","-",'3c PC'!P41)</f>
        <v>-</v>
      </c>
      <c r="Q160" s="135" t="str">
        <f>IF('3c PC'!Q41="-","-",'3c PC'!Q41)</f>
        <v>-</v>
      </c>
      <c r="R160" s="135" t="str">
        <f>IF('3c PC'!R41="-","-",'3c PC'!R41)</f>
        <v>-</v>
      </c>
      <c r="S160" s="135" t="str">
        <f>IF('3c PC'!S41="-","-",'3c PC'!S41)</f>
        <v>-</v>
      </c>
      <c r="T160" s="135" t="str">
        <f>IF('3c PC'!T41="-","-",'3c PC'!T41)</f>
        <v>-</v>
      </c>
      <c r="U160" s="135" t="str">
        <f>IF('3c PC'!U41="-","-",'3c PC'!U41)</f>
        <v>-</v>
      </c>
      <c r="V160" s="135" t="str">
        <f>IF('3c PC'!V41="-","-",'3c PC'!V41)</f>
        <v>-</v>
      </c>
      <c r="W160" s="135" t="str">
        <f>IF('3c PC'!W41="-","-",'3c PC'!W41)</f>
        <v>-</v>
      </c>
      <c r="X160" s="135" t="str">
        <f>IF('3c PC'!X41="-","-",'3c PC'!X41)</f>
        <v>-</v>
      </c>
      <c r="Y160" s="135" t="str">
        <f>IF('3c PC'!Y41="-","-",'3c PC'!Y41)</f>
        <v>-</v>
      </c>
      <c r="Z160" s="135" t="str">
        <f>IF('3c PC'!Z41="-","-",'3c PC'!Z41)</f>
        <v>-</v>
      </c>
      <c r="AA160" s="29"/>
    </row>
    <row r="161" spans="1:27" s="30" customFormat="1" ht="11.5" x14ac:dyDescent="0.25">
      <c r="A161" s="273">
        <v>4</v>
      </c>
      <c r="B161" s="138" t="s">
        <v>355</v>
      </c>
      <c r="C161" s="189" t="s">
        <v>346</v>
      </c>
      <c r="D161" s="141" t="s">
        <v>332</v>
      </c>
      <c r="E161" s="137"/>
      <c r="F161" s="31"/>
      <c r="G161" s="135">
        <f>IF('3d NC-Elec'!H69="-","-",'3d NC-Elec'!H69)</f>
        <v>160.96862231984301</v>
      </c>
      <c r="H161" s="135">
        <f>IF('3d NC-Elec'!I69="-","-",'3d NC-Elec'!I69)</f>
        <v>161.98287392634072</v>
      </c>
      <c r="I161" s="135">
        <f>IF('3d NC-Elec'!J69="-","-",'3d NC-Elec'!J69)</f>
        <v>189.20752718980827</v>
      </c>
      <c r="J161" s="135">
        <f>IF('3d NC-Elec'!K69="-","-",'3d NC-Elec'!K69)</f>
        <v>188.44467322566766</v>
      </c>
      <c r="K161" s="135">
        <f>IF('3d NC-Elec'!L69="-","-",'3d NC-Elec'!L69)</f>
        <v>189.29577404168177</v>
      </c>
      <c r="L161" s="135">
        <f>IF('3d NC-Elec'!M69="-","-",'3d NC-Elec'!M69)</f>
        <v>190.51167316169997</v>
      </c>
      <c r="M161" s="135">
        <f>IF('3d NC-Elec'!N69="-","-",'3d NC-Elec'!N69)</f>
        <v>180.82740656863106</v>
      </c>
      <c r="N161" s="135">
        <f>IF('3d NC-Elec'!O69="-","-",'3d NC-Elec'!O69)</f>
        <v>180.29816618803244</v>
      </c>
      <c r="O161" s="31"/>
      <c r="P161" s="135" t="str">
        <f>IF('3d NC-Elec'!Q69="-","-",'3d NC-Elec'!Q69)</f>
        <v>-</v>
      </c>
      <c r="Q161" s="135" t="str">
        <f>IF('3d NC-Elec'!R69="-","-",'3d NC-Elec'!R69)</f>
        <v>-</v>
      </c>
      <c r="R161" s="135" t="str">
        <f>IF('3d NC-Elec'!S69="-","-",'3d NC-Elec'!S69)</f>
        <v>-</v>
      </c>
      <c r="S161" s="135" t="str">
        <f>IF('3d NC-Elec'!T69="-","-",'3d NC-Elec'!T69)</f>
        <v>-</v>
      </c>
      <c r="T161" s="135" t="str">
        <f>IF('3d NC-Elec'!U69="-","-",'3d NC-Elec'!U69)</f>
        <v>-</v>
      </c>
      <c r="U161" s="135" t="str">
        <f>IF('3d NC-Elec'!V69="-","-",'3d NC-Elec'!V69)</f>
        <v>-</v>
      </c>
      <c r="V161" s="135" t="str">
        <f>IF('3d NC-Elec'!W69="-","-",'3d NC-Elec'!W69)</f>
        <v>-</v>
      </c>
      <c r="W161" s="135" t="str">
        <f>IF('3d NC-Elec'!X69="-","-",'3d NC-Elec'!X69)</f>
        <v>-</v>
      </c>
      <c r="X161" s="135" t="str">
        <f>IF('3d NC-Elec'!Y69="-","-",'3d NC-Elec'!Y69)</f>
        <v>-</v>
      </c>
      <c r="Y161" s="135" t="str">
        <f>IF('3d NC-Elec'!Z69="-","-",'3d NC-Elec'!Z69)</f>
        <v>-</v>
      </c>
      <c r="Z161" s="135" t="str">
        <f>IF('3d NC-Elec'!AA69="-","-",'3d NC-Elec'!AA69)</f>
        <v>-</v>
      </c>
      <c r="AA161" s="29"/>
    </row>
    <row r="162" spans="1:27" s="30" customFormat="1" ht="11.5" x14ac:dyDescent="0.25">
      <c r="A162" s="273">
        <v>5</v>
      </c>
      <c r="B162" s="138" t="s">
        <v>352</v>
      </c>
      <c r="C162" s="189" t="s">
        <v>347</v>
      </c>
      <c r="D162" s="141" t="s">
        <v>332</v>
      </c>
      <c r="E162" s="137"/>
      <c r="F162" s="31"/>
      <c r="G162" s="135">
        <f>IF('3f CPIH'!C$16="-","-",'3g OC '!$E$10*('3f CPIH'!C$16/'3f CPIH'!$G$16))</f>
        <v>76.533089989502642</v>
      </c>
      <c r="H162" s="135">
        <f>IF('3f CPIH'!D$16="-","-",'3g OC '!$E$10*('3f CPIH'!D$16/'3f CPIH'!$G$16))</f>
        <v>76.686309388881014</v>
      </c>
      <c r="I162" s="135">
        <f>IF('3f CPIH'!E$16="-","-",'3g OC '!$E$10*('3f CPIH'!E$16/'3f CPIH'!$G$16))</f>
        <v>76.916138487948601</v>
      </c>
      <c r="J162" s="135">
        <f>IF('3f CPIH'!F$16="-","-",'3g OC '!$E$10*('3f CPIH'!F$16/'3f CPIH'!$G$16))</f>
        <v>77.375796686083746</v>
      </c>
      <c r="K162" s="135">
        <f>IF('3f CPIH'!G$16="-","-",'3g OC '!$E$10*('3f CPIH'!G$16/'3f CPIH'!$G$16))</f>
        <v>78.29511308235405</v>
      </c>
      <c r="L162" s="135">
        <f>IF('3f CPIH'!H$16="-","-",'3g OC '!$E$10*('3f CPIH'!H$16/'3f CPIH'!$G$16))</f>
        <v>79.291039178313554</v>
      </c>
      <c r="M162" s="135">
        <f>IF('3f CPIH'!I$16="-","-",'3g OC '!$E$10*('3f CPIH'!I$16/'3f CPIH'!$G$16))</f>
        <v>80.440184673651416</v>
      </c>
      <c r="N162" s="135">
        <f>IF('3f CPIH'!J$16="-","-",'3g OC '!$E$10*('3f CPIH'!J$16/'3f CPIH'!$G$16))</f>
        <v>81.129671970854147</v>
      </c>
      <c r="O162" s="31"/>
      <c r="P162" s="135">
        <f>IF('3f CPIH'!L$16="-","-",'3g OC '!$E$10*('3f CPIH'!L$16/'3f CPIH'!$G$16))</f>
        <v>81.129671970854147</v>
      </c>
      <c r="Q162" s="135" t="str">
        <f>IF('3f CPIH'!M$16="-","-",'3g OC '!$E$10*('3f CPIH'!M$16/'3f CPIH'!$G$16))</f>
        <v>-</v>
      </c>
      <c r="R162" s="135" t="str">
        <f>IF('3f CPIH'!N$16="-","-",'3g OC '!$E$10*('3f CPIH'!N$16/'3f CPIH'!$G$16))</f>
        <v>-</v>
      </c>
      <c r="S162" s="135" t="str">
        <f>IF('3f CPIH'!O$16="-","-",'3g OC '!$E$10*('3f CPIH'!O$16/'3f CPIH'!$G$16))</f>
        <v>-</v>
      </c>
      <c r="T162" s="135" t="str">
        <f>IF('3f CPIH'!P$16="-","-",'3g OC '!$E$10*('3f CPIH'!P$16/'3f CPIH'!$G$16))</f>
        <v>-</v>
      </c>
      <c r="U162" s="135" t="str">
        <f>IF('3f CPIH'!Q$16="-","-",'3g OC '!$E$10*('3f CPIH'!Q$16/'3f CPIH'!$G$16))</f>
        <v>-</v>
      </c>
      <c r="V162" s="135" t="str">
        <f>IF('3f CPIH'!R$16="-","-",'3g OC '!$E$10*('3f CPIH'!R$16/'3f CPIH'!$G$16))</f>
        <v>-</v>
      </c>
      <c r="W162" s="135" t="str">
        <f>IF('3f CPIH'!S$16="-","-",'3g OC '!$E$10*('3f CPIH'!S$16/'3f CPIH'!$G$16))</f>
        <v>-</v>
      </c>
      <c r="X162" s="135" t="str">
        <f>IF('3f CPIH'!T$16="-","-",'3g OC '!$E$10*('3f CPIH'!T$16/'3f CPIH'!$G$16))</f>
        <v>-</v>
      </c>
      <c r="Y162" s="135" t="str">
        <f>IF('3f CPIH'!U$16="-","-",'3g OC '!$E$10*('3f CPIH'!U$16/'3f CPIH'!$G$16))</f>
        <v>-</v>
      </c>
      <c r="Z162" s="135" t="str">
        <f>IF('3f CPIH'!V$16="-","-",'3g OC '!$E$10*('3f CPIH'!V$16/'3f CPIH'!$G$16))</f>
        <v>-</v>
      </c>
      <c r="AA162" s="29"/>
    </row>
    <row r="163" spans="1:27" s="30" customFormat="1" ht="11.5" x14ac:dyDescent="0.25">
      <c r="A163" s="273">
        <v>6</v>
      </c>
      <c r="B163" s="138" t="s">
        <v>352</v>
      </c>
      <c r="C163" s="189" t="s">
        <v>45</v>
      </c>
      <c r="D163" s="141" t="s">
        <v>332</v>
      </c>
      <c r="E163" s="137"/>
      <c r="F163" s="31"/>
      <c r="G163" s="135" t="s">
        <v>336</v>
      </c>
      <c r="H163" s="135" t="s">
        <v>336</v>
      </c>
      <c r="I163" s="135" t="s">
        <v>336</v>
      </c>
      <c r="J163" s="135" t="s">
        <v>336</v>
      </c>
      <c r="K163" s="135">
        <f>IF('3h SMNCC'!F$36="-","-",'3h SMNCC'!F$36)</f>
        <v>0</v>
      </c>
      <c r="L163" s="135">
        <f>IF('3h SMNCC'!G$36="-","-",'3h SMNCC'!G$36)</f>
        <v>-0.20799732489328449</v>
      </c>
      <c r="M163" s="135">
        <f>IF('3h SMNCC'!H$36="-","-",'3h SMNCC'!H$36)</f>
        <v>2.3528451635617831</v>
      </c>
      <c r="N163" s="135">
        <f>IF('3h SMNCC'!I$36="-","-",'3h SMNCC'!I$36)</f>
        <v>7.276170729762069</v>
      </c>
      <c r="O163" s="31"/>
      <c r="P163" s="135" t="str">
        <f>IF('3h SMNCC'!K$36="-","-",'3h SMNCC'!K$36)</f>
        <v>-</v>
      </c>
      <c r="Q163" s="135" t="str">
        <f>IF('3h SMNCC'!L$36="-","-",'3h SMNCC'!L$36)</f>
        <v>-</v>
      </c>
      <c r="R163" s="135" t="str">
        <f>IF('3h SMNCC'!M$36="-","-",'3h SMNCC'!M$36)</f>
        <v>-</v>
      </c>
      <c r="S163" s="135" t="str">
        <f>IF('3h SMNCC'!N$36="-","-",'3h SMNCC'!N$36)</f>
        <v>-</v>
      </c>
      <c r="T163" s="135" t="str">
        <f>IF('3h SMNCC'!O$36="-","-",'3h SMNCC'!O$36)</f>
        <v>-</v>
      </c>
      <c r="U163" s="135" t="str">
        <f>IF('3h SMNCC'!P$36="-","-",'3h SMNCC'!P$36)</f>
        <v>-</v>
      </c>
      <c r="V163" s="135" t="str">
        <f>IF('3h SMNCC'!Q$36="-","-",'3h SMNCC'!Q$36)</f>
        <v>-</v>
      </c>
      <c r="W163" s="135" t="str">
        <f>IF('3h SMNCC'!R$36="-","-",'3h SMNCC'!R$36)</f>
        <v>-</v>
      </c>
      <c r="X163" s="135" t="str">
        <f>IF('3h SMNCC'!S$36="-","-",'3h SMNCC'!S$36)</f>
        <v>-</v>
      </c>
      <c r="Y163" s="135" t="str">
        <f>IF('3h SMNCC'!T$36="-","-",'3h SMNCC'!T$36)</f>
        <v>-</v>
      </c>
      <c r="Z163" s="135" t="str">
        <f>IF('3h SMNCC'!U$36="-","-",'3h SMNCC'!U$36)</f>
        <v>-</v>
      </c>
      <c r="AA163" s="29"/>
    </row>
    <row r="164" spans="1:27" s="30" customFormat="1" ht="12.4" customHeight="1" x14ac:dyDescent="0.25">
      <c r="A164" s="273">
        <v>7</v>
      </c>
      <c r="B164" s="138" t="s">
        <v>352</v>
      </c>
      <c r="C164" s="189" t="s">
        <v>399</v>
      </c>
      <c r="D164" s="141" t="s">
        <v>332</v>
      </c>
      <c r="E164" s="137"/>
      <c r="F164" s="31"/>
      <c r="G164" s="135">
        <f>IF('3f CPIH'!C$16="-","-",'3i PAAC PAP'!$G$12*('3f CPIH'!C$16/'3f CPIH'!$G$16))</f>
        <v>12.553203379941255</v>
      </c>
      <c r="H164" s="135">
        <f>IF('3f CPIH'!D$16="-","-",'3i PAAC PAP'!$G$12*('3f CPIH'!D$16/'3f CPIH'!$G$16))</f>
        <v>12.578334918239436</v>
      </c>
      <c r="I164" s="135">
        <f>IF('3f CPIH'!E$16="-","-",'3i PAAC PAP'!$G$12*('3f CPIH'!E$16/'3f CPIH'!$G$16))</f>
        <v>12.616032225686709</v>
      </c>
      <c r="J164" s="135">
        <f>IF('3f CPIH'!F$16="-","-",'3i PAAC PAP'!$G$12*('3f CPIH'!F$16/'3f CPIH'!$G$16))</f>
        <v>12.691426840581251</v>
      </c>
      <c r="K164" s="135">
        <f>IF('3f CPIH'!G$16="-","-",'3i PAAC PAP'!$G$12*('3f CPIH'!G$16/'3f CPIH'!$G$16))</f>
        <v>12.842216070370334</v>
      </c>
      <c r="L164" s="135">
        <f>IF('3f CPIH'!H$16="-","-",'3i PAAC PAP'!$G$12*('3f CPIH'!H$16/'3f CPIH'!$G$16))</f>
        <v>13.005571069308509</v>
      </c>
      <c r="M164" s="135">
        <f>IF('3f CPIH'!I$16="-","-",'3i PAAC PAP'!$G$12*('3f CPIH'!I$16/'3f CPIH'!$G$16))</f>
        <v>13.194057606544863</v>
      </c>
      <c r="N164" s="135">
        <f>IF('3f CPIH'!J$16="-","-",'3i PAAC PAP'!$G$12*('3f CPIH'!J$16/'3f CPIH'!$G$16))</f>
        <v>13.307149528886677</v>
      </c>
      <c r="O164" s="31"/>
      <c r="P164" s="135">
        <f>IF('3f CPIH'!L$16="-","-",'3i PAAC PAP'!$G$12*('3f CPIH'!L$16/'3f CPIH'!$G$16))</f>
        <v>13.307149528886677</v>
      </c>
      <c r="Q164" s="135" t="str">
        <f>IF('3f CPIH'!M$16="-","-",'3i PAAC PAP'!$G$12*('3f CPIH'!M$16/'3f CPIH'!$G$16))</f>
        <v>-</v>
      </c>
      <c r="R164" s="135" t="str">
        <f>IF('3f CPIH'!N$16="-","-",'3i PAAC PAP'!$G$12*('3f CPIH'!N$16/'3f CPIH'!$G$16))</f>
        <v>-</v>
      </c>
      <c r="S164" s="135" t="str">
        <f>IF('3f CPIH'!O$16="-","-",'3i PAAC PAP'!$G$12*('3f CPIH'!O$16/'3f CPIH'!$G$16))</f>
        <v>-</v>
      </c>
      <c r="T164" s="135" t="str">
        <f>IF('3f CPIH'!P$16="-","-",'3i PAAC PAP'!$G$12*('3f CPIH'!P$16/'3f CPIH'!$G$16))</f>
        <v>-</v>
      </c>
      <c r="U164" s="135" t="str">
        <f>IF('3f CPIH'!Q$16="-","-",'3i PAAC PAP'!$G$12*('3f CPIH'!Q$16/'3f CPIH'!$G$16))</f>
        <v>-</v>
      </c>
      <c r="V164" s="135" t="str">
        <f>IF('3f CPIH'!R$16="-","-",'3i PAAC PAP'!$G$12*('3f CPIH'!R$16/'3f CPIH'!$G$16))</f>
        <v>-</v>
      </c>
      <c r="W164" s="135" t="str">
        <f>IF('3f CPIH'!S$16="-","-",'3i PAAC PAP'!$G$12*('3f CPIH'!S$16/'3f CPIH'!$G$16))</f>
        <v>-</v>
      </c>
      <c r="X164" s="135" t="str">
        <f>IF('3f CPIH'!T$16="-","-",'3i PAAC PAP'!$G$12*('3f CPIH'!T$16/'3f CPIH'!$G$16))</f>
        <v>-</v>
      </c>
      <c r="Y164" s="135" t="str">
        <f>IF('3f CPIH'!U$16="-","-",'3i PAAC PAP'!$G$12*('3f CPIH'!U$16/'3f CPIH'!$G$16))</f>
        <v>-</v>
      </c>
      <c r="Z164" s="135" t="str">
        <f>IF('3f CPIH'!V$16="-","-",'3i PAAC PAP'!$G$12*('3f CPIH'!V$16/'3f CPIH'!$G$16))</f>
        <v>-</v>
      </c>
      <c r="AA164" s="29"/>
    </row>
    <row r="165" spans="1:27" s="30" customFormat="1" ht="11.5" x14ac:dyDescent="0.25">
      <c r="A165" s="273">
        <v>8</v>
      </c>
      <c r="B165" s="138" t="s">
        <v>352</v>
      </c>
      <c r="C165" s="138" t="s">
        <v>417</v>
      </c>
      <c r="D165" s="141" t="s">
        <v>332</v>
      </c>
      <c r="E165" s="137"/>
      <c r="F165" s="31"/>
      <c r="G165" s="135">
        <f>IF(G158="-","-",SUM(G158:G163)*'3i PAAC PAP'!$G$24)</f>
        <v>48.106543293072825</v>
      </c>
      <c r="H165" s="135">
        <f>IF(H158="-","-",SUM(H158:H163)*'3i PAAC PAP'!$G$24)</f>
        <v>45.975848561997722</v>
      </c>
      <c r="I165" s="135">
        <f>IF(I158="-","-",SUM(I158:I163)*'3i PAAC PAP'!$G$24)</f>
        <v>48.364263903456816</v>
      </c>
      <c r="J165" s="135">
        <f>IF(J158="-","-",SUM(J158:J163)*'3i PAAC PAP'!$G$24)</f>
        <v>47.423514655550207</v>
      </c>
      <c r="K165" s="135">
        <f>IF(K158="-","-",SUM(K158:K163)*'3i PAAC PAP'!$G$24)</f>
        <v>51.951660493923853</v>
      </c>
      <c r="L165" s="135">
        <f>IF(L158="-","-",SUM(L158:L163)*'3i PAAC PAP'!$G$24)</f>
        <v>51.302174981888854</v>
      </c>
      <c r="M165" s="135">
        <f>IF(M158="-","-",SUM(M158:M163)*'3i PAAC PAP'!$G$24)</f>
        <v>54.574203589883886</v>
      </c>
      <c r="N165" s="135">
        <f>IF(N158="-","-",SUM(N158:N163)*'3i PAAC PAP'!$G$24)</f>
        <v>56.920824586060078</v>
      </c>
      <c r="O165" s="31"/>
      <c r="P165" s="135" t="str">
        <f>IF(P158="-","-",SUM(P158:P163)*'3i PAAC PAP'!$G$24)</f>
        <v>-</v>
      </c>
      <c r="Q165" s="135" t="str">
        <f>IF(Q158="-","-",SUM(Q158:Q163)*'3i PAAC PAP'!$G$24)</f>
        <v>-</v>
      </c>
      <c r="R165" s="135" t="str">
        <f>IF(R158="-","-",SUM(R158:R163)*'3i PAAC PAP'!$G$24)</f>
        <v>-</v>
      </c>
      <c r="S165" s="135" t="str">
        <f>IF(S158="-","-",SUM(S158:S163)*'3i PAAC PAP'!$G$24)</f>
        <v>-</v>
      </c>
      <c r="T165" s="135" t="str">
        <f>IF(T158="-","-",SUM(T158:T163)*'3i PAAC PAP'!$G$24)</f>
        <v>-</v>
      </c>
      <c r="U165" s="135" t="str">
        <f>IF(U158="-","-",SUM(U158:U163)*'3i PAAC PAP'!$G$24)</f>
        <v>-</v>
      </c>
      <c r="V165" s="135" t="str">
        <f>IF(V158="-","-",SUM(V158:V163)*'3i PAAC PAP'!$G$24)</f>
        <v>-</v>
      </c>
      <c r="W165" s="135" t="str">
        <f>IF(W158="-","-",SUM(W158:W163)*'3i PAAC PAP'!$G$24)</f>
        <v>-</v>
      </c>
      <c r="X165" s="135" t="str">
        <f>IF(X158="-","-",SUM(X158:X163)*'3i PAAC PAP'!$G$24)</f>
        <v>-</v>
      </c>
      <c r="Y165" s="135" t="str">
        <f>IF(Y158="-","-",SUM(Y158:Y163)*'3i PAAC PAP'!$G$24)</f>
        <v>-</v>
      </c>
      <c r="Z165" s="135" t="str">
        <f>IF(Z158="-","-",SUM(Z158:Z163)*'3i PAAC PAP'!$G$24)</f>
        <v>-</v>
      </c>
      <c r="AA165" s="29"/>
    </row>
    <row r="166" spans="1:27" x14ac:dyDescent="0.25">
      <c r="A166" s="273">
        <v>9</v>
      </c>
      <c r="B166" s="138" t="s">
        <v>398</v>
      </c>
      <c r="C166" s="189" t="s">
        <v>548</v>
      </c>
      <c r="D166" s="141" t="s">
        <v>332</v>
      </c>
      <c r="E166" s="137"/>
      <c r="F166" s="31"/>
      <c r="G166" s="135">
        <f>IF(G158="-","-",SUM(G158:G165)*'3j EBIT'!$E$10)</f>
        <v>12.32209129511666</v>
      </c>
      <c r="H166" s="135">
        <f>IF(H158="-","-",SUM(H158:H165)*'3j EBIT'!$E$10)</f>
        <v>11.787372968699884</v>
      </c>
      <c r="I166" s="135">
        <f>IF(I158="-","-",SUM(I158:I165)*'3j EBIT'!$E$10)</f>
        <v>12.388020264448821</v>
      </c>
      <c r="J166" s="135">
        <f>IF(J158="-","-",SUM(J158:J165)*'3j EBIT'!$E$10)</f>
        <v>12.153151867820355</v>
      </c>
      <c r="K166" s="135">
        <f>IF(K158="-","-",SUM(K158:K165)*'3j EBIT'!$E$10)</f>
        <v>13.293413373001718</v>
      </c>
      <c r="L166" s="135">
        <f>IF(L158="-","-",SUM(L158:L165)*'3j EBIT'!$E$10)</f>
        <v>13.133376931924818</v>
      </c>
      <c r="M166" s="135">
        <f>IF(M158="-","-",SUM(M158:M165)*'3j EBIT'!$E$10)</f>
        <v>13.958838489087571</v>
      </c>
      <c r="N166" s="135">
        <f>IF(N158="-","-",SUM(N158:N165)*'3j EBIT'!$E$10)</f>
        <v>14.550420223457019</v>
      </c>
      <c r="O166" s="31"/>
      <c r="P166" s="135" t="str">
        <f>IF(P158="-","-",SUM(P158:P165)*'3j EBIT'!$E$10)</f>
        <v>-</v>
      </c>
      <c r="Q166" s="135" t="str">
        <f>IF(Q158="-","-",SUM(Q158:Q165)*'3j EBIT'!$E$10)</f>
        <v>-</v>
      </c>
      <c r="R166" s="135" t="str">
        <f>IF(R158="-","-",SUM(R158:R165)*'3j EBIT'!$E$10)</f>
        <v>-</v>
      </c>
      <c r="S166" s="135" t="str">
        <f>IF(S158="-","-",SUM(S158:S165)*'3j EBIT'!$E$10)</f>
        <v>-</v>
      </c>
      <c r="T166" s="135" t="str">
        <f>IF(T158="-","-",SUM(T158:T165)*'3j EBIT'!$E$10)</f>
        <v>-</v>
      </c>
      <c r="U166" s="135" t="str">
        <f>IF(U158="-","-",SUM(U158:U165)*'3j EBIT'!$E$10)</f>
        <v>-</v>
      </c>
      <c r="V166" s="135" t="str">
        <f>IF(V158="-","-",SUM(V158:V165)*'3j EBIT'!$E$10)</f>
        <v>-</v>
      </c>
      <c r="W166" s="135" t="str">
        <f>IF(W158="-","-",SUM(W158:W165)*'3j EBIT'!$E$10)</f>
        <v>-</v>
      </c>
      <c r="X166" s="135" t="str">
        <f>IF(X158="-","-",SUM(X158:X165)*'3j EBIT'!$E$10)</f>
        <v>-</v>
      </c>
      <c r="Y166" s="135" t="str">
        <f>IF(Y158="-","-",SUM(Y158:Y165)*'3j EBIT'!$E$10)</f>
        <v>-</v>
      </c>
      <c r="Z166" s="135" t="str">
        <f>IF(Z158="-","-",SUM(Z158:Z165)*'3j EBIT'!$E$10)</f>
        <v>-</v>
      </c>
    </row>
    <row r="167" spans="1:27" x14ac:dyDescent="0.25">
      <c r="A167" s="273">
        <v>10</v>
      </c>
      <c r="B167" s="138" t="s">
        <v>294</v>
      </c>
      <c r="C167" s="187" t="s">
        <v>549</v>
      </c>
      <c r="D167" s="141" t="s">
        <v>332</v>
      </c>
      <c r="E167" s="136"/>
      <c r="F167" s="31"/>
      <c r="G167" s="135">
        <f>IF(G158="-","-",SUM(G158:G160,G162:G166)*'3k HAP'!$E$11)</f>
        <v>7.2366173847795698</v>
      </c>
      <c r="H167" s="135">
        <f>IF(H158="-","-",SUM(H158:H160,H162:H166)*'3k HAP'!$E$11)</f>
        <v>6.8067783071200241</v>
      </c>
      <c r="I167" s="135">
        <f>IF(I158="-","-",SUM(I158:I160,I162:I166)*'3k HAP'!$E$11)</f>
        <v>6.8790020850251885</v>
      </c>
      <c r="J167" s="135">
        <f>IF(J158="-","-",SUM(J158:J160,J162:J166)*'3k HAP'!$E$11)</f>
        <v>6.7076933896864537</v>
      </c>
      <c r="K167" s="135">
        <f>IF(K158="-","-",SUM(K158:K160,K162:K166)*'3k HAP'!$E$11)</f>
        <v>7.5806732693785781</v>
      </c>
      <c r="L167" s="135">
        <f>IF(L158="-","-",SUM(L158:L160,L162:L166)*'3k HAP'!$E$11)</f>
        <v>7.4388186573237371</v>
      </c>
      <c r="M167" s="135">
        <f>IF(M158="-","-",SUM(M158:M160,M162:M166)*'3k HAP'!$E$11)</f>
        <v>8.2199033900191623</v>
      </c>
      <c r="N167" s="135">
        <f>IF(N158="-","-",SUM(N158:N160,N162:N166)*'3k HAP'!$E$11)</f>
        <v>8.6868700090157187</v>
      </c>
      <c r="O167" s="31"/>
      <c r="P167" s="135" t="str">
        <f>IF(P158="-","-",SUM(P158:P160,P162:P166)*'3k HAP'!$E$11)</f>
        <v>-</v>
      </c>
      <c r="Q167" s="135" t="str">
        <f>IF(Q158="-","-",SUM(Q158:Q160,Q162:Q166)*'3k HAP'!$E$11)</f>
        <v>-</v>
      </c>
      <c r="R167" s="135" t="str">
        <f>IF(R158="-","-",SUM(R158:R160,R162:R166)*'3k HAP'!$E$11)</f>
        <v>-</v>
      </c>
      <c r="S167" s="135" t="str">
        <f>IF(S158="-","-",SUM(S158:S160,S162:S166)*'3k HAP'!$E$11)</f>
        <v>-</v>
      </c>
      <c r="T167" s="135" t="str">
        <f>IF(T158="-","-",SUM(T158:T160,T162:T166)*'3k HAP'!$E$11)</f>
        <v>-</v>
      </c>
      <c r="U167" s="135" t="str">
        <f>IF(U158="-","-",SUM(U158:U160,U162:U166)*'3k HAP'!$E$11)</f>
        <v>-</v>
      </c>
      <c r="V167" s="135" t="str">
        <f>IF(V158="-","-",SUM(V158:V160,V162:V166)*'3k HAP'!$E$11)</f>
        <v>-</v>
      </c>
      <c r="W167" s="135" t="str">
        <f>IF(W158="-","-",SUM(W158:W160,W162:W166)*'3k HAP'!$E$11)</f>
        <v>-</v>
      </c>
      <c r="X167" s="135" t="str">
        <f>IF(X158="-","-",SUM(X158:X160,X162:X166)*'3k HAP'!$E$11)</f>
        <v>-</v>
      </c>
      <c r="Y167" s="135" t="str">
        <f>IF(Y158="-","-",SUM(Y158:Y160,Y162:Y166)*'3k HAP'!$E$11)</f>
        <v>-</v>
      </c>
      <c r="Z167" s="135" t="str">
        <f>IF(Z158="-","-",SUM(Z158:Z160,Z162:Z166)*'3k HAP'!$E$11)</f>
        <v>-</v>
      </c>
    </row>
    <row r="168" spans="1:27" x14ac:dyDescent="0.25">
      <c r="A168" s="273">
        <v>11</v>
      </c>
      <c r="B168" s="138" t="s">
        <v>46</v>
      </c>
      <c r="C168" s="189" t="str">
        <f>B168&amp;"_"&amp;D168</f>
        <v>Total_Northern Scotland</v>
      </c>
      <c r="D168" s="141" t="s">
        <v>332</v>
      </c>
      <c r="E168" s="137"/>
      <c r="F168" s="31"/>
      <c r="G168" s="135">
        <f t="shared" ref="G168:N168" si="26">IF(G158="-","-",SUM(G158:G167))</f>
        <v>668.08982947550999</v>
      </c>
      <c r="H168" s="135">
        <f t="shared" si="26"/>
        <v>638.98220226002434</v>
      </c>
      <c r="I168" s="135">
        <f t="shared" si="26"/>
        <v>671.26808889941196</v>
      </c>
      <c r="J168" s="135">
        <f t="shared" si="26"/>
        <v>658.50041724805192</v>
      </c>
      <c r="K168" s="135">
        <f t="shared" si="26"/>
        <v>720.52742206352343</v>
      </c>
      <c r="L168" s="135">
        <f t="shared" si="26"/>
        <v>711.80256042739688</v>
      </c>
      <c r="M168" s="135">
        <f t="shared" si="26"/>
        <v>756.85445183108413</v>
      </c>
      <c r="N168" s="135">
        <f t="shared" si="26"/>
        <v>789.04888094073681</v>
      </c>
      <c r="O168" s="31"/>
      <c r="P168" s="135" t="str">
        <f t="shared" ref="P168:Z168" si="27">IF(P158="-","-",SUM(P158:P167))</f>
        <v>-</v>
      </c>
      <c r="Q168" s="135" t="str">
        <f t="shared" si="27"/>
        <v>-</v>
      </c>
      <c r="R168" s="135" t="str">
        <f t="shared" si="27"/>
        <v>-</v>
      </c>
      <c r="S168" s="135" t="str">
        <f t="shared" si="27"/>
        <v>-</v>
      </c>
      <c r="T168" s="135" t="str">
        <f t="shared" si="27"/>
        <v>-</v>
      </c>
      <c r="U168" s="135" t="str">
        <f t="shared" si="27"/>
        <v>-</v>
      </c>
      <c r="V168" s="135" t="str">
        <f t="shared" si="27"/>
        <v>-</v>
      </c>
      <c r="W168" s="135" t="str">
        <f t="shared" si="27"/>
        <v>-</v>
      </c>
      <c r="X168" s="135" t="str">
        <f t="shared" si="27"/>
        <v>-</v>
      </c>
      <c r="Y168" s="135" t="str">
        <f t="shared" si="27"/>
        <v>-</v>
      </c>
      <c r="Z168" s="135" t="str">
        <f t="shared" si="27"/>
        <v>-</v>
      </c>
    </row>
    <row r="169" spans="1:27" s="30" customFormat="1" ht="11.5" x14ac:dyDescent="0.25">
      <c r="A169" s="273"/>
      <c r="B169" s="142" t="s">
        <v>353</v>
      </c>
      <c r="C169" s="142" t="s">
        <v>344</v>
      </c>
      <c r="D169" s="140" t="s">
        <v>293</v>
      </c>
      <c r="E169" s="134"/>
      <c r="F169" s="31"/>
      <c r="G169" s="41">
        <f t="shared" ref="G169:N179" si="28">IF(G15="-","-",AVERAGE(G15,G26,G37,G48,G59,G70,G81,G92,G103,G114,G125,G136,G147,G158))</f>
        <v>257.31065477900484</v>
      </c>
      <c r="H169" s="41">
        <f t="shared" si="28"/>
        <v>230.33916660781662</v>
      </c>
      <c r="I169" s="41">
        <f t="shared" si="28"/>
        <v>207.70799082594561</v>
      </c>
      <c r="J169" s="41">
        <f t="shared" si="28"/>
        <v>197.84668697387366</v>
      </c>
      <c r="K169" s="41">
        <f t="shared" si="28"/>
        <v>230.88684813796391</v>
      </c>
      <c r="L169" s="41">
        <f t="shared" si="28"/>
        <v>222.34586456715232</v>
      </c>
      <c r="M169" s="41">
        <f t="shared" si="28"/>
        <v>235.20564632038173</v>
      </c>
      <c r="N169" s="41">
        <f t="shared" si="28"/>
        <v>262.51040564642722</v>
      </c>
      <c r="O169" s="31"/>
      <c r="P169" s="41" t="str">
        <f t="shared" ref="P169:Z169" si="29">IF(P15="-","-",AVERAGE(P15,P26,P37,P48,P59,P70,P81,P92,P103,P114,P125,P136,P147,P158))</f>
        <v>-</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5" x14ac:dyDescent="0.25">
      <c r="A170" s="273"/>
      <c r="B170" s="142" t="s">
        <v>353</v>
      </c>
      <c r="C170" s="142" t="s">
        <v>303</v>
      </c>
      <c r="D170" s="140" t="s">
        <v>293</v>
      </c>
      <c r="E170" s="134"/>
      <c r="F170" s="31"/>
      <c r="G170" s="41">
        <f t="shared" si="28"/>
        <v>5.9906100963410862E-2</v>
      </c>
      <c r="H170" s="41">
        <f t="shared" si="28"/>
        <v>8.9859151445116262E-2</v>
      </c>
      <c r="I170" s="41">
        <f t="shared" si="28"/>
        <v>0.28295669940976914</v>
      </c>
      <c r="J170" s="41">
        <f t="shared" si="28"/>
        <v>0.28775287064021532</v>
      </c>
      <c r="K170" s="41">
        <f t="shared" si="28"/>
        <v>3.695838468799503</v>
      </c>
      <c r="L170" s="41">
        <f t="shared" si="28"/>
        <v>3.5853367720281919</v>
      </c>
      <c r="M170" s="41">
        <f t="shared" si="28"/>
        <v>12.42910064094038</v>
      </c>
      <c r="N170" s="41">
        <f t="shared" si="28"/>
        <v>11.815456613688003</v>
      </c>
      <c r="O170" s="31"/>
      <c r="P170" s="41" t="str">
        <f t="shared" ref="P170:Z170" si="30">IF(P16="-","-",AVERAGE(P16,P27,P38,P49,P60,P71,P82,P93,P104,P115,P126,P137,P148,P159))</f>
        <v>-</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5" x14ac:dyDescent="0.25">
      <c r="A171" s="273"/>
      <c r="B171" s="142" t="s">
        <v>2</v>
      </c>
      <c r="C171" s="142" t="s">
        <v>345</v>
      </c>
      <c r="D171" s="140" t="s">
        <v>293</v>
      </c>
      <c r="E171" s="134"/>
      <c r="F171" s="31"/>
      <c r="G171" s="41">
        <f t="shared" si="28"/>
        <v>90.736922258774641</v>
      </c>
      <c r="H171" s="41">
        <f t="shared" si="28"/>
        <v>90.709718691753594</v>
      </c>
      <c r="I171" s="41">
        <f t="shared" si="28"/>
        <v>115.04389962958524</v>
      </c>
      <c r="J171" s="41">
        <f t="shared" si="28"/>
        <v>113.80333525040321</v>
      </c>
      <c r="K171" s="41">
        <f t="shared" si="28"/>
        <v>130.55258801843289</v>
      </c>
      <c r="L171" s="41">
        <f t="shared" si="28"/>
        <v>129.35238675068516</v>
      </c>
      <c r="M171" s="41">
        <f t="shared" si="28"/>
        <v>157.8318837971301</v>
      </c>
      <c r="N171" s="41">
        <f t="shared" si="28"/>
        <v>154.90031342319386</v>
      </c>
      <c r="O171" s="31"/>
      <c r="P171" s="41" t="str">
        <f t="shared" ref="P171:Z171" si="31">IF(P17="-","-",AVERAGE(P17,P28,P39,P50,P61,P72,P83,P94,P105,P116,P127,P138,P149,P160))</f>
        <v>-</v>
      </c>
      <c r="Q171" s="41" t="str">
        <f t="shared" si="31"/>
        <v>-</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5" x14ac:dyDescent="0.25">
      <c r="A172" s="273"/>
      <c r="B172" s="142" t="s">
        <v>355</v>
      </c>
      <c r="C172" s="142" t="s">
        <v>346</v>
      </c>
      <c r="D172" s="140" t="s">
        <v>293</v>
      </c>
      <c r="E172" s="134"/>
      <c r="F172" s="31"/>
      <c r="G172" s="41">
        <f t="shared" si="28"/>
        <v>129.31507525491892</v>
      </c>
      <c r="H172" s="41">
        <f t="shared" si="28"/>
        <v>130.320527277114</v>
      </c>
      <c r="I172" s="41">
        <f t="shared" si="28"/>
        <v>143.75542844413056</v>
      </c>
      <c r="J172" s="41">
        <f t="shared" si="28"/>
        <v>142.99919295387261</v>
      </c>
      <c r="K172" s="41">
        <f t="shared" si="28"/>
        <v>140.67827761874798</v>
      </c>
      <c r="L172" s="41">
        <f t="shared" si="28"/>
        <v>141.88362767308908</v>
      </c>
      <c r="M172" s="41">
        <f t="shared" si="28"/>
        <v>146.74643050364855</v>
      </c>
      <c r="N172" s="41">
        <f t="shared" si="28"/>
        <v>146.21321809921974</v>
      </c>
      <c r="O172" s="31"/>
      <c r="P172" s="41" t="str">
        <f t="shared" ref="P172:Z172" si="32">IF(P18="-","-",AVERAGE(P18,P29,P40,P51,P62,P73,P84,P95,P106,P117,P128,P139,P150,P161))</f>
        <v>-</v>
      </c>
      <c r="Q172" s="41" t="str">
        <f t="shared" si="32"/>
        <v>-</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5" x14ac:dyDescent="0.25">
      <c r="A173" s="273"/>
      <c r="B173" s="142" t="s">
        <v>352</v>
      </c>
      <c r="C173" s="142" t="s">
        <v>347</v>
      </c>
      <c r="D173" s="140" t="s">
        <v>293</v>
      </c>
      <c r="E173" s="134"/>
      <c r="F173" s="31"/>
      <c r="G173" s="41">
        <f t="shared" si="28"/>
        <v>76.533089989502642</v>
      </c>
      <c r="H173" s="41">
        <f t="shared" si="28"/>
        <v>76.686309388881014</v>
      </c>
      <c r="I173" s="41">
        <f t="shared" si="28"/>
        <v>76.916138487948601</v>
      </c>
      <c r="J173" s="41">
        <f t="shared" si="28"/>
        <v>77.375796686083746</v>
      </c>
      <c r="K173" s="41">
        <f t="shared" si="28"/>
        <v>78.295113082354064</v>
      </c>
      <c r="L173" s="41">
        <f t="shared" si="28"/>
        <v>79.29103917831354</v>
      </c>
      <c r="M173" s="41">
        <f t="shared" si="28"/>
        <v>80.440184673651416</v>
      </c>
      <c r="N173" s="41">
        <f t="shared" si="28"/>
        <v>81.129671970854147</v>
      </c>
      <c r="O173" s="31"/>
      <c r="P173" s="41">
        <f t="shared" ref="P173:Z173" si="33">IF(P19="-","-",AVERAGE(P19,P30,P41,P52,P63,P74,P85,P96,P107,P118,P129,P140,P151,P162))</f>
        <v>81.129671970854147</v>
      </c>
      <c r="Q173" s="41" t="str">
        <f t="shared" si="33"/>
        <v>-</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5" x14ac:dyDescent="0.25">
      <c r="A174" s="273"/>
      <c r="B174" s="142" t="s">
        <v>352</v>
      </c>
      <c r="C174" s="142" t="s">
        <v>45</v>
      </c>
      <c r="D174" s="140" t="s">
        <v>293</v>
      </c>
      <c r="E174" s="134"/>
      <c r="F174" s="31"/>
      <c r="G174" s="41" t="str">
        <f t="shared" si="28"/>
        <v>-</v>
      </c>
      <c r="H174" s="41" t="str">
        <f t="shared" si="28"/>
        <v>-</v>
      </c>
      <c r="I174" s="41" t="str">
        <f t="shared" si="28"/>
        <v>-</v>
      </c>
      <c r="J174" s="41" t="str">
        <f t="shared" si="28"/>
        <v>-</v>
      </c>
      <c r="K174" s="41">
        <f t="shared" si="28"/>
        <v>0</v>
      </c>
      <c r="L174" s="41">
        <f t="shared" si="28"/>
        <v>-0.20799732489328449</v>
      </c>
      <c r="M174" s="41">
        <f t="shared" si="28"/>
        <v>2.3528451635617822</v>
      </c>
      <c r="N174" s="41">
        <f t="shared" si="28"/>
        <v>7.2761707297620708</v>
      </c>
      <c r="O174" s="31"/>
      <c r="P174" s="41" t="str">
        <f t="shared" ref="P174:Z174" si="34">IF(P20="-","-",AVERAGE(P20,P31,P42,P53,P64,P75,P86,P97,P108,P119,P130,P141,P152,P163))</f>
        <v>-</v>
      </c>
      <c r="Q174" s="41" t="str">
        <f t="shared" si="34"/>
        <v>-</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5" x14ac:dyDescent="0.25">
      <c r="A175" s="273"/>
      <c r="B175" s="142" t="s">
        <v>352</v>
      </c>
      <c r="C175" s="142" t="s">
        <v>399</v>
      </c>
      <c r="D175" s="140" t="s">
        <v>293</v>
      </c>
      <c r="E175" s="134"/>
      <c r="F175" s="31"/>
      <c r="G175" s="41">
        <f t="shared" si="28"/>
        <v>12.553203379941255</v>
      </c>
      <c r="H175" s="41">
        <f t="shared" si="28"/>
        <v>12.578334918239438</v>
      </c>
      <c r="I175" s="41">
        <f t="shared" si="28"/>
        <v>12.616032225686707</v>
      </c>
      <c r="J175" s="41">
        <f t="shared" si="28"/>
        <v>12.691426840581247</v>
      </c>
      <c r="K175" s="41">
        <f t="shared" si="28"/>
        <v>12.842216070370339</v>
      </c>
      <c r="L175" s="41">
        <f t="shared" si="28"/>
        <v>13.005571069308504</v>
      </c>
      <c r="M175" s="41">
        <f t="shared" si="28"/>
        <v>13.194057606544865</v>
      </c>
      <c r="N175" s="41">
        <f t="shared" si="28"/>
        <v>13.307149528886677</v>
      </c>
      <c r="O175" s="31"/>
      <c r="P175" s="41">
        <f t="shared" ref="P175:Z175" si="35">IF(P21="-","-",AVERAGE(P21,P32,P43,P54,P65,P76,P87,P98,P109,P120,P131,P142,P153,P164))</f>
        <v>13.307149528886677</v>
      </c>
      <c r="Q175" s="41" t="str">
        <f t="shared" si="35"/>
        <v>-</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5" x14ac:dyDescent="0.25">
      <c r="A176" s="273"/>
      <c r="B176" s="142" t="s">
        <v>352</v>
      </c>
      <c r="C176" s="142" t="s">
        <v>417</v>
      </c>
      <c r="D176" s="140" t="s">
        <v>293</v>
      </c>
      <c r="E176" s="134"/>
      <c r="F176" s="31"/>
      <c r="G176" s="41">
        <f t="shared" si="28"/>
        <v>45.331160104811211</v>
      </c>
      <c r="H176" s="41">
        <f t="shared" si="28"/>
        <v>43.219077133958081</v>
      </c>
      <c r="I176" s="41">
        <f t="shared" si="28"/>
        <v>44.49244732665592</v>
      </c>
      <c r="J176" s="41">
        <f t="shared" si="28"/>
        <v>43.56008506179284</v>
      </c>
      <c r="K176" s="41">
        <f t="shared" si="28"/>
        <v>47.79863424769934</v>
      </c>
      <c r="L176" s="41">
        <f t="shared" si="28"/>
        <v>47.155566992934162</v>
      </c>
      <c r="M176" s="41">
        <f t="shared" si="28"/>
        <v>51.963659666924649</v>
      </c>
      <c r="N176" s="41">
        <f t="shared" si="28"/>
        <v>54.323617400898534</v>
      </c>
      <c r="O176" s="31"/>
      <c r="P176" s="41" t="str">
        <f t="shared" ref="P176:Z176" si="36">IF(P22="-","-",AVERAGE(P22,P33,P44,P55,P66,P77,P88,P99,P110,P121,P132,P143,P154,P165))</f>
        <v>-</v>
      </c>
      <c r="Q176" s="41" t="str">
        <f t="shared" si="36"/>
        <v>-</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5" x14ac:dyDescent="0.25">
      <c r="A177" s="273"/>
      <c r="B177" s="142" t="s">
        <v>398</v>
      </c>
      <c r="C177" s="142" t="s">
        <v>548</v>
      </c>
      <c r="D177" s="140" t="s">
        <v>293</v>
      </c>
      <c r="E177" s="134"/>
      <c r="F177" s="31"/>
      <c r="G177" s="41">
        <f t="shared" si="28"/>
        <v>11.624960225490423</v>
      </c>
      <c r="H177" s="41">
        <f t="shared" si="28"/>
        <v>11.094916870214947</v>
      </c>
      <c r="I177" s="41">
        <f t="shared" si="28"/>
        <v>11.415482979147884</v>
      </c>
      <c r="J177" s="41">
        <f t="shared" si="28"/>
        <v>11.182721256107701</v>
      </c>
      <c r="K177" s="41">
        <f t="shared" si="28"/>
        <v>12.250240797242993</v>
      </c>
      <c r="L177" s="41">
        <f t="shared" si="28"/>
        <v>12.091816517893736</v>
      </c>
      <c r="M177" s="41">
        <f t="shared" si="28"/>
        <v>13.30311235908289</v>
      </c>
      <c r="N177" s="41">
        <f t="shared" si="28"/>
        <v>13.898044064845676</v>
      </c>
      <c r="O177" s="31"/>
      <c r="P177" s="41" t="str">
        <f t="shared" ref="P177:Z177" si="37">IF(P23="-","-",AVERAGE(P23,P34,P45,P56,P67,P78,P89,P100,P111,P122,P133,P144,P155,P166))</f>
        <v>-</v>
      </c>
      <c r="Q177" s="41" t="str">
        <f t="shared" si="37"/>
        <v>-</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5" x14ac:dyDescent="0.25">
      <c r="A178" s="273"/>
      <c r="B178" s="142" t="s">
        <v>294</v>
      </c>
      <c r="C178" s="142" t="s">
        <v>549</v>
      </c>
      <c r="D178" s="140" t="s">
        <v>293</v>
      </c>
      <c r="E178" s="134"/>
      <c r="F178" s="31"/>
      <c r="G178" s="41">
        <f t="shared" si="28"/>
        <v>7.1535986652187393</v>
      </c>
      <c r="H178" s="41">
        <f t="shared" si="28"/>
        <v>6.7275166306853853</v>
      </c>
      <c r="I178" s="41">
        <f t="shared" si="28"/>
        <v>6.7819133129233817</v>
      </c>
      <c r="J178" s="41">
        <f t="shared" si="28"/>
        <v>6.6121444295770235</v>
      </c>
      <c r="K178" s="41">
        <f t="shared" si="28"/>
        <v>7.4745672626098454</v>
      </c>
      <c r="L178" s="41">
        <f t="shared" si="28"/>
        <v>7.3341170499221446</v>
      </c>
      <c r="M178" s="41">
        <f t="shared" si="28"/>
        <v>8.2041723946241287</v>
      </c>
      <c r="N178" s="41">
        <f t="shared" si="28"/>
        <v>8.6737974382188554</v>
      </c>
      <c r="O178" s="31"/>
      <c r="P178" s="41" t="str">
        <f t="shared" ref="P178:Z178" si="38">IF(P24="-","-",AVERAGE(P24,P35,P46,P57,P68,P79,P90,P101,P112,P123,P134,P145,P156,P167))</f>
        <v>-</v>
      </c>
      <c r="Q178" s="41" t="str">
        <f t="shared" si="38"/>
        <v>-</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5" x14ac:dyDescent="0.25">
      <c r="A179" s="273"/>
      <c r="B179" s="142" t="s">
        <v>46</v>
      </c>
      <c r="C179" s="142" t="str">
        <f>B179&amp;"_"&amp;D179</f>
        <v>Total_GB average</v>
      </c>
      <c r="D179" s="133" t="s">
        <v>293</v>
      </c>
      <c r="E179" s="134"/>
      <c r="F179" s="31"/>
      <c r="G179" s="41">
        <f t="shared" si="28"/>
        <v>630.61857075862611</v>
      </c>
      <c r="H179" s="41">
        <f t="shared" si="28"/>
        <v>601.76542667010824</v>
      </c>
      <c r="I179" s="41">
        <f t="shared" si="28"/>
        <v>619.01228993143366</v>
      </c>
      <c r="J179" s="41">
        <f t="shared" si="28"/>
        <v>606.35914232293237</v>
      </c>
      <c r="K179" s="41">
        <f t="shared" si="28"/>
        <v>664.47432370422098</v>
      </c>
      <c r="L179" s="41">
        <f t="shared" si="28"/>
        <v>655.83732924643357</v>
      </c>
      <c r="M179" s="41">
        <f t="shared" si="28"/>
        <v>721.67109312649052</v>
      </c>
      <c r="N179" s="41">
        <f t="shared" si="28"/>
        <v>754.04784491599469</v>
      </c>
      <c r="O179" s="31"/>
      <c r="P179" s="41" t="str">
        <f t="shared" ref="P179:Z179" si="39">IF(P25="-","-",AVERAGE(P25,P36,P47,P58,P69,P80,P91,P102,P113,P124,P135,P146,P157,P168))</f>
        <v>-</v>
      </c>
      <c r="Q179" s="41" t="str">
        <f t="shared" si="39"/>
        <v>-</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25"/>
    <row r="181" spans="1:27" x14ac:dyDescent="0.25"/>
    <row r="182" spans="1:27" x14ac:dyDescent="0.25"/>
    <row r="183" spans="1:27" x14ac:dyDescent="0.25"/>
    <row r="184" spans="1:27" x14ac:dyDescent="0.25"/>
    <row r="185" spans="1:27" x14ac:dyDescent="0.25"/>
    <row r="186" spans="1:27" x14ac:dyDescent="0.25"/>
    <row r="187" spans="1:27" x14ac:dyDescent="0.25"/>
    <row r="188" spans="1:27" x14ac:dyDescent="0.25"/>
    <row r="189" spans="1:27" x14ac:dyDescent="0.25"/>
    <row r="190" spans="1:27" x14ac:dyDescent="0.25"/>
    <row r="191" spans="1:27" x14ac:dyDescent="0.25"/>
    <row r="192" spans="1:27"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4"/>
  <sheetViews>
    <sheetView workbookViewId="0"/>
  </sheetViews>
  <sheetFormatPr defaultColWidth="0" defaultRowHeight="13.5" zeroHeight="1" x14ac:dyDescent="0.25"/>
  <cols>
    <col min="1" max="1" width="9" style="272" customWidth="1"/>
    <col min="2" max="2" width="33.3828125" style="44" customWidth="1"/>
    <col min="3" max="3" width="21.3828125" style="44" customWidth="1"/>
    <col min="4" max="4" width="19.765625" style="44" customWidth="1"/>
    <col min="5" max="5" width="25.07421875" style="44" customWidth="1"/>
    <col min="6" max="6" width="2.4609375" style="44" customWidth="1"/>
    <col min="7" max="14" width="15.61328125" style="44" customWidth="1"/>
    <col min="15" max="15" width="2.4609375" style="44" customWidth="1"/>
    <col min="16" max="26" width="15.61328125" style="44" customWidth="1"/>
    <col min="27" max="27" width="9" style="44" customWidth="1"/>
    <col min="28" max="16384" width="0" style="44" hidden="1"/>
  </cols>
  <sheetData>
    <row r="1" spans="1:27" s="73" customFormat="1" ht="12.4" customHeight="1" x14ac:dyDescent="0.25">
      <c r="A1" s="271"/>
    </row>
    <row r="2" spans="1:27" s="73" customFormat="1" ht="18.399999999999999" customHeight="1" x14ac:dyDescent="0.35">
      <c r="A2" s="271"/>
      <c r="B2" s="27" t="s">
        <v>466</v>
      </c>
      <c r="C2" s="27"/>
      <c r="D2" s="27"/>
    </row>
    <row r="3" spans="1:27" s="73" customFormat="1" ht="24.4" customHeight="1" x14ac:dyDescent="0.25">
      <c r="A3" s="271"/>
      <c r="B3" s="407" t="s">
        <v>538</v>
      </c>
      <c r="C3" s="407"/>
      <c r="D3" s="407"/>
      <c r="E3" s="407"/>
      <c r="F3" s="407"/>
      <c r="G3" s="407"/>
      <c r="H3" s="407"/>
      <c r="I3" s="75"/>
      <c r="J3" s="75"/>
      <c r="K3" s="75"/>
      <c r="L3" s="75"/>
      <c r="M3" s="75"/>
      <c r="N3" s="75"/>
      <c r="O3" s="75"/>
      <c r="P3" s="75"/>
      <c r="Q3" s="75"/>
    </row>
    <row r="4" spans="1:27" s="73" customFormat="1" ht="16.149999999999999" customHeight="1" x14ac:dyDescent="0.25">
      <c r="A4" s="271"/>
      <c r="B4" s="168"/>
      <c r="C4" s="168"/>
      <c r="D4" s="168"/>
      <c r="E4" s="168"/>
      <c r="F4" s="74"/>
      <c r="G4" s="74"/>
      <c r="I4" s="75"/>
      <c r="J4" s="75"/>
      <c r="K4" s="75"/>
      <c r="L4" s="75"/>
      <c r="M4" s="75"/>
      <c r="N4" s="75"/>
      <c r="O4" s="75"/>
      <c r="P4" s="75"/>
      <c r="Q4" s="75"/>
    </row>
    <row r="5" spans="1:27" ht="16.149999999999999" customHeight="1" x14ac:dyDescent="0.25">
      <c r="B5" s="78"/>
      <c r="C5" s="78"/>
      <c r="D5" s="78"/>
      <c r="E5" s="78"/>
      <c r="F5" s="78"/>
      <c r="G5" s="78"/>
      <c r="I5" s="79"/>
      <c r="J5" s="79"/>
      <c r="K5" s="79"/>
      <c r="L5" s="79"/>
      <c r="M5" s="79"/>
      <c r="N5" s="79"/>
      <c r="O5" s="79"/>
      <c r="P5" s="79"/>
      <c r="Q5" s="79"/>
    </row>
    <row r="6" spans="1:27" ht="23" x14ac:dyDescent="0.25">
      <c r="B6" s="82" t="s">
        <v>377</v>
      </c>
      <c r="C6" s="84" t="s">
        <v>507</v>
      </c>
      <c r="D6" s="78"/>
      <c r="E6" s="78"/>
      <c r="F6" s="78"/>
      <c r="G6" s="78"/>
      <c r="I6" s="79"/>
      <c r="J6" s="79"/>
      <c r="K6" s="79"/>
      <c r="L6" s="79"/>
      <c r="M6" s="79"/>
      <c r="N6" s="79"/>
      <c r="O6" s="79"/>
      <c r="P6" s="79"/>
      <c r="Q6" s="79"/>
    </row>
    <row r="7" spans="1:27" ht="14.65" customHeight="1" x14ac:dyDescent="0.25">
      <c r="B7" s="82" t="s">
        <v>494</v>
      </c>
      <c r="C7" s="84" t="s">
        <v>0</v>
      </c>
      <c r="D7" s="78"/>
      <c r="E7" s="78"/>
      <c r="F7" s="78"/>
      <c r="G7" s="78"/>
      <c r="I7" s="79"/>
      <c r="J7" s="79"/>
      <c r="K7" s="79"/>
      <c r="L7" s="79"/>
      <c r="M7" s="79"/>
      <c r="N7" s="79"/>
      <c r="O7" s="79"/>
      <c r="P7" s="79"/>
      <c r="Q7" s="79"/>
    </row>
    <row r="8" spans="1:27" ht="12.4" customHeight="1" x14ac:dyDescent="0.25">
      <c r="B8" s="83" t="s">
        <v>348</v>
      </c>
      <c r="C8" s="85" t="s">
        <v>356</v>
      </c>
    </row>
    <row r="9" spans="1:27" s="29" customFormat="1" ht="11.5" x14ac:dyDescent="0.25">
      <c r="A9" s="273"/>
    </row>
    <row r="10" spans="1:27" s="30" customFormat="1" ht="11.25" customHeight="1" x14ac:dyDescent="0.25">
      <c r="A10" s="273"/>
      <c r="B10" s="450" t="s">
        <v>349</v>
      </c>
      <c r="C10" s="450" t="s">
        <v>354</v>
      </c>
      <c r="D10" s="459" t="s">
        <v>305</v>
      </c>
      <c r="E10" s="460"/>
      <c r="F10" s="31"/>
      <c r="G10" s="451" t="s">
        <v>510</v>
      </c>
      <c r="H10" s="452"/>
      <c r="I10" s="452"/>
      <c r="J10" s="452"/>
      <c r="K10" s="452"/>
      <c r="L10" s="452"/>
      <c r="M10" s="452"/>
      <c r="N10" s="453"/>
      <c r="O10" s="31"/>
      <c r="P10" s="451" t="s">
        <v>502</v>
      </c>
      <c r="Q10" s="454"/>
      <c r="R10" s="454"/>
      <c r="S10" s="454"/>
      <c r="T10" s="454"/>
      <c r="U10" s="454"/>
      <c r="V10" s="454"/>
      <c r="W10" s="454"/>
      <c r="X10" s="454"/>
      <c r="Y10" s="454"/>
      <c r="Z10" s="455"/>
      <c r="AA10" s="29"/>
    </row>
    <row r="11" spans="1:27" s="30" customFormat="1" ht="11.25" customHeight="1" x14ac:dyDescent="0.25">
      <c r="A11" s="273"/>
      <c r="B11" s="450"/>
      <c r="C11" s="450"/>
      <c r="D11" s="459"/>
      <c r="E11" s="461"/>
      <c r="F11" s="31"/>
      <c r="G11" s="456" t="s">
        <v>486</v>
      </c>
      <c r="H11" s="457"/>
      <c r="I11" s="457"/>
      <c r="J11" s="457"/>
      <c r="K11" s="457"/>
      <c r="L11" s="457"/>
      <c r="M11" s="457"/>
      <c r="N11" s="458"/>
      <c r="O11" s="31"/>
      <c r="P11" s="456" t="s">
        <v>503</v>
      </c>
      <c r="Q11" s="457"/>
      <c r="R11" s="457"/>
      <c r="S11" s="457"/>
      <c r="T11" s="457"/>
      <c r="U11" s="457"/>
      <c r="V11" s="457"/>
      <c r="W11" s="457"/>
      <c r="X11" s="457"/>
      <c r="Y11" s="457"/>
      <c r="Z11" s="458"/>
      <c r="AA11" s="29"/>
    </row>
    <row r="12" spans="1:27" s="30" customFormat="1" ht="25.5" customHeight="1" x14ac:dyDescent="0.25">
      <c r="A12" s="273"/>
      <c r="B12" s="450"/>
      <c r="C12" s="450"/>
      <c r="D12" s="459"/>
      <c r="E12" s="32" t="s">
        <v>5</v>
      </c>
      <c r="F12" s="31"/>
      <c r="G12" s="111" t="s">
        <v>306</v>
      </c>
      <c r="H12" s="111" t="s">
        <v>300</v>
      </c>
      <c r="I12" s="111" t="s">
        <v>301</v>
      </c>
      <c r="J12" s="111" t="s">
        <v>302</v>
      </c>
      <c r="K12" s="111" t="s">
        <v>6</v>
      </c>
      <c r="L12" s="33" t="s">
        <v>7</v>
      </c>
      <c r="M12" s="111" t="s">
        <v>8</v>
      </c>
      <c r="N12" s="111" t="s">
        <v>307</v>
      </c>
      <c r="O12" s="31"/>
      <c r="P12" s="110" t="s">
        <v>473</v>
      </c>
      <c r="Q12" s="110" t="s">
        <v>10</v>
      </c>
      <c r="R12" s="110" t="s">
        <v>11</v>
      </c>
      <c r="S12" s="35" t="s">
        <v>12</v>
      </c>
      <c r="T12" s="110" t="s">
        <v>13</v>
      </c>
      <c r="U12" s="110" t="s">
        <v>14</v>
      </c>
      <c r="V12" s="110" t="s">
        <v>15</v>
      </c>
      <c r="W12" s="110" t="s">
        <v>16</v>
      </c>
      <c r="X12" s="110" t="s">
        <v>17</v>
      </c>
      <c r="Y12" s="110" t="s">
        <v>18</v>
      </c>
      <c r="Z12" s="110" t="s">
        <v>19</v>
      </c>
      <c r="AA12" s="29"/>
    </row>
    <row r="13" spans="1:27" s="30" customFormat="1" ht="15" customHeight="1" x14ac:dyDescent="0.25">
      <c r="A13" s="273"/>
      <c r="B13" s="450"/>
      <c r="C13" s="450"/>
      <c r="D13" s="459"/>
      <c r="E13" s="32" t="s">
        <v>383</v>
      </c>
      <c r="F13" s="31"/>
      <c r="G13" s="36" t="s">
        <v>308</v>
      </c>
      <c r="H13" s="36" t="s">
        <v>309</v>
      </c>
      <c r="I13" s="36" t="s">
        <v>310</v>
      </c>
      <c r="J13" s="36" t="s">
        <v>311</v>
      </c>
      <c r="K13" s="36" t="s">
        <v>20</v>
      </c>
      <c r="L13" s="37" t="s">
        <v>21</v>
      </c>
      <c r="M13" s="36" t="s">
        <v>22</v>
      </c>
      <c r="N13" s="36" t="s">
        <v>312</v>
      </c>
      <c r="O13" s="31"/>
      <c r="P13" s="36" t="s">
        <v>313</v>
      </c>
      <c r="Q13" s="36" t="s">
        <v>23</v>
      </c>
      <c r="R13" s="36" t="s">
        <v>24</v>
      </c>
      <c r="S13" s="38" t="s">
        <v>25</v>
      </c>
      <c r="T13" s="36" t="s">
        <v>26</v>
      </c>
      <c r="U13" s="36" t="s">
        <v>27</v>
      </c>
      <c r="V13" s="36" t="s">
        <v>28</v>
      </c>
      <c r="W13" s="36" t="s">
        <v>29</v>
      </c>
      <c r="X13" s="36" t="s">
        <v>30</v>
      </c>
      <c r="Y13" s="36" t="s">
        <v>31</v>
      </c>
      <c r="Z13" s="36" t="s">
        <v>32</v>
      </c>
      <c r="AA13" s="29"/>
    </row>
    <row r="14" spans="1:27" s="30" customFormat="1" ht="15" customHeight="1" x14ac:dyDescent="0.25">
      <c r="A14" s="273"/>
      <c r="B14" s="450"/>
      <c r="C14" s="450"/>
      <c r="D14" s="459"/>
      <c r="E14" s="40" t="s">
        <v>338</v>
      </c>
      <c r="F14" s="31"/>
      <c r="G14" s="110" t="s">
        <v>315</v>
      </c>
      <c r="H14" s="110" t="s">
        <v>315</v>
      </c>
      <c r="I14" s="110" t="s">
        <v>316</v>
      </c>
      <c r="J14" s="110" t="s">
        <v>316</v>
      </c>
      <c r="K14" s="110" t="s">
        <v>36</v>
      </c>
      <c r="L14" s="76" t="s">
        <v>36</v>
      </c>
      <c r="M14" s="110" t="s">
        <v>37</v>
      </c>
      <c r="N14" s="110" t="s">
        <v>37</v>
      </c>
      <c r="O14" s="31"/>
      <c r="P14" s="110" t="s">
        <v>317</v>
      </c>
      <c r="Q14" s="110" t="s">
        <v>38</v>
      </c>
      <c r="R14" s="110" t="s">
        <v>38</v>
      </c>
      <c r="S14" s="35" t="s">
        <v>39</v>
      </c>
      <c r="T14" s="110" t="s">
        <v>39</v>
      </c>
      <c r="U14" s="110" t="s">
        <v>40</v>
      </c>
      <c r="V14" s="110" t="s">
        <v>40</v>
      </c>
      <c r="W14" s="110" t="s">
        <v>41</v>
      </c>
      <c r="X14" s="110" t="s">
        <v>41</v>
      </c>
      <c r="Y14" s="110" t="s">
        <v>42</v>
      </c>
      <c r="Z14" s="110" t="s">
        <v>42</v>
      </c>
      <c r="AA14" s="29"/>
    </row>
    <row r="15" spans="1:27" s="30" customFormat="1" ht="12.4" customHeight="1" x14ac:dyDescent="0.25">
      <c r="A15" s="273">
        <v>1</v>
      </c>
      <c r="B15" s="142" t="s">
        <v>353</v>
      </c>
      <c r="C15" s="142" t="s">
        <v>344</v>
      </c>
      <c r="D15" s="133" t="s">
        <v>318</v>
      </c>
      <c r="E15" s="134"/>
      <c r="F15" s="31"/>
      <c r="G15" s="41" t="s">
        <v>336</v>
      </c>
      <c r="H15" s="41" t="s">
        <v>336</v>
      </c>
      <c r="I15" s="41" t="s">
        <v>336</v>
      </c>
      <c r="J15" s="41" t="s">
        <v>336</v>
      </c>
      <c r="K15" s="41" t="s">
        <v>336</v>
      </c>
      <c r="L15" s="41" t="s">
        <v>336</v>
      </c>
      <c r="M15" s="41" t="s">
        <v>336</v>
      </c>
      <c r="N15" s="41" t="s">
        <v>336</v>
      </c>
      <c r="O15" s="31"/>
      <c r="P15" s="41" t="s">
        <v>336</v>
      </c>
      <c r="Q15" s="41" t="s">
        <v>336</v>
      </c>
      <c r="R15" s="41" t="s">
        <v>336</v>
      </c>
      <c r="S15" s="41" t="s">
        <v>336</v>
      </c>
      <c r="T15" s="41" t="s">
        <v>336</v>
      </c>
      <c r="U15" s="41" t="s">
        <v>336</v>
      </c>
      <c r="V15" s="41" t="s">
        <v>336</v>
      </c>
      <c r="W15" s="41" t="s">
        <v>336</v>
      </c>
      <c r="X15" s="41" t="s">
        <v>336</v>
      </c>
      <c r="Y15" s="41" t="s">
        <v>336</v>
      </c>
      <c r="Z15" s="41" t="s">
        <v>336</v>
      </c>
      <c r="AA15" s="29"/>
    </row>
    <row r="16" spans="1:27" s="30" customFormat="1" ht="11.25" customHeight="1" x14ac:dyDescent="0.25">
      <c r="A16" s="273">
        <v>2</v>
      </c>
      <c r="B16" s="142" t="s">
        <v>353</v>
      </c>
      <c r="C16" s="142" t="s">
        <v>303</v>
      </c>
      <c r="D16" s="133" t="s">
        <v>318</v>
      </c>
      <c r="E16" s="134"/>
      <c r="F16" s="31"/>
      <c r="G16" s="41" t="s">
        <v>336</v>
      </c>
      <c r="H16" s="41" t="s">
        <v>336</v>
      </c>
      <c r="I16" s="41" t="s">
        <v>336</v>
      </c>
      <c r="J16" s="41" t="s">
        <v>336</v>
      </c>
      <c r="K16" s="41" t="s">
        <v>336</v>
      </c>
      <c r="L16" s="41" t="s">
        <v>336</v>
      </c>
      <c r="M16" s="41" t="s">
        <v>336</v>
      </c>
      <c r="N16" s="41" t="s">
        <v>336</v>
      </c>
      <c r="O16" s="31"/>
      <c r="P16" s="41" t="s">
        <v>336</v>
      </c>
      <c r="Q16" s="41" t="s">
        <v>336</v>
      </c>
      <c r="R16" s="41" t="s">
        <v>336</v>
      </c>
      <c r="S16" s="41" t="s">
        <v>336</v>
      </c>
      <c r="T16" s="41" t="s">
        <v>336</v>
      </c>
      <c r="U16" s="41" t="s">
        <v>336</v>
      </c>
      <c r="V16" s="41" t="s">
        <v>336</v>
      </c>
      <c r="W16" s="41" t="s">
        <v>336</v>
      </c>
      <c r="X16" s="41" t="s">
        <v>336</v>
      </c>
      <c r="Y16" s="41" t="s">
        <v>336</v>
      </c>
      <c r="Z16" s="41" t="s">
        <v>336</v>
      </c>
      <c r="AA16" s="29"/>
    </row>
    <row r="17" spans="1:27" s="30" customFormat="1" ht="11.25" customHeight="1" x14ac:dyDescent="0.25">
      <c r="A17" s="273">
        <v>3</v>
      </c>
      <c r="B17" s="142" t="s">
        <v>2</v>
      </c>
      <c r="C17" s="142" t="s">
        <v>345</v>
      </c>
      <c r="D17" s="133" t="s">
        <v>318</v>
      </c>
      <c r="E17" s="134"/>
      <c r="F17" s="31"/>
      <c r="G17" s="41">
        <f>IF('3c PC'!G14="-","-",'3c PC'!G55)</f>
        <v>6.5567588596821027</v>
      </c>
      <c r="H17" s="41">
        <f>IF('3c PC'!H14="-","-",'3c PC'!H55)</f>
        <v>6.5567588596821027</v>
      </c>
      <c r="I17" s="41">
        <f>IF('3c PC'!I14="-","-",'3c PC'!I55)</f>
        <v>6.6197359495950758</v>
      </c>
      <c r="J17" s="41">
        <f>IF('3c PC'!J14="-","-",'3c PC'!J55)</f>
        <v>6.6197359495950758</v>
      </c>
      <c r="K17" s="41">
        <f>IF('3c PC'!K14="-","-",'3c PC'!K55)</f>
        <v>6.6995028867368616</v>
      </c>
      <c r="L17" s="41">
        <f>IF('3c PC'!L14="-","-",'3c PC'!L55)</f>
        <v>6.6995028867368616</v>
      </c>
      <c r="M17" s="41">
        <f>IF('3c PC'!M14="-","-",'3c PC'!M55)</f>
        <v>7.1131218301273513</v>
      </c>
      <c r="N17" s="41">
        <f>IF('3c PC'!N14="-","-",'3c PC'!N55)</f>
        <v>7.1131218301273513</v>
      </c>
      <c r="O17" s="31"/>
      <c r="P17" s="41" t="str">
        <f>'3c PC'!P55</f>
        <v>-</v>
      </c>
      <c r="Q17" s="41" t="str">
        <f>'3c PC'!Q55</f>
        <v>-</v>
      </c>
      <c r="R17" s="41" t="str">
        <f>'3c PC'!R55</f>
        <v>-</v>
      </c>
      <c r="S17" s="41" t="str">
        <f>'3c PC'!S55</f>
        <v>-</v>
      </c>
      <c r="T17" s="41" t="str">
        <f>'3c PC'!T55</f>
        <v>-</v>
      </c>
      <c r="U17" s="41" t="str">
        <f>'3c PC'!U55</f>
        <v>-</v>
      </c>
      <c r="V17" s="41" t="str">
        <f>'3c PC'!V55</f>
        <v>-</v>
      </c>
      <c r="W17" s="41" t="str">
        <f>'3c PC'!W55</f>
        <v>-</v>
      </c>
      <c r="X17" s="41" t="str">
        <f>'3c PC'!X55</f>
        <v>-</v>
      </c>
      <c r="Y17" s="41" t="str">
        <f>'3c PC'!Y55</f>
        <v>-</v>
      </c>
      <c r="Z17" s="41" t="str">
        <f>'3c PC'!Z55</f>
        <v>-</v>
      </c>
      <c r="AA17" s="29"/>
    </row>
    <row r="18" spans="1:27" s="30" customFormat="1" ht="11.25" customHeight="1" x14ac:dyDescent="0.25">
      <c r="A18" s="273">
        <v>4</v>
      </c>
      <c r="B18" s="142" t="s">
        <v>355</v>
      </c>
      <c r="C18" s="142" t="s">
        <v>346</v>
      </c>
      <c r="D18" s="133" t="s">
        <v>318</v>
      </c>
      <c r="E18" s="134"/>
      <c r="F18" s="31"/>
      <c r="G18" s="41">
        <f>IF('3d NC-Elec'!H14="-","-",'3d NC-Elec'!H14)</f>
        <v>17.118500000000001</v>
      </c>
      <c r="H18" s="41">
        <f>IF('3d NC-Elec'!I14="-","-",'3d NC-Elec'!I14)</f>
        <v>17.118500000000001</v>
      </c>
      <c r="I18" s="41">
        <f>IF('3d NC-Elec'!J14="-","-",'3d NC-Elec'!J14)</f>
        <v>16.753500000000003</v>
      </c>
      <c r="J18" s="41">
        <f>IF('3d NC-Elec'!K14="-","-",'3d NC-Elec'!K14)</f>
        <v>16.753500000000003</v>
      </c>
      <c r="K18" s="41">
        <f>IF('3d NC-Elec'!L14="-","-",'3d NC-Elec'!L14)</f>
        <v>17.118499999999997</v>
      </c>
      <c r="L18" s="41">
        <f>IF('3d NC-Elec'!M14="-","-",'3d NC-Elec'!M14)</f>
        <v>17.118499999999997</v>
      </c>
      <c r="M18" s="41">
        <f>IF('3d NC-Elec'!N14="-","-",'3d NC-Elec'!N14)</f>
        <v>16.169499999999999</v>
      </c>
      <c r="N18" s="41">
        <f>IF('3d NC-Elec'!O14="-","-",'3d NC-Elec'!O14)</f>
        <v>16.169499999999999</v>
      </c>
      <c r="O18" s="31"/>
      <c r="P18" s="41" t="str">
        <f>'3d NC-Elec'!Q14</f>
        <v>-</v>
      </c>
      <c r="Q18" s="41" t="str">
        <f>'3d NC-Elec'!R14</f>
        <v>-</v>
      </c>
      <c r="R18" s="41" t="str">
        <f>'3d NC-Elec'!S14</f>
        <v>-</v>
      </c>
      <c r="S18" s="41" t="str">
        <f>'3d NC-Elec'!T14</f>
        <v>-</v>
      </c>
      <c r="T18" s="41" t="str">
        <f>'3d NC-Elec'!U14</f>
        <v>-</v>
      </c>
      <c r="U18" s="41" t="str">
        <f>'3d NC-Elec'!V14</f>
        <v>-</v>
      </c>
      <c r="V18" s="41" t="str">
        <f>'3d NC-Elec'!W14</f>
        <v>-</v>
      </c>
      <c r="W18" s="41" t="str">
        <f>'3d NC-Elec'!X14</f>
        <v>-</v>
      </c>
      <c r="X18" s="41" t="str">
        <f>'3d NC-Elec'!Y14</f>
        <v>-</v>
      </c>
      <c r="Y18" s="41" t="str">
        <f>'3d NC-Elec'!Z14</f>
        <v>-</v>
      </c>
      <c r="Z18" s="41" t="str">
        <f>'3d NC-Elec'!AA14</f>
        <v>-</v>
      </c>
      <c r="AA18" s="29"/>
    </row>
    <row r="19" spans="1:27" s="30" customFormat="1" ht="11.25" customHeight="1" x14ac:dyDescent="0.25">
      <c r="A19" s="273">
        <v>5</v>
      </c>
      <c r="B19" s="142" t="s">
        <v>352</v>
      </c>
      <c r="C19" s="142" t="s">
        <v>347</v>
      </c>
      <c r="D19" s="133" t="s">
        <v>318</v>
      </c>
      <c r="E19" s="134"/>
      <c r="F19" s="31"/>
      <c r="G19" s="41">
        <f>IF('3f CPIH'!C$16="-","-",'3g OC '!$E$7*('3f CPIH'!C$16/'3f CPIH'!$G$16))</f>
        <v>42.217448207552998</v>
      </c>
      <c r="H19" s="41">
        <f>IF('3f CPIH'!D$16="-","-",'3g OC '!$E$7*('3f CPIH'!D$16/'3f CPIH'!$G$16))</f>
        <v>42.301967623383938</v>
      </c>
      <c r="I19" s="41">
        <f>IF('3f CPIH'!E$16="-","-",'3g OC '!$E$7*('3f CPIH'!E$16/'3f CPIH'!$G$16))</f>
        <v>42.428746747130347</v>
      </c>
      <c r="J19" s="41">
        <f>IF('3f CPIH'!F$16="-","-",'3g OC '!$E$7*('3f CPIH'!F$16/'3f CPIH'!$G$16))</f>
        <v>42.682304994623152</v>
      </c>
      <c r="K19" s="41">
        <f>IF('3f CPIH'!G$16="-","-",'3g OC '!$E$7*('3f CPIH'!G$16/'3f CPIH'!$G$16))</f>
        <v>43.189421489608776</v>
      </c>
      <c r="L19" s="41">
        <f>IF('3f CPIH'!H$16="-","-",'3g OC '!$E$7*('3f CPIH'!H$16/'3f CPIH'!$G$16))</f>
        <v>43.73879769250987</v>
      </c>
      <c r="M19" s="41">
        <f>IF('3f CPIH'!I$16="-","-",'3g OC '!$E$7*('3f CPIH'!I$16/'3f CPIH'!$G$16))</f>
        <v>44.372693311241889</v>
      </c>
      <c r="N19" s="41">
        <f>IF('3f CPIH'!J$16="-","-",'3g OC '!$E$7*('3f CPIH'!J$16/'3f CPIH'!$G$16))</f>
        <v>44.753030682481111</v>
      </c>
      <c r="O19" s="31"/>
      <c r="P19" s="41">
        <f>IF('3f CPIH'!L$16="-","-",'3g OC '!$E$7*('3f CPIH'!L$16/'3f CPIH'!$G$16))</f>
        <v>44.753030682481111</v>
      </c>
      <c r="Q19" s="41" t="str">
        <f>IF('3f CPIH'!M$16="-","-",'3g OC '!$E$7*('3f CPIH'!M$16/'3f CPIH'!$G$16))</f>
        <v>-</v>
      </c>
      <c r="R19" s="41" t="str">
        <f>IF('3f CPIH'!N$16="-","-",'3g OC '!$E$7*('3f CPIH'!N$16/'3f CPIH'!$G$16))</f>
        <v>-</v>
      </c>
      <c r="S19" s="41" t="str">
        <f>IF('3f CPIH'!O$16="-","-",'3g OC '!$E$7*('3f CPIH'!O$16/'3f CPIH'!$G$16))</f>
        <v>-</v>
      </c>
      <c r="T19" s="41" t="str">
        <f>IF('3f CPIH'!P$16="-","-",'3g OC '!$E$7*('3f CPIH'!P$16/'3f CPIH'!$G$16))</f>
        <v>-</v>
      </c>
      <c r="U19" s="41" t="str">
        <f>IF('3f CPIH'!Q$16="-","-",'3g OC '!$E$7*('3f CPIH'!Q$16/'3f CPIH'!$G$16))</f>
        <v>-</v>
      </c>
      <c r="V19" s="41" t="str">
        <f>IF('3f CPIH'!R$16="-","-",'3g OC '!$E$7*('3f CPIH'!R$16/'3f CPIH'!$G$16))</f>
        <v>-</v>
      </c>
      <c r="W19" s="41" t="str">
        <f>IF('3f CPIH'!S$16="-","-",'3g OC '!$E$7*('3f CPIH'!S$16/'3f CPIH'!$G$16))</f>
        <v>-</v>
      </c>
      <c r="X19" s="41" t="str">
        <f>IF('3f CPIH'!T$16="-","-",'3g OC '!$E$7*('3f CPIH'!T$16/'3f CPIH'!$G$16))</f>
        <v>-</v>
      </c>
      <c r="Y19" s="41" t="str">
        <f>IF('3f CPIH'!U$16="-","-",'3g OC '!$E$7*('3f CPIH'!U$16/'3f CPIH'!$G$16))</f>
        <v>-</v>
      </c>
      <c r="Z19" s="41" t="str">
        <f>IF('3f CPIH'!V$16="-","-",'3g OC '!$E$7*('3f CPIH'!V$16/'3f CPIH'!$G$16))</f>
        <v>-</v>
      </c>
      <c r="AA19" s="29"/>
    </row>
    <row r="20" spans="1:27" s="30" customFormat="1" ht="11.25" customHeight="1" x14ac:dyDescent="0.25">
      <c r="A20" s="273">
        <v>6</v>
      </c>
      <c r="B20" s="142" t="s">
        <v>352</v>
      </c>
      <c r="C20" s="142" t="s">
        <v>45</v>
      </c>
      <c r="D20" s="133" t="s">
        <v>318</v>
      </c>
      <c r="E20" s="134"/>
      <c r="F20" s="31"/>
      <c r="G20" s="41" t="s">
        <v>336</v>
      </c>
      <c r="H20" s="41" t="s">
        <v>336</v>
      </c>
      <c r="I20" s="41" t="s">
        <v>336</v>
      </c>
      <c r="J20" s="41" t="s">
        <v>336</v>
      </c>
      <c r="K20" s="41">
        <f>IF('3h SMNCC'!F$36="-","-",'3h SMNCC'!F$44)</f>
        <v>0</v>
      </c>
      <c r="L20" s="41">
        <f>IF('3h SMNCC'!G$36="-","-",'3h SMNCC'!G$44)</f>
        <v>-0.15183804717209767</v>
      </c>
      <c r="M20" s="41">
        <f>IF('3h SMNCC'!H$36="-","-",'3h SMNCC'!H$44)</f>
        <v>1.7175769694001015</v>
      </c>
      <c r="N20" s="41">
        <f>IF('3h SMNCC'!I$36="-","-",'3h SMNCC'!I$44)</f>
        <v>5.3116046327263104</v>
      </c>
      <c r="O20" s="31"/>
      <c r="P20" s="41" t="str">
        <f>IF('3h SMNCC'!K$36="-","-",'3h SMNCC'!K$44)</f>
        <v>-</v>
      </c>
      <c r="Q20" s="41" t="str">
        <f>IF('3h SMNCC'!L$36="-","-",'3h SMNCC'!L$44)</f>
        <v>-</v>
      </c>
      <c r="R20" s="41" t="str">
        <f>IF('3h SMNCC'!M$36="-","-",'3h SMNCC'!M$44)</f>
        <v>-</v>
      </c>
      <c r="S20" s="41" t="str">
        <f>IF('3h SMNCC'!N$36="-","-",'3h SMNCC'!N$44)</f>
        <v>-</v>
      </c>
      <c r="T20" s="41" t="str">
        <f>IF('3h SMNCC'!O$36="-","-",'3h SMNCC'!O$44)</f>
        <v>-</v>
      </c>
      <c r="U20" s="41" t="str">
        <f>IF('3h SMNCC'!P$36="-","-",'3h SMNCC'!P$44)</f>
        <v>-</v>
      </c>
      <c r="V20" s="41" t="str">
        <f>IF('3h SMNCC'!Q$36="-","-",'3h SMNCC'!Q$44)</f>
        <v>-</v>
      </c>
      <c r="W20" s="41" t="str">
        <f>IF('3h SMNCC'!R$36="-","-",'3h SMNCC'!R$44)</f>
        <v>-</v>
      </c>
      <c r="X20" s="41" t="str">
        <f>IF('3h SMNCC'!S$36="-","-",'3h SMNCC'!S$44)</f>
        <v>-</v>
      </c>
      <c r="Y20" s="41" t="str">
        <f>IF('3h SMNCC'!T$36="-","-",'3h SMNCC'!T$44)</f>
        <v>-</v>
      </c>
      <c r="Z20" s="41" t="str">
        <f>IF('3h SMNCC'!U$36="-","-",'3h SMNCC'!U$44)</f>
        <v>-</v>
      </c>
      <c r="AA20" s="29"/>
    </row>
    <row r="21" spans="1:27" s="30" customFormat="1" ht="11.25" customHeight="1" x14ac:dyDescent="0.25">
      <c r="A21" s="273">
        <v>7</v>
      </c>
      <c r="B21" s="142" t="s">
        <v>352</v>
      </c>
      <c r="C21" s="142" t="s">
        <v>399</v>
      </c>
      <c r="D21" s="133" t="s">
        <v>318</v>
      </c>
      <c r="E21" s="134"/>
      <c r="F21" s="31"/>
      <c r="G21" s="41">
        <f>IF('3f CPIH'!C$16="-","-",'3i PAAC PAP'!$G$9*('3f CPIH'!C$16/'3f CPIH'!$G$16))</f>
        <v>4.3957347110466403</v>
      </c>
      <c r="H21" s="41">
        <f>IF('3f CPIH'!D$16="-","-",'3i PAAC PAP'!$G$9*('3f CPIH'!D$16/'3f CPIH'!$G$16))</f>
        <v>4.4045349807384246</v>
      </c>
      <c r="I21" s="41">
        <f>IF('3f CPIH'!E$16="-","-",'3i PAAC PAP'!$G$9*('3f CPIH'!E$16/'3f CPIH'!$G$16))</f>
        <v>4.417735385276103</v>
      </c>
      <c r="J21" s="41">
        <f>IF('3f CPIH'!F$16="-","-",'3i PAAC PAP'!$G$9*('3f CPIH'!F$16/'3f CPIH'!$G$16))</f>
        <v>4.4441361943514579</v>
      </c>
      <c r="K21" s="41">
        <f>IF('3f CPIH'!G$16="-","-",'3i PAAC PAP'!$G$9*('3f CPIH'!G$16/'3f CPIH'!$G$16))</f>
        <v>4.4969378125021686</v>
      </c>
      <c r="L21" s="41">
        <f>IF('3f CPIH'!H$16="-","-",'3i PAAC PAP'!$G$9*('3f CPIH'!H$16/'3f CPIH'!$G$16))</f>
        <v>4.5541395654987715</v>
      </c>
      <c r="M21" s="41">
        <f>IF('3f CPIH'!I$16="-","-",'3i PAAC PAP'!$G$9*('3f CPIH'!I$16/'3f CPIH'!$G$16))</f>
        <v>4.6201415881871588</v>
      </c>
      <c r="N21" s="41">
        <f>IF('3f CPIH'!J$16="-","-",'3i PAAC PAP'!$G$9*('3f CPIH'!J$16/'3f CPIH'!$G$16))</f>
        <v>4.659742801800193</v>
      </c>
      <c r="O21" s="31"/>
      <c r="P21" s="41">
        <f>IF('3f CPIH'!L$16="-","-",'3i PAAC PAP'!$G$9*('3f CPIH'!L$16/'3f CPIH'!$G$16))</f>
        <v>4.659742801800193</v>
      </c>
      <c r="Q21" s="41" t="str">
        <f>IF('3f CPIH'!M$16="-","-",'3i PAAC PAP'!$G$9*('3f CPIH'!M$16/'3f CPIH'!$G$16))</f>
        <v>-</v>
      </c>
      <c r="R21" s="41" t="str">
        <f>IF('3f CPIH'!N$16="-","-",'3i PAAC PAP'!$G$9*('3f CPIH'!N$16/'3f CPIH'!$G$16))</f>
        <v>-</v>
      </c>
      <c r="S21" s="41" t="str">
        <f>IF('3f CPIH'!O$16="-","-",'3i PAAC PAP'!$G$9*('3f CPIH'!O$16/'3f CPIH'!$G$16))</f>
        <v>-</v>
      </c>
      <c r="T21" s="41" t="str">
        <f>IF('3f CPIH'!P$16="-","-",'3i PAAC PAP'!$G$9*('3f CPIH'!P$16/'3f CPIH'!$G$16))</f>
        <v>-</v>
      </c>
      <c r="U21" s="41" t="str">
        <f>IF('3f CPIH'!Q$16="-","-",'3i PAAC PAP'!$G$9*('3f CPIH'!Q$16/'3f CPIH'!$G$16))</f>
        <v>-</v>
      </c>
      <c r="V21" s="41" t="str">
        <f>IF('3f CPIH'!R$16="-","-",'3i PAAC PAP'!$G$9*('3f CPIH'!R$16/'3f CPIH'!$G$16))</f>
        <v>-</v>
      </c>
      <c r="W21" s="41" t="str">
        <f>IF('3f CPIH'!S$16="-","-",'3i PAAC PAP'!$G$9*('3f CPIH'!S$16/'3f CPIH'!$G$16))</f>
        <v>-</v>
      </c>
      <c r="X21" s="41" t="str">
        <f>IF('3f CPIH'!T$16="-","-",'3i PAAC PAP'!$G$9*('3f CPIH'!T$16/'3f CPIH'!$G$16))</f>
        <v>-</v>
      </c>
      <c r="Y21" s="41" t="str">
        <f>IF('3f CPIH'!U$16="-","-",'3i PAAC PAP'!$G$9*('3f CPIH'!U$16/'3f CPIH'!$G$16))</f>
        <v>-</v>
      </c>
      <c r="Z21" s="41" t="str">
        <f>IF('3f CPIH'!V$16="-","-",'3i PAAC PAP'!$G$9*('3f CPIH'!V$16/'3f CPIH'!$G$16))</f>
        <v>-</v>
      </c>
      <c r="AA21" s="29"/>
    </row>
    <row r="22" spans="1:27" s="30" customFormat="1" ht="11.5" x14ac:dyDescent="0.25">
      <c r="A22" s="273">
        <v>8</v>
      </c>
      <c r="B22" s="142" t="s">
        <v>352</v>
      </c>
      <c r="C22" s="142" t="s">
        <v>417</v>
      </c>
      <c r="D22" s="133" t="s">
        <v>318</v>
      </c>
      <c r="E22" s="134"/>
      <c r="F22" s="31"/>
      <c r="G22" s="41">
        <f>IF(G17="-","-",SUM(G15:G20)*'3i PAAC PAP'!$G$21)</f>
        <v>0.95162409867932696</v>
      </c>
      <c r="H22" s="41">
        <f>IF(H17="-","-",SUM(H15:H20)*'3i PAAC PAP'!$G$21)</f>
        <v>0.95284473016482563</v>
      </c>
      <c r="I22" s="41">
        <f>IF(I17="-","-",SUM(I15:I20)*'3i PAAC PAP'!$G$21)</f>
        <v>0.95031385508550348</v>
      </c>
      <c r="J22" s="41">
        <f>IF(J17="-","-",SUM(J15:J20)*'3i PAAC PAP'!$G$21)</f>
        <v>0.95397574954199993</v>
      </c>
      <c r="K22" s="41">
        <f>IF(K17="-","-",SUM(K15:K20)*'3i PAAC PAP'!$G$21)</f>
        <v>0.96772287351767372</v>
      </c>
      <c r="L22" s="41">
        <f>IF(L17="-","-",SUM(L15:L20)*'3i PAAC PAP'!$G$21)</f>
        <v>0.97346412935574744</v>
      </c>
      <c r="M22" s="41">
        <f>IF(M17="-","-",SUM(M15:M20)*'3i PAAC PAP'!$G$21)</f>
        <v>1.0018850168096329</v>
      </c>
      <c r="N22" s="41">
        <f>IF(N17="-","-",SUM(N15:N20)*'3i PAAC PAP'!$G$21)</f>
        <v>1.0592828945441419</v>
      </c>
      <c r="O22" s="31"/>
      <c r="P22" s="41" t="str">
        <f>IF(P17="-","-",SUM(P15:P20)*'3i PAAC PAP'!$G$21)</f>
        <v>-</v>
      </c>
      <c r="Q22" s="41" t="str">
        <f>IF(Q17="-","-",SUM(Q15:Q20)*'3i PAAC PAP'!$G$21)</f>
        <v>-</v>
      </c>
      <c r="R22" s="41" t="str">
        <f>IF(R17="-","-",SUM(R15:R20)*'3i PAAC PAP'!$G$21)</f>
        <v>-</v>
      </c>
      <c r="S22" s="41" t="str">
        <f>IF(S17="-","-",SUM(S15:S20)*'3i PAAC PAP'!$G$21)</f>
        <v>-</v>
      </c>
      <c r="T22" s="41" t="str">
        <f>IF(T17="-","-",SUM(T15:T20)*'3i PAAC PAP'!$G$21)</f>
        <v>-</v>
      </c>
      <c r="U22" s="41" t="str">
        <f>IF(U17="-","-",SUM(U15:U20)*'3i PAAC PAP'!$G$21)</f>
        <v>-</v>
      </c>
      <c r="V22" s="41" t="str">
        <f>IF(V17="-","-",SUM(V15:V20)*'3i PAAC PAP'!$G$21)</f>
        <v>-</v>
      </c>
      <c r="W22" s="41" t="str">
        <f>IF(W17="-","-",SUM(W15:W20)*'3i PAAC PAP'!$G$21)</f>
        <v>-</v>
      </c>
      <c r="X22" s="41" t="str">
        <f>IF(X17="-","-",SUM(X15:X20)*'3i PAAC PAP'!$G$21)</f>
        <v>-</v>
      </c>
      <c r="Y22" s="41" t="str">
        <f>IF(Y17="-","-",SUM(Y15:Y20)*'3i PAAC PAP'!$G$21)</f>
        <v>-</v>
      </c>
      <c r="Z22" s="41" t="str">
        <f>IF(Z17="-","-",SUM(Z15:Z20)*'3i PAAC PAP'!$G$21)</f>
        <v>-</v>
      </c>
      <c r="AA22" s="29"/>
    </row>
    <row r="23" spans="1:27" s="30" customFormat="1" ht="11.5" x14ac:dyDescent="0.25">
      <c r="A23" s="273">
        <v>9</v>
      </c>
      <c r="B23" s="142" t="s">
        <v>398</v>
      </c>
      <c r="C23" s="142" t="s">
        <v>548</v>
      </c>
      <c r="D23" s="133" t="s">
        <v>318</v>
      </c>
      <c r="E23" s="134"/>
      <c r="F23" s="31"/>
      <c r="G23" s="41">
        <f>IF(G17="-","-",SUM(G15:G22)*'3j EBIT'!$E$7)</f>
        <v>1.3535612516622606</v>
      </c>
      <c r="H23" s="41">
        <f>IF(H17="-","-",SUM(H15:H22)*'3j EBIT'!$E$7)</f>
        <v>1.3553575176854162</v>
      </c>
      <c r="I23" s="41">
        <f>IF(I17="-","-",SUM(I15:I22)*'3j EBIT'!$E$7)</f>
        <v>1.3522306068046532</v>
      </c>
      <c r="J23" s="41">
        <f>IF(J17="-","-",SUM(J15:J22)*'3j EBIT'!$E$7)</f>
        <v>1.3576194048741219</v>
      </c>
      <c r="K23" s="41">
        <f>IF(K17="-","-",SUM(K15:K22)*'3j EBIT'!$E$7)</f>
        <v>1.3769696161849441</v>
      </c>
      <c r="L23" s="41">
        <f>IF(L17="-","-",SUM(L15:L22)*'3j EBIT'!$E$7)</f>
        <v>1.3857187583116539</v>
      </c>
      <c r="M23" s="41">
        <f>IF(M17="-","-",SUM(M15:M22)*'3j EBIT'!$E$7)</f>
        <v>1.4249034555995566</v>
      </c>
      <c r="N23" s="41">
        <f>IF(N17="-","-",SUM(N15:N22)*'3j EBIT'!$E$7)</f>
        <v>1.502259373991903</v>
      </c>
      <c r="O23" s="31"/>
      <c r="P23" s="41" t="str">
        <f>IF(P17="-","-",SUM(P15:P22)*'3j EBIT'!$E$7)</f>
        <v>-</v>
      </c>
      <c r="Q23" s="41" t="str">
        <f>IF(Q17="-","-",SUM(Q15:Q22)*'3j EBIT'!$E$7)</f>
        <v>-</v>
      </c>
      <c r="R23" s="41" t="str">
        <f>IF(R17="-","-",SUM(R15:R22)*'3j EBIT'!$E$7)</f>
        <v>-</v>
      </c>
      <c r="S23" s="41" t="str">
        <f>IF(S17="-","-",SUM(S15:S22)*'3j EBIT'!$E$7)</f>
        <v>-</v>
      </c>
      <c r="T23" s="41" t="str">
        <f>IF(T17="-","-",SUM(T15:T22)*'3j EBIT'!$E$7)</f>
        <v>-</v>
      </c>
      <c r="U23" s="41" t="str">
        <f>IF(U17="-","-",SUM(U15:U22)*'3j EBIT'!$E$7)</f>
        <v>-</v>
      </c>
      <c r="V23" s="41" t="str">
        <f>IF(V17="-","-",SUM(V15:V22)*'3j EBIT'!$E$7)</f>
        <v>-</v>
      </c>
      <c r="W23" s="41" t="str">
        <f>IF(W17="-","-",SUM(W15:W22)*'3j EBIT'!$E$7)</f>
        <v>-</v>
      </c>
      <c r="X23" s="41" t="str">
        <f>IF(X17="-","-",SUM(X15:X22)*'3j EBIT'!$E$7)</f>
        <v>-</v>
      </c>
      <c r="Y23" s="41" t="str">
        <f>IF(Y17="-","-",SUM(Y15:Y22)*'3j EBIT'!$E$7)</f>
        <v>-</v>
      </c>
      <c r="Z23" s="41" t="str">
        <f>IF(Z17="-","-",SUM(Z15:Z22)*'3j EBIT'!$E$7)</f>
        <v>-</v>
      </c>
      <c r="AA23" s="29"/>
    </row>
    <row r="24" spans="1:27" s="30" customFormat="1" ht="11.5" x14ac:dyDescent="0.25">
      <c r="A24" s="273">
        <v>10</v>
      </c>
      <c r="B24" s="142" t="s">
        <v>294</v>
      </c>
      <c r="C24" s="190" t="s">
        <v>549</v>
      </c>
      <c r="D24" s="133" t="s">
        <v>318</v>
      </c>
      <c r="E24" s="133"/>
      <c r="F24" s="31"/>
      <c r="G24" s="41">
        <f>IF(G19="-","-",SUM(G15:G17,G19:G23)*'3k HAP'!$E$8)</f>
        <v>0.80308990838435423</v>
      </c>
      <c r="H24" s="41">
        <f>IF(H19="-","-",SUM(H15:H17,H19:H23)*'3k HAP'!$E$8)</f>
        <v>0.80448453227519012</v>
      </c>
      <c r="I24" s="41">
        <f>IF(I19="-","-",SUM(I15:I17,I19:I23)*'3k HAP'!$E$8)</f>
        <v>0.80734074386598376</v>
      </c>
      <c r="J24" s="41">
        <f>IF(J19="-","-",SUM(J15:J17,J19:J23)*'3k HAP'!$E$8)</f>
        <v>0.81152461553849109</v>
      </c>
      <c r="K24" s="41">
        <f>IF(K19="-","-",SUM(K15:K17,K19:K23)*'3k HAP'!$E$8)</f>
        <v>0.82126420104918219</v>
      </c>
      <c r="L24" s="41">
        <f>IF(L19="-","-",SUM(L15:L17,L19:L23)*'3k HAP'!$E$8)</f>
        <v>0.82805704936726587</v>
      </c>
      <c r="M24" s="41">
        <f>IF(M19="-","-",SUM(M15:M17,M19:M23)*'3k HAP'!$E$8)</f>
        <v>0.87221838357471926</v>
      </c>
      <c r="N24" s="41">
        <f>IF(N19="-","-",SUM(N15:N17,N19:N23)*'3k HAP'!$E$8)</f>
        <v>0.93227764567552462</v>
      </c>
      <c r="O24" s="31"/>
      <c r="P24" s="41">
        <f>IF(P19="-","-",SUM(P15:P17,P19:P23)*'3k HAP'!$E$8)</f>
        <v>0.71532778353982818</v>
      </c>
      <c r="Q24" s="41" t="str">
        <f>IF(Q19="-","-",SUM(Q15:Q17,Q19:Q23)*'3k HAP'!$E$8)</f>
        <v>-</v>
      </c>
      <c r="R24" s="41" t="str">
        <f>IF(R19="-","-",SUM(R15:R17,R19:R23)*'3k HAP'!$E$8)</f>
        <v>-</v>
      </c>
      <c r="S24" s="41" t="str">
        <f>IF(S19="-","-",SUM(S15:S17,S19:S23)*'3k HAP'!$E$8)</f>
        <v>-</v>
      </c>
      <c r="T24" s="41" t="str">
        <f>IF(T19="-","-",SUM(T15:T17,T19:T23)*'3k HAP'!$E$8)</f>
        <v>-</v>
      </c>
      <c r="U24" s="41" t="str">
        <f>IF(U19="-","-",SUM(U15:U17,U19:U23)*'3k HAP'!$E$8)</f>
        <v>-</v>
      </c>
      <c r="V24" s="41" t="str">
        <f>IF(V19="-","-",SUM(V15:V17,V19:V23)*'3k HAP'!$E$8)</f>
        <v>-</v>
      </c>
      <c r="W24" s="41" t="str">
        <f>IF(W19="-","-",SUM(W15:W17,W19:W23)*'3k HAP'!$E$8)</f>
        <v>-</v>
      </c>
      <c r="X24" s="41" t="str">
        <f>IF(X19="-","-",SUM(X15:X17,X19:X23)*'3k HAP'!$E$8)</f>
        <v>-</v>
      </c>
      <c r="Y24" s="41" t="str">
        <f>IF(Y19="-","-",SUM(Y15:Y17,Y19:Y23)*'3k HAP'!$E$8)</f>
        <v>-</v>
      </c>
      <c r="Z24" s="41" t="str">
        <f>IF(Z19="-","-",SUM(Z15:Z17,Z19:Z23)*'3k HAP'!$E$8)</f>
        <v>-</v>
      </c>
      <c r="AA24" s="29"/>
    </row>
    <row r="25" spans="1:27" s="30" customFormat="1" ht="11.25" customHeight="1" x14ac:dyDescent="0.25">
      <c r="A25" s="273">
        <v>11</v>
      </c>
      <c r="B25" s="142" t="s">
        <v>46</v>
      </c>
      <c r="C25" s="142" t="str">
        <f>B25&amp;"_"&amp;D25</f>
        <v>Total_Eastern</v>
      </c>
      <c r="D25" s="133" t="s">
        <v>318</v>
      </c>
      <c r="E25" s="134"/>
      <c r="F25" s="31"/>
      <c r="G25" s="41">
        <f t="shared" ref="G25:N25" si="0">IF(G19="-","-",SUM(G15:G24))</f>
        <v>73.39671703700769</v>
      </c>
      <c r="H25" s="41">
        <f t="shared" si="0"/>
        <v>73.494448243929895</v>
      </c>
      <c r="I25" s="41">
        <f t="shared" si="0"/>
        <v>73.329603287757649</v>
      </c>
      <c r="J25" s="41">
        <f t="shared" si="0"/>
        <v>73.622796908524293</v>
      </c>
      <c r="K25" s="41">
        <f t="shared" si="0"/>
        <v>74.67031887959962</v>
      </c>
      <c r="L25" s="41">
        <f t="shared" si="0"/>
        <v>75.146342034608068</v>
      </c>
      <c r="M25" s="41">
        <f t="shared" si="0"/>
        <v>77.292040554940414</v>
      </c>
      <c r="N25" s="41">
        <f t="shared" si="0"/>
        <v>81.500819861346542</v>
      </c>
      <c r="O25" s="31"/>
      <c r="P25" s="41">
        <f>IF(P19="-","-",SUM(P15:P24))</f>
        <v>50.12810126782113</v>
      </c>
      <c r="Q25" s="41" t="str">
        <f t="shared" ref="Q25:Z25" si="1">IF(Q19="-","-",SUM(Q15:Q24))</f>
        <v>-</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customHeight="1" x14ac:dyDescent="0.25">
      <c r="A26" s="273">
        <v>1</v>
      </c>
      <c r="B26" s="138" t="s">
        <v>353</v>
      </c>
      <c r="C26" s="138" t="s">
        <v>344</v>
      </c>
      <c r="D26" s="136" t="s">
        <v>320</v>
      </c>
      <c r="E26" s="137"/>
      <c r="F26" s="31"/>
      <c r="G26" s="135" t="s">
        <v>336</v>
      </c>
      <c r="H26" s="135" t="s">
        <v>336</v>
      </c>
      <c r="I26" s="135" t="s">
        <v>336</v>
      </c>
      <c r="J26" s="135" t="s">
        <v>336</v>
      </c>
      <c r="K26" s="135" t="s">
        <v>336</v>
      </c>
      <c r="L26" s="135" t="s">
        <v>336</v>
      </c>
      <c r="M26" s="135" t="s">
        <v>336</v>
      </c>
      <c r="N26" s="135" t="s">
        <v>336</v>
      </c>
      <c r="O26" s="31"/>
      <c r="P26" s="135" t="s">
        <v>336</v>
      </c>
      <c r="Q26" s="135" t="s">
        <v>336</v>
      </c>
      <c r="R26" s="135" t="s">
        <v>336</v>
      </c>
      <c r="S26" s="135" t="s">
        <v>336</v>
      </c>
      <c r="T26" s="135" t="s">
        <v>336</v>
      </c>
      <c r="U26" s="135" t="s">
        <v>336</v>
      </c>
      <c r="V26" s="135" t="s">
        <v>336</v>
      </c>
      <c r="W26" s="135" t="s">
        <v>336</v>
      </c>
      <c r="X26" s="135" t="s">
        <v>336</v>
      </c>
      <c r="Y26" s="135" t="s">
        <v>336</v>
      </c>
      <c r="Z26" s="135" t="s">
        <v>336</v>
      </c>
      <c r="AA26" s="29"/>
    </row>
    <row r="27" spans="1:27" s="30" customFormat="1" ht="11.25" customHeight="1" x14ac:dyDescent="0.25">
      <c r="A27" s="273">
        <v>2</v>
      </c>
      <c r="B27" s="138" t="s">
        <v>353</v>
      </c>
      <c r="C27" s="138" t="s">
        <v>303</v>
      </c>
      <c r="D27" s="136" t="s">
        <v>320</v>
      </c>
      <c r="E27" s="137"/>
      <c r="F27" s="31"/>
      <c r="G27" s="135" t="s">
        <v>336</v>
      </c>
      <c r="H27" s="135" t="s">
        <v>336</v>
      </c>
      <c r="I27" s="135" t="s">
        <v>336</v>
      </c>
      <c r="J27" s="135" t="s">
        <v>336</v>
      </c>
      <c r="K27" s="135" t="s">
        <v>336</v>
      </c>
      <c r="L27" s="135" t="s">
        <v>336</v>
      </c>
      <c r="M27" s="135" t="s">
        <v>336</v>
      </c>
      <c r="N27" s="135" t="s">
        <v>336</v>
      </c>
      <c r="O27" s="31"/>
      <c r="P27" s="135" t="s">
        <v>336</v>
      </c>
      <c r="Q27" s="135" t="s">
        <v>336</v>
      </c>
      <c r="R27" s="135" t="s">
        <v>336</v>
      </c>
      <c r="S27" s="135" t="s">
        <v>336</v>
      </c>
      <c r="T27" s="135" t="s">
        <v>336</v>
      </c>
      <c r="U27" s="135" t="s">
        <v>336</v>
      </c>
      <c r="V27" s="135" t="s">
        <v>336</v>
      </c>
      <c r="W27" s="135" t="s">
        <v>336</v>
      </c>
      <c r="X27" s="135" t="s">
        <v>336</v>
      </c>
      <c r="Y27" s="135" t="s">
        <v>336</v>
      </c>
      <c r="Z27" s="135" t="s">
        <v>336</v>
      </c>
      <c r="AA27" s="29"/>
    </row>
    <row r="28" spans="1:27" s="30" customFormat="1" ht="12.4" customHeight="1" x14ac:dyDescent="0.25">
      <c r="A28" s="273">
        <v>3</v>
      </c>
      <c r="B28" s="138" t="s">
        <v>2</v>
      </c>
      <c r="C28" s="138" t="s">
        <v>345</v>
      </c>
      <c r="D28" s="136" t="s">
        <v>320</v>
      </c>
      <c r="E28" s="137"/>
      <c r="F28" s="31"/>
      <c r="G28" s="135">
        <f>IF('3c PC'!G14="-","-",'3c PC'!G55)</f>
        <v>6.5567588596821027</v>
      </c>
      <c r="H28" s="135">
        <f>IF('3c PC'!H14="-","-",'3c PC'!H55)</f>
        <v>6.5567588596821027</v>
      </c>
      <c r="I28" s="135">
        <f>IF('3c PC'!I14="-","-",'3c PC'!I55)</f>
        <v>6.6197359495950758</v>
      </c>
      <c r="J28" s="135">
        <f>IF('3c PC'!J14="-","-",'3c PC'!J55)</f>
        <v>6.6197359495950758</v>
      </c>
      <c r="K28" s="135">
        <f>IF('3c PC'!K14="-","-",'3c PC'!K55)</f>
        <v>6.6995028867368616</v>
      </c>
      <c r="L28" s="135">
        <f>IF('3c PC'!L14="-","-",'3c PC'!L55)</f>
        <v>6.6995028867368616</v>
      </c>
      <c r="M28" s="135">
        <f>IF('3c PC'!M14="-","-",'3c PC'!M55)</f>
        <v>7.1131218301273513</v>
      </c>
      <c r="N28" s="135">
        <f>IF('3c PC'!N14="-","-",'3c PC'!N55)</f>
        <v>7.1131218301273513</v>
      </c>
      <c r="O28" s="31"/>
      <c r="P28" s="135" t="str">
        <f>'3c PC'!P55</f>
        <v>-</v>
      </c>
      <c r="Q28" s="135" t="str">
        <f>'3c PC'!Q55</f>
        <v>-</v>
      </c>
      <c r="R28" s="135" t="str">
        <f>'3c PC'!R55</f>
        <v>-</v>
      </c>
      <c r="S28" s="135" t="str">
        <f>'3c PC'!S55</f>
        <v>-</v>
      </c>
      <c r="T28" s="135" t="str">
        <f>'3c PC'!T55</f>
        <v>-</v>
      </c>
      <c r="U28" s="135" t="str">
        <f>'3c PC'!U55</f>
        <v>-</v>
      </c>
      <c r="V28" s="135" t="str">
        <f>'3c PC'!V55</f>
        <v>-</v>
      </c>
      <c r="W28" s="135" t="str">
        <f>'3c PC'!W55</f>
        <v>-</v>
      </c>
      <c r="X28" s="135" t="str">
        <f>'3c PC'!X55</f>
        <v>-</v>
      </c>
      <c r="Y28" s="135" t="str">
        <f>'3c PC'!Y55</f>
        <v>-</v>
      </c>
      <c r="Z28" s="135" t="str">
        <f>'3c PC'!Z55</f>
        <v>-</v>
      </c>
      <c r="AA28" s="29"/>
    </row>
    <row r="29" spans="1:27" s="30" customFormat="1" ht="11.25" customHeight="1" x14ac:dyDescent="0.25">
      <c r="A29" s="273">
        <v>4</v>
      </c>
      <c r="B29" s="138" t="s">
        <v>355</v>
      </c>
      <c r="C29" s="138" t="s">
        <v>346</v>
      </c>
      <c r="D29" s="136" t="s">
        <v>320</v>
      </c>
      <c r="E29" s="137"/>
      <c r="F29" s="31"/>
      <c r="G29" s="135">
        <f>IF('3d NC-Elec'!H15="-","-",'3d NC-Elec'!H15)</f>
        <v>9.5265000000000004</v>
      </c>
      <c r="H29" s="135">
        <f>IF('3d NC-Elec'!I15="-","-",'3d NC-Elec'!I15)</f>
        <v>9.5265000000000004</v>
      </c>
      <c r="I29" s="135">
        <f>IF('3d NC-Elec'!J15="-","-",'3d NC-Elec'!J15)</f>
        <v>16.351999999999997</v>
      </c>
      <c r="J29" s="135">
        <f>IF('3d NC-Elec'!K15="-","-",'3d NC-Elec'!K15)</f>
        <v>16.351999999999997</v>
      </c>
      <c r="K29" s="135">
        <f>IF('3d NC-Elec'!L15="-","-",'3d NC-Elec'!L15)</f>
        <v>11.388</v>
      </c>
      <c r="L29" s="135">
        <f>IF('3d NC-Elec'!M15="-","-",'3d NC-Elec'!M15)</f>
        <v>11.388</v>
      </c>
      <c r="M29" s="135">
        <f>IF('3d NC-Elec'!N15="-","-",'3d NC-Elec'!N15)</f>
        <v>12.0815</v>
      </c>
      <c r="N29" s="135">
        <f>IF('3d NC-Elec'!O15="-","-",'3d NC-Elec'!O15)</f>
        <v>12.0815</v>
      </c>
      <c r="O29" s="31"/>
      <c r="P29" s="135" t="str">
        <f>'3d NC-Elec'!Q15</f>
        <v>-</v>
      </c>
      <c r="Q29" s="135" t="str">
        <f>'3d NC-Elec'!R15</f>
        <v>-</v>
      </c>
      <c r="R29" s="135" t="str">
        <f>'3d NC-Elec'!S15</f>
        <v>-</v>
      </c>
      <c r="S29" s="135" t="str">
        <f>'3d NC-Elec'!T15</f>
        <v>-</v>
      </c>
      <c r="T29" s="135" t="str">
        <f>'3d NC-Elec'!U15</f>
        <v>-</v>
      </c>
      <c r="U29" s="135" t="str">
        <f>'3d NC-Elec'!V15</f>
        <v>-</v>
      </c>
      <c r="V29" s="135" t="str">
        <f>'3d NC-Elec'!W15</f>
        <v>-</v>
      </c>
      <c r="W29" s="135" t="str">
        <f>'3d NC-Elec'!X15</f>
        <v>-</v>
      </c>
      <c r="X29" s="135" t="str">
        <f>'3d NC-Elec'!Y15</f>
        <v>-</v>
      </c>
      <c r="Y29" s="135" t="str">
        <f>'3d NC-Elec'!Z15</f>
        <v>-</v>
      </c>
      <c r="Z29" s="135" t="str">
        <f>'3d NC-Elec'!AA15</f>
        <v>-</v>
      </c>
      <c r="AA29" s="29"/>
    </row>
    <row r="30" spans="1:27" s="30" customFormat="1" ht="11.25" customHeight="1" x14ac:dyDescent="0.25">
      <c r="A30" s="273">
        <v>5</v>
      </c>
      <c r="B30" s="138" t="s">
        <v>352</v>
      </c>
      <c r="C30" s="138" t="s">
        <v>347</v>
      </c>
      <c r="D30" s="136" t="s">
        <v>320</v>
      </c>
      <c r="E30" s="137"/>
      <c r="F30" s="31"/>
      <c r="G30" s="135">
        <f>IF('3f CPIH'!C$16="-","-",'3g OC '!$E$7*('3f CPIH'!C$16/'3f CPIH'!$G$16))</f>
        <v>42.217448207552998</v>
      </c>
      <c r="H30" s="135">
        <f>IF('3f CPIH'!D$16="-","-",'3g OC '!$E$7*('3f CPIH'!D$16/'3f CPIH'!$G$16))</f>
        <v>42.301967623383938</v>
      </c>
      <c r="I30" s="135">
        <f>IF('3f CPIH'!E$16="-","-",'3g OC '!$E$7*('3f CPIH'!E$16/'3f CPIH'!$G$16))</f>
        <v>42.428746747130347</v>
      </c>
      <c r="J30" s="135">
        <f>IF('3f CPIH'!F$16="-","-",'3g OC '!$E$7*('3f CPIH'!F$16/'3f CPIH'!$G$16))</f>
        <v>42.682304994623152</v>
      </c>
      <c r="K30" s="135">
        <f>IF('3f CPIH'!G$16="-","-",'3g OC '!$E$7*('3f CPIH'!G$16/'3f CPIH'!$G$16))</f>
        <v>43.189421489608776</v>
      </c>
      <c r="L30" s="135">
        <f>IF('3f CPIH'!H$16="-","-",'3g OC '!$E$7*('3f CPIH'!H$16/'3f CPIH'!$G$16))</f>
        <v>43.73879769250987</v>
      </c>
      <c r="M30" s="135">
        <f>IF('3f CPIH'!I$16="-","-",'3g OC '!$E$7*('3f CPIH'!I$16/'3f CPIH'!$G$16))</f>
        <v>44.372693311241889</v>
      </c>
      <c r="N30" s="135">
        <f>IF('3f CPIH'!J$16="-","-",'3g OC '!$E$7*('3f CPIH'!J$16/'3f CPIH'!$G$16))</f>
        <v>44.753030682481111</v>
      </c>
      <c r="O30" s="31"/>
      <c r="P30" s="135">
        <f>IF('3f CPIH'!L$16="-","-",'3g OC '!$E$7*('3f CPIH'!L$16/'3f CPIH'!$G$16))</f>
        <v>44.753030682481111</v>
      </c>
      <c r="Q30" s="135" t="str">
        <f>IF('3f CPIH'!M$16="-","-",'3g OC '!$E$7*('3f CPIH'!M$16/'3f CPIH'!$G$16))</f>
        <v>-</v>
      </c>
      <c r="R30" s="135" t="str">
        <f>IF('3f CPIH'!N$16="-","-",'3g OC '!$E$7*('3f CPIH'!N$16/'3f CPIH'!$G$16))</f>
        <v>-</v>
      </c>
      <c r="S30" s="135" t="str">
        <f>IF('3f CPIH'!O$16="-","-",'3g OC '!$E$7*('3f CPIH'!O$16/'3f CPIH'!$G$16))</f>
        <v>-</v>
      </c>
      <c r="T30" s="135" t="str">
        <f>IF('3f CPIH'!P$16="-","-",'3g OC '!$E$7*('3f CPIH'!P$16/'3f CPIH'!$G$16))</f>
        <v>-</v>
      </c>
      <c r="U30" s="135" t="str">
        <f>IF('3f CPIH'!Q$16="-","-",'3g OC '!$E$7*('3f CPIH'!Q$16/'3f CPIH'!$G$16))</f>
        <v>-</v>
      </c>
      <c r="V30" s="135" t="str">
        <f>IF('3f CPIH'!R$16="-","-",'3g OC '!$E$7*('3f CPIH'!R$16/'3f CPIH'!$G$16))</f>
        <v>-</v>
      </c>
      <c r="W30" s="135" t="str">
        <f>IF('3f CPIH'!S$16="-","-",'3g OC '!$E$7*('3f CPIH'!S$16/'3f CPIH'!$G$16))</f>
        <v>-</v>
      </c>
      <c r="X30" s="135" t="str">
        <f>IF('3f CPIH'!T$16="-","-",'3g OC '!$E$7*('3f CPIH'!T$16/'3f CPIH'!$G$16))</f>
        <v>-</v>
      </c>
      <c r="Y30" s="135" t="str">
        <f>IF('3f CPIH'!U$16="-","-",'3g OC '!$E$7*('3f CPIH'!U$16/'3f CPIH'!$G$16))</f>
        <v>-</v>
      </c>
      <c r="Z30" s="135" t="str">
        <f>IF('3f CPIH'!V$16="-","-",'3g OC '!$E$7*('3f CPIH'!V$16/'3f CPIH'!$G$16))</f>
        <v>-</v>
      </c>
      <c r="AA30" s="29"/>
    </row>
    <row r="31" spans="1:27" s="30" customFormat="1" ht="11.25" customHeight="1" x14ac:dyDescent="0.25">
      <c r="A31" s="273">
        <v>6</v>
      </c>
      <c r="B31" s="138" t="s">
        <v>352</v>
      </c>
      <c r="C31" s="138" t="s">
        <v>45</v>
      </c>
      <c r="D31" s="136" t="s">
        <v>320</v>
      </c>
      <c r="E31" s="137"/>
      <c r="F31" s="31"/>
      <c r="G31" s="135" t="s">
        <v>336</v>
      </c>
      <c r="H31" s="135" t="s">
        <v>336</v>
      </c>
      <c r="I31" s="135" t="s">
        <v>336</v>
      </c>
      <c r="J31" s="135" t="s">
        <v>336</v>
      </c>
      <c r="K31" s="135">
        <f>IF('3h SMNCC'!F$36="-","-",'3h SMNCC'!F$44)</f>
        <v>0</v>
      </c>
      <c r="L31" s="135">
        <f>IF('3h SMNCC'!G$36="-","-",'3h SMNCC'!G$44)</f>
        <v>-0.15183804717209767</v>
      </c>
      <c r="M31" s="135">
        <f>IF('3h SMNCC'!H$36="-","-",'3h SMNCC'!H$44)</f>
        <v>1.7175769694001015</v>
      </c>
      <c r="N31" s="135">
        <f>IF('3h SMNCC'!I$36="-","-",'3h SMNCC'!I$44)</f>
        <v>5.3116046327263104</v>
      </c>
      <c r="O31" s="31"/>
      <c r="P31" s="135" t="str">
        <f>IF('3h SMNCC'!K$36="-","-",'3h SMNCC'!K$44)</f>
        <v>-</v>
      </c>
      <c r="Q31" s="135" t="str">
        <f>IF('3h SMNCC'!L$36="-","-",'3h SMNCC'!L$44)</f>
        <v>-</v>
      </c>
      <c r="R31" s="135" t="str">
        <f>IF('3h SMNCC'!M$36="-","-",'3h SMNCC'!M$44)</f>
        <v>-</v>
      </c>
      <c r="S31" s="135" t="str">
        <f>IF('3h SMNCC'!N$36="-","-",'3h SMNCC'!N$44)</f>
        <v>-</v>
      </c>
      <c r="T31" s="135" t="str">
        <f>IF('3h SMNCC'!O$36="-","-",'3h SMNCC'!O$44)</f>
        <v>-</v>
      </c>
      <c r="U31" s="135" t="str">
        <f>IF('3h SMNCC'!P$36="-","-",'3h SMNCC'!P$44)</f>
        <v>-</v>
      </c>
      <c r="V31" s="135" t="str">
        <f>IF('3h SMNCC'!Q$36="-","-",'3h SMNCC'!Q$44)</f>
        <v>-</v>
      </c>
      <c r="W31" s="135" t="str">
        <f>IF('3h SMNCC'!R$36="-","-",'3h SMNCC'!R$44)</f>
        <v>-</v>
      </c>
      <c r="X31" s="135" t="str">
        <f>IF('3h SMNCC'!S$36="-","-",'3h SMNCC'!S$44)</f>
        <v>-</v>
      </c>
      <c r="Y31" s="135" t="str">
        <f>IF('3h SMNCC'!T$36="-","-",'3h SMNCC'!T$44)</f>
        <v>-</v>
      </c>
      <c r="Z31" s="135" t="str">
        <f>IF('3h SMNCC'!U$36="-","-",'3h SMNCC'!U$44)</f>
        <v>-</v>
      </c>
      <c r="AA31" s="29"/>
    </row>
    <row r="32" spans="1:27" s="30" customFormat="1" ht="11.5" x14ac:dyDescent="0.25">
      <c r="A32" s="273">
        <v>7</v>
      </c>
      <c r="B32" s="138" t="s">
        <v>352</v>
      </c>
      <c r="C32" s="138" t="s">
        <v>399</v>
      </c>
      <c r="D32" s="136" t="s">
        <v>320</v>
      </c>
      <c r="E32" s="137"/>
      <c r="F32" s="31"/>
      <c r="G32" s="135">
        <f>IF('3f CPIH'!C$16="-","-",'3i PAAC PAP'!$G$9*('3f CPIH'!C$16/'3f CPIH'!$G$16))</f>
        <v>4.3957347110466403</v>
      </c>
      <c r="H32" s="135">
        <f>IF('3f CPIH'!D$16="-","-",'3i PAAC PAP'!$G$9*('3f CPIH'!D$16/'3f CPIH'!$G$16))</f>
        <v>4.4045349807384246</v>
      </c>
      <c r="I32" s="135">
        <f>IF('3f CPIH'!E$16="-","-",'3i PAAC PAP'!$G$9*('3f CPIH'!E$16/'3f CPIH'!$G$16))</f>
        <v>4.417735385276103</v>
      </c>
      <c r="J32" s="135">
        <f>IF('3f CPIH'!F$16="-","-",'3i PAAC PAP'!$G$9*('3f CPIH'!F$16/'3f CPIH'!$G$16))</f>
        <v>4.4441361943514579</v>
      </c>
      <c r="K32" s="135">
        <f>IF('3f CPIH'!G$16="-","-",'3i PAAC PAP'!$G$9*('3f CPIH'!G$16/'3f CPIH'!$G$16))</f>
        <v>4.4969378125021686</v>
      </c>
      <c r="L32" s="135">
        <f>IF('3f CPIH'!H$16="-","-",'3i PAAC PAP'!$G$9*('3f CPIH'!H$16/'3f CPIH'!$G$16))</f>
        <v>4.5541395654987715</v>
      </c>
      <c r="M32" s="135">
        <f>IF('3f CPIH'!I$16="-","-",'3i PAAC PAP'!$G$9*('3f CPIH'!I$16/'3f CPIH'!$G$16))</f>
        <v>4.6201415881871588</v>
      </c>
      <c r="N32" s="135">
        <f>IF('3f CPIH'!J$16="-","-",'3i PAAC PAP'!$G$9*('3f CPIH'!J$16/'3f CPIH'!$G$16))</f>
        <v>4.659742801800193</v>
      </c>
      <c r="O32" s="31"/>
      <c r="P32" s="135">
        <f>IF('3f CPIH'!L$16="-","-",'3i PAAC PAP'!$G$9*('3f CPIH'!L$16/'3f CPIH'!$G$16))</f>
        <v>4.659742801800193</v>
      </c>
      <c r="Q32" s="135" t="str">
        <f>IF('3f CPIH'!M$16="-","-",'3i PAAC PAP'!$G$9*('3f CPIH'!M$16/'3f CPIH'!$G$16))</f>
        <v>-</v>
      </c>
      <c r="R32" s="135" t="str">
        <f>IF('3f CPIH'!N$16="-","-",'3i PAAC PAP'!$G$9*('3f CPIH'!N$16/'3f CPIH'!$G$16))</f>
        <v>-</v>
      </c>
      <c r="S32" s="135" t="str">
        <f>IF('3f CPIH'!O$16="-","-",'3i PAAC PAP'!$G$9*('3f CPIH'!O$16/'3f CPIH'!$G$16))</f>
        <v>-</v>
      </c>
      <c r="T32" s="135" t="str">
        <f>IF('3f CPIH'!P$16="-","-",'3i PAAC PAP'!$G$9*('3f CPIH'!P$16/'3f CPIH'!$G$16))</f>
        <v>-</v>
      </c>
      <c r="U32" s="135" t="str">
        <f>IF('3f CPIH'!Q$16="-","-",'3i PAAC PAP'!$G$9*('3f CPIH'!Q$16/'3f CPIH'!$G$16))</f>
        <v>-</v>
      </c>
      <c r="V32" s="135" t="str">
        <f>IF('3f CPIH'!R$16="-","-",'3i PAAC PAP'!$G$9*('3f CPIH'!R$16/'3f CPIH'!$G$16))</f>
        <v>-</v>
      </c>
      <c r="W32" s="135" t="str">
        <f>IF('3f CPIH'!S$16="-","-",'3i PAAC PAP'!$G$9*('3f CPIH'!S$16/'3f CPIH'!$G$16))</f>
        <v>-</v>
      </c>
      <c r="X32" s="135" t="str">
        <f>IF('3f CPIH'!T$16="-","-",'3i PAAC PAP'!$G$9*('3f CPIH'!T$16/'3f CPIH'!$G$16))</f>
        <v>-</v>
      </c>
      <c r="Y32" s="135" t="str">
        <f>IF('3f CPIH'!U$16="-","-",'3i PAAC PAP'!$G$9*('3f CPIH'!U$16/'3f CPIH'!$G$16))</f>
        <v>-</v>
      </c>
      <c r="Z32" s="135" t="str">
        <f>IF('3f CPIH'!V$16="-","-",'3i PAAC PAP'!$G$9*('3f CPIH'!V$16/'3f CPIH'!$G$16))</f>
        <v>-</v>
      </c>
      <c r="AA32" s="29"/>
    </row>
    <row r="33" spans="1:27" s="30" customFormat="1" ht="11.5" x14ac:dyDescent="0.25">
      <c r="A33" s="273">
        <v>8</v>
      </c>
      <c r="B33" s="138" t="s">
        <v>352</v>
      </c>
      <c r="C33" s="138" t="s">
        <v>417</v>
      </c>
      <c r="D33" s="136" t="s">
        <v>320</v>
      </c>
      <c r="E33" s="137"/>
      <c r="F33" s="31"/>
      <c r="G33" s="135">
        <f>IF(G28="-","-",SUM(G26:G31)*'3i PAAC PAP'!$G$21)</f>
        <v>0.84198024765645829</v>
      </c>
      <c r="H33" s="135">
        <f>IF(H28="-","-",SUM(H26:H31)*'3i PAAC PAP'!$G$21)</f>
        <v>0.84320087914195718</v>
      </c>
      <c r="I33" s="135">
        <f>IF(I28="-","-",SUM(I26:I31)*'3i PAAC PAP'!$G$21)</f>
        <v>0.94451538219487108</v>
      </c>
      <c r="J33" s="135">
        <f>IF(J28="-","-",SUM(J26:J31)*'3i PAAC PAP'!$G$21)</f>
        <v>0.94817727665136742</v>
      </c>
      <c r="K33" s="135">
        <f>IF(K28="-","-",SUM(K26:K31)*'3i PAAC PAP'!$G$21)</f>
        <v>0.88496285135137376</v>
      </c>
      <c r="L33" s="135">
        <f>IF(L28="-","-",SUM(L26:L31)*'3i PAAC PAP'!$G$21)</f>
        <v>0.89070410718944759</v>
      </c>
      <c r="M33" s="135">
        <f>IF(M28="-","-",SUM(M26:M31)*'3i PAAC PAP'!$G$21)</f>
        <v>0.94284602010501151</v>
      </c>
      <c r="N33" s="135">
        <f>IF(N28="-","-",SUM(N26:N31)*'3i PAAC PAP'!$G$21)</f>
        <v>1.0002438978395201</v>
      </c>
      <c r="O33" s="31"/>
      <c r="P33" s="135" t="str">
        <f>IF(P28="-","-",SUM(P26:P31)*'3i PAAC PAP'!$G$21)</f>
        <v>-</v>
      </c>
      <c r="Q33" s="135" t="str">
        <f>IF(Q28="-","-",SUM(Q26:Q31)*'3i PAAC PAP'!$G$21)</f>
        <v>-</v>
      </c>
      <c r="R33" s="135" t="str">
        <f>IF(R28="-","-",SUM(R26:R31)*'3i PAAC PAP'!$G$21)</f>
        <v>-</v>
      </c>
      <c r="S33" s="135" t="str">
        <f>IF(S28="-","-",SUM(S26:S31)*'3i PAAC PAP'!$G$21)</f>
        <v>-</v>
      </c>
      <c r="T33" s="135" t="str">
        <f>IF(T28="-","-",SUM(T26:T31)*'3i PAAC PAP'!$G$21)</f>
        <v>-</v>
      </c>
      <c r="U33" s="135" t="str">
        <f>IF(U28="-","-",SUM(U26:U31)*'3i PAAC PAP'!$G$21)</f>
        <v>-</v>
      </c>
      <c r="V33" s="135" t="str">
        <f>IF(V28="-","-",SUM(V26:V31)*'3i PAAC PAP'!$G$21)</f>
        <v>-</v>
      </c>
      <c r="W33" s="135" t="str">
        <f>IF(W28="-","-",SUM(W26:W31)*'3i PAAC PAP'!$G$21)</f>
        <v>-</v>
      </c>
      <c r="X33" s="135" t="str">
        <f>IF(X28="-","-",SUM(X26:X31)*'3i PAAC PAP'!$G$21)</f>
        <v>-</v>
      </c>
      <c r="Y33" s="135" t="str">
        <f>IF(Y28="-","-",SUM(Y26:Y31)*'3i PAAC PAP'!$G$21)</f>
        <v>-</v>
      </c>
      <c r="Z33" s="135" t="str">
        <f>IF(Z28="-","-",SUM(Z26:Z31)*'3i PAAC PAP'!$G$21)</f>
        <v>-</v>
      </c>
      <c r="AA33" s="29"/>
    </row>
    <row r="34" spans="1:27" s="30" customFormat="1" ht="11.5" x14ac:dyDescent="0.25">
      <c r="A34" s="273">
        <v>9</v>
      </c>
      <c r="B34" s="138" t="s">
        <v>398</v>
      </c>
      <c r="C34" s="138" t="s">
        <v>548</v>
      </c>
      <c r="D34" s="136" t="s">
        <v>320</v>
      </c>
      <c r="E34" s="137"/>
      <c r="F34" s="31"/>
      <c r="G34" s="135">
        <f>IF(G28="-","-",SUM(G26:G33)*'3j EBIT'!$E$7)</f>
        <v>1.2072300184928257</v>
      </c>
      <c r="H34" s="135">
        <f>IF(H28="-","-",SUM(H26:H33)*'3j EBIT'!$E$7)</f>
        <v>1.209026284515982</v>
      </c>
      <c r="I34" s="135">
        <f>IF(I28="-","-",SUM(I26:I33)*'3j EBIT'!$E$7)</f>
        <v>1.3444919358197314</v>
      </c>
      <c r="J34" s="135">
        <f>IF(J28="-","-",SUM(J26:J33)*'3j EBIT'!$E$7)</f>
        <v>1.3498807338891998</v>
      </c>
      <c r="K34" s="135">
        <f>IF(K28="-","-",SUM(K26:K33)*'3j EBIT'!$E$7)</f>
        <v>1.2665176757637844</v>
      </c>
      <c r="L34" s="135">
        <f>IF(L28="-","-",SUM(L26:L33)*'3j EBIT'!$E$7)</f>
        <v>1.2752668178904942</v>
      </c>
      <c r="M34" s="135">
        <f>IF(M28="-","-",SUM(M26:M33)*'3j EBIT'!$E$7)</f>
        <v>1.3461097146621686</v>
      </c>
      <c r="N34" s="135">
        <f>IF(N28="-","-",SUM(N26:N33)*'3j EBIT'!$E$7)</f>
        <v>1.4234656330545152</v>
      </c>
      <c r="O34" s="31"/>
      <c r="P34" s="135" t="str">
        <f>IF(P28="-","-",SUM(P26:P33)*'3j EBIT'!$E$7)</f>
        <v>-</v>
      </c>
      <c r="Q34" s="135" t="str">
        <f>IF(Q28="-","-",SUM(Q26:Q33)*'3j EBIT'!$E$7)</f>
        <v>-</v>
      </c>
      <c r="R34" s="135" t="str">
        <f>IF(R28="-","-",SUM(R26:R33)*'3j EBIT'!$E$7)</f>
        <v>-</v>
      </c>
      <c r="S34" s="135" t="str">
        <f>IF(S28="-","-",SUM(S26:S33)*'3j EBIT'!$E$7)</f>
        <v>-</v>
      </c>
      <c r="T34" s="135" t="str">
        <f>IF(T28="-","-",SUM(T26:T33)*'3j EBIT'!$E$7)</f>
        <v>-</v>
      </c>
      <c r="U34" s="135" t="str">
        <f>IF(U28="-","-",SUM(U26:U33)*'3j EBIT'!$E$7)</f>
        <v>-</v>
      </c>
      <c r="V34" s="135" t="str">
        <f>IF(V28="-","-",SUM(V26:V33)*'3j EBIT'!$E$7)</f>
        <v>-</v>
      </c>
      <c r="W34" s="135" t="str">
        <f>IF(W28="-","-",SUM(W26:W33)*'3j EBIT'!$E$7)</f>
        <v>-</v>
      </c>
      <c r="X34" s="135" t="str">
        <f>IF(X28="-","-",SUM(X26:X33)*'3j EBIT'!$E$7)</f>
        <v>-</v>
      </c>
      <c r="Y34" s="135" t="str">
        <f>IF(Y28="-","-",SUM(Y26:Y33)*'3j EBIT'!$E$7)</f>
        <v>-</v>
      </c>
      <c r="Z34" s="135" t="str">
        <f>IF(Z28="-","-",SUM(Z26:Z33)*'3j EBIT'!$E$7)</f>
        <v>-</v>
      </c>
      <c r="AA34" s="29"/>
    </row>
    <row r="35" spans="1:27" s="30" customFormat="1" ht="11.25" customHeight="1" x14ac:dyDescent="0.25">
      <c r="A35" s="273">
        <v>10</v>
      </c>
      <c r="B35" s="138" t="s">
        <v>294</v>
      </c>
      <c r="C35" s="188" t="s">
        <v>549</v>
      </c>
      <c r="D35" s="136" t="s">
        <v>320</v>
      </c>
      <c r="E35" s="136"/>
      <c r="F35" s="31"/>
      <c r="G35" s="135">
        <f>IF(G30="-","-",SUM(G26:G28,G30:G34)*'3k HAP'!$E$8)</f>
        <v>0.79938426555750608</v>
      </c>
      <c r="H35" s="135">
        <f>IF(H30="-","-",SUM(H26:H28,H30:H34)*'3k HAP'!$E$8)</f>
        <v>0.80077888944834197</v>
      </c>
      <c r="I35" s="135">
        <f>IF(I30="-","-",SUM(I26:I28,I30:I34)*'3k HAP'!$E$8)</f>
        <v>0.80714477237033322</v>
      </c>
      <c r="J35" s="135">
        <f>IF(J30="-","-",SUM(J26:J28,J30:J34)*'3k HAP'!$E$8)</f>
        <v>0.81132864404284033</v>
      </c>
      <c r="K35" s="135">
        <f>IF(K30="-","-",SUM(K26:K28,K30:K34)*'3k HAP'!$E$8)</f>
        <v>0.81846715333853248</v>
      </c>
      <c r="L35" s="135">
        <f>IF(L30="-","-",SUM(L26:L28,L30:L34)*'3k HAP'!$E$8)</f>
        <v>0.82526000165661606</v>
      </c>
      <c r="M35" s="135">
        <f>IF(M30="-","-",SUM(M26:M28,M30:M34)*'3k HAP'!$E$8)</f>
        <v>0.87022303743718565</v>
      </c>
      <c r="N35" s="135">
        <f>IF(N30="-","-",SUM(N26:N28,N30:N34)*'3k HAP'!$E$8)</f>
        <v>0.93028229953799113</v>
      </c>
      <c r="O35" s="31"/>
      <c r="P35" s="135">
        <f>IF(P30="-","-",SUM(P26:P28,P30:P34)*'3k HAP'!$E$8)</f>
        <v>0.71532778353982818</v>
      </c>
      <c r="Q35" s="135" t="str">
        <f>IF(Q30="-","-",SUM(Q26:Q28,Q30:Q34)*'3k HAP'!$E$8)</f>
        <v>-</v>
      </c>
      <c r="R35" s="135" t="str">
        <f>IF(R30="-","-",SUM(R26:R28,R30:R34)*'3k HAP'!$E$8)</f>
        <v>-</v>
      </c>
      <c r="S35" s="135" t="str">
        <f>IF(S30="-","-",SUM(S26:S28,S30:S34)*'3k HAP'!$E$8)</f>
        <v>-</v>
      </c>
      <c r="T35" s="135" t="str">
        <f>IF(T30="-","-",SUM(T26:T28,T30:T34)*'3k HAP'!$E$8)</f>
        <v>-</v>
      </c>
      <c r="U35" s="135" t="str">
        <f>IF(U30="-","-",SUM(U26:U28,U30:U34)*'3k HAP'!$E$8)</f>
        <v>-</v>
      </c>
      <c r="V35" s="135" t="str">
        <f>IF(V30="-","-",SUM(V26:V28,V30:V34)*'3k HAP'!$E$8)</f>
        <v>-</v>
      </c>
      <c r="W35" s="135" t="str">
        <f>IF(W30="-","-",SUM(W26:W28,W30:W34)*'3k HAP'!$E$8)</f>
        <v>-</v>
      </c>
      <c r="X35" s="135" t="str">
        <f>IF(X30="-","-",SUM(X26:X28,X30:X34)*'3k HAP'!$E$8)</f>
        <v>-</v>
      </c>
      <c r="Y35" s="135" t="str">
        <f>IF(Y30="-","-",SUM(Y26:Y28,Y30:Y34)*'3k HAP'!$E$8)</f>
        <v>-</v>
      </c>
      <c r="Z35" s="135" t="str">
        <f>IF(Z30="-","-",SUM(Z26:Z28,Z30:Z34)*'3k HAP'!$E$8)</f>
        <v>-</v>
      </c>
      <c r="AA35" s="29"/>
    </row>
    <row r="36" spans="1:27" s="30" customFormat="1" ht="11.25" customHeight="1" x14ac:dyDescent="0.25">
      <c r="A36" s="273">
        <v>11</v>
      </c>
      <c r="B36" s="138" t="s">
        <v>46</v>
      </c>
      <c r="C36" s="138" t="str">
        <f>B36&amp;"_"&amp;D36</f>
        <v>Total_East Midlands</v>
      </c>
      <c r="D36" s="136" t="s">
        <v>320</v>
      </c>
      <c r="E36" s="137"/>
      <c r="F36" s="31"/>
      <c r="G36" s="135">
        <f t="shared" ref="G36:N36" si="2">IF(G30="-","-",SUM(G26:G35))</f>
        <v>65.545036309988532</v>
      </c>
      <c r="H36" s="135">
        <f t="shared" si="2"/>
        <v>65.642767516910752</v>
      </c>
      <c r="I36" s="135">
        <f t="shared" si="2"/>
        <v>72.914370172386455</v>
      </c>
      <c r="J36" s="135">
        <f t="shared" si="2"/>
        <v>73.207563793153085</v>
      </c>
      <c r="K36" s="135">
        <f t="shared" si="2"/>
        <v>68.743809869301487</v>
      </c>
      <c r="L36" s="135">
        <f t="shared" si="2"/>
        <v>69.219833024309963</v>
      </c>
      <c r="M36" s="135">
        <f t="shared" si="2"/>
        <v>73.064212471160857</v>
      </c>
      <c r="N36" s="135">
        <f t="shared" si="2"/>
        <v>77.272991777567</v>
      </c>
      <c r="O36" s="31"/>
      <c r="P36" s="135">
        <f t="shared" ref="P36:Z36" si="3">IF(P30="-","-",SUM(P26:P35))</f>
        <v>50.12810126782113</v>
      </c>
      <c r="Q36" s="135" t="str">
        <f t="shared" si="3"/>
        <v>-</v>
      </c>
      <c r="R36" s="135" t="str">
        <f t="shared" si="3"/>
        <v>-</v>
      </c>
      <c r="S36" s="135" t="str">
        <f t="shared" si="3"/>
        <v>-</v>
      </c>
      <c r="T36" s="135" t="str">
        <f t="shared" si="3"/>
        <v>-</v>
      </c>
      <c r="U36" s="135" t="str">
        <f t="shared" si="3"/>
        <v>-</v>
      </c>
      <c r="V36" s="135" t="str">
        <f t="shared" si="3"/>
        <v>-</v>
      </c>
      <c r="W36" s="135" t="str">
        <f t="shared" si="3"/>
        <v>-</v>
      </c>
      <c r="X36" s="135" t="str">
        <f t="shared" si="3"/>
        <v>-</v>
      </c>
      <c r="Y36" s="135" t="str">
        <f t="shared" si="3"/>
        <v>-</v>
      </c>
      <c r="Z36" s="135" t="str">
        <f t="shared" si="3"/>
        <v>-</v>
      </c>
      <c r="AA36" s="29"/>
    </row>
    <row r="37" spans="1:27" s="30" customFormat="1" ht="11.25" customHeight="1" x14ac:dyDescent="0.25">
      <c r="A37" s="273">
        <v>1</v>
      </c>
      <c r="B37" s="142" t="s">
        <v>353</v>
      </c>
      <c r="C37" s="142" t="s">
        <v>344</v>
      </c>
      <c r="D37" s="133" t="s">
        <v>321</v>
      </c>
      <c r="E37" s="134"/>
      <c r="F37" s="31"/>
      <c r="G37" s="41" t="s">
        <v>336</v>
      </c>
      <c r="H37" s="41" t="s">
        <v>336</v>
      </c>
      <c r="I37" s="41" t="s">
        <v>336</v>
      </c>
      <c r="J37" s="41" t="s">
        <v>336</v>
      </c>
      <c r="K37" s="41" t="s">
        <v>336</v>
      </c>
      <c r="L37" s="41" t="s">
        <v>336</v>
      </c>
      <c r="M37" s="41" t="s">
        <v>336</v>
      </c>
      <c r="N37" s="41" t="s">
        <v>336</v>
      </c>
      <c r="O37" s="31"/>
      <c r="P37" s="41" t="s">
        <v>336</v>
      </c>
      <c r="Q37" s="41" t="s">
        <v>336</v>
      </c>
      <c r="R37" s="41" t="s">
        <v>336</v>
      </c>
      <c r="S37" s="41" t="s">
        <v>336</v>
      </c>
      <c r="T37" s="41" t="s">
        <v>336</v>
      </c>
      <c r="U37" s="41" t="s">
        <v>336</v>
      </c>
      <c r="V37" s="41" t="s">
        <v>336</v>
      </c>
      <c r="W37" s="41" t="s">
        <v>336</v>
      </c>
      <c r="X37" s="41" t="s">
        <v>336</v>
      </c>
      <c r="Y37" s="41" t="s">
        <v>336</v>
      </c>
      <c r="Z37" s="41" t="s">
        <v>336</v>
      </c>
      <c r="AA37" s="29"/>
    </row>
    <row r="38" spans="1:27" s="30" customFormat="1" ht="11.25" customHeight="1" x14ac:dyDescent="0.25">
      <c r="A38" s="273">
        <v>2</v>
      </c>
      <c r="B38" s="142" t="s">
        <v>353</v>
      </c>
      <c r="C38" s="142" t="s">
        <v>303</v>
      </c>
      <c r="D38" s="133" t="s">
        <v>321</v>
      </c>
      <c r="E38" s="134"/>
      <c r="F38" s="31"/>
      <c r="G38" s="41" t="s">
        <v>336</v>
      </c>
      <c r="H38" s="41" t="s">
        <v>336</v>
      </c>
      <c r="I38" s="41" t="s">
        <v>336</v>
      </c>
      <c r="J38" s="41" t="s">
        <v>336</v>
      </c>
      <c r="K38" s="41" t="s">
        <v>336</v>
      </c>
      <c r="L38" s="41" t="s">
        <v>336</v>
      </c>
      <c r="M38" s="41" t="s">
        <v>336</v>
      </c>
      <c r="N38" s="41" t="s">
        <v>336</v>
      </c>
      <c r="O38" s="31"/>
      <c r="P38" s="41" t="s">
        <v>336</v>
      </c>
      <c r="Q38" s="41" t="s">
        <v>336</v>
      </c>
      <c r="R38" s="41" t="s">
        <v>336</v>
      </c>
      <c r="S38" s="41" t="s">
        <v>336</v>
      </c>
      <c r="T38" s="41" t="s">
        <v>336</v>
      </c>
      <c r="U38" s="41" t="s">
        <v>336</v>
      </c>
      <c r="V38" s="41" t="s">
        <v>336</v>
      </c>
      <c r="W38" s="41" t="s">
        <v>336</v>
      </c>
      <c r="X38" s="41" t="s">
        <v>336</v>
      </c>
      <c r="Y38" s="41" t="s">
        <v>336</v>
      </c>
      <c r="Z38" s="41" t="s">
        <v>336</v>
      </c>
      <c r="AA38" s="29"/>
    </row>
    <row r="39" spans="1:27" s="30" customFormat="1" ht="11.25" customHeight="1" x14ac:dyDescent="0.25">
      <c r="A39" s="273">
        <v>3</v>
      </c>
      <c r="B39" s="142" t="s">
        <v>2</v>
      </c>
      <c r="C39" s="142" t="s">
        <v>345</v>
      </c>
      <c r="D39" s="133" t="s">
        <v>321</v>
      </c>
      <c r="E39" s="134"/>
      <c r="F39" s="31"/>
      <c r="G39" s="41">
        <f>IF('3c PC'!G14="-","-",'3c PC'!G55)</f>
        <v>6.5567588596821027</v>
      </c>
      <c r="H39" s="41">
        <f>IF('3c PC'!H14="-","-",'3c PC'!H55)</f>
        <v>6.5567588596821027</v>
      </c>
      <c r="I39" s="41">
        <f>IF('3c PC'!I14="-","-",'3c PC'!I55)</f>
        <v>6.6197359495950758</v>
      </c>
      <c r="J39" s="41">
        <f>IF('3c PC'!J14="-","-",'3c PC'!J55)</f>
        <v>6.6197359495950758</v>
      </c>
      <c r="K39" s="41">
        <f>IF('3c PC'!K14="-","-",'3c PC'!K55)</f>
        <v>6.6995028867368616</v>
      </c>
      <c r="L39" s="41">
        <f>IF('3c PC'!L14="-","-",'3c PC'!L55)</f>
        <v>6.6995028867368616</v>
      </c>
      <c r="M39" s="41">
        <f>IF('3c PC'!M14="-","-",'3c PC'!M55)</f>
        <v>7.1131218301273513</v>
      </c>
      <c r="N39" s="41">
        <f>IF('3c PC'!N14="-","-",'3c PC'!N55)</f>
        <v>7.1131218301273513</v>
      </c>
      <c r="O39" s="31"/>
      <c r="P39" s="41" t="str">
        <f>'3c PC'!P55</f>
        <v>-</v>
      </c>
      <c r="Q39" s="41" t="str">
        <f>'3c PC'!Q55</f>
        <v>-</v>
      </c>
      <c r="R39" s="41" t="str">
        <f>'3c PC'!R55</f>
        <v>-</v>
      </c>
      <c r="S39" s="41" t="str">
        <f>'3c PC'!S55</f>
        <v>-</v>
      </c>
      <c r="T39" s="41" t="str">
        <f>'3c PC'!T55</f>
        <v>-</v>
      </c>
      <c r="U39" s="41" t="str">
        <f>'3c PC'!U55</f>
        <v>-</v>
      </c>
      <c r="V39" s="41" t="str">
        <f>'3c PC'!V55</f>
        <v>-</v>
      </c>
      <c r="W39" s="41" t="str">
        <f>'3c PC'!W55</f>
        <v>-</v>
      </c>
      <c r="X39" s="41" t="str">
        <f>'3c PC'!X55</f>
        <v>-</v>
      </c>
      <c r="Y39" s="41" t="str">
        <f>'3c PC'!Y55</f>
        <v>-</v>
      </c>
      <c r="Z39" s="41" t="str">
        <f>'3c PC'!Z55</f>
        <v>-</v>
      </c>
      <c r="AA39" s="29"/>
    </row>
    <row r="40" spans="1:27" s="30" customFormat="1" ht="11.25" customHeight="1" x14ac:dyDescent="0.25">
      <c r="A40" s="273">
        <v>4</v>
      </c>
      <c r="B40" s="142" t="s">
        <v>355</v>
      </c>
      <c r="C40" s="142" t="s">
        <v>346</v>
      </c>
      <c r="D40" s="133" t="s">
        <v>321</v>
      </c>
      <c r="E40" s="134"/>
      <c r="F40" s="31"/>
      <c r="G40" s="41">
        <f>IF('3d NC-Elec'!H16="-","-",'3d NC-Elec'!H16)</f>
        <v>16.096500000000002</v>
      </c>
      <c r="H40" s="41">
        <f>IF('3d NC-Elec'!I16="-","-",'3d NC-Elec'!I16)</f>
        <v>16.096500000000002</v>
      </c>
      <c r="I40" s="41">
        <f>IF('3d NC-Elec'!J16="-","-",'3d NC-Elec'!J16)</f>
        <v>23.7469</v>
      </c>
      <c r="J40" s="41">
        <f>IF('3d NC-Elec'!K16="-","-",'3d NC-Elec'!K16)</f>
        <v>23.7469</v>
      </c>
      <c r="K40" s="41">
        <f>IF('3d NC-Elec'!L16="-","-",'3d NC-Elec'!L16)</f>
        <v>14.855500000000001</v>
      </c>
      <c r="L40" s="41">
        <f>IF('3d NC-Elec'!M16="-","-",'3d NC-Elec'!M16)</f>
        <v>14.855500000000001</v>
      </c>
      <c r="M40" s="41">
        <f>IF('3d NC-Elec'!N16="-","-",'3d NC-Elec'!N16)</f>
        <v>15.439500000000001</v>
      </c>
      <c r="N40" s="41">
        <f>IF('3d NC-Elec'!O16="-","-",'3d NC-Elec'!O16)</f>
        <v>15.439500000000001</v>
      </c>
      <c r="O40" s="31"/>
      <c r="P40" s="41" t="str">
        <f>'3d NC-Elec'!Q16</f>
        <v>-</v>
      </c>
      <c r="Q40" s="41" t="str">
        <f>'3d NC-Elec'!R16</f>
        <v>-</v>
      </c>
      <c r="R40" s="41" t="str">
        <f>'3d NC-Elec'!S16</f>
        <v>-</v>
      </c>
      <c r="S40" s="41" t="str">
        <f>'3d NC-Elec'!T16</f>
        <v>-</v>
      </c>
      <c r="T40" s="41" t="str">
        <f>'3d NC-Elec'!U16</f>
        <v>-</v>
      </c>
      <c r="U40" s="41" t="str">
        <f>'3d NC-Elec'!V16</f>
        <v>-</v>
      </c>
      <c r="V40" s="41" t="str">
        <f>'3d NC-Elec'!W16</f>
        <v>-</v>
      </c>
      <c r="W40" s="41" t="str">
        <f>'3d NC-Elec'!X16</f>
        <v>-</v>
      </c>
      <c r="X40" s="41" t="str">
        <f>'3d NC-Elec'!Y16</f>
        <v>-</v>
      </c>
      <c r="Y40" s="41" t="str">
        <f>'3d NC-Elec'!Z16</f>
        <v>-</v>
      </c>
      <c r="Z40" s="41" t="str">
        <f>'3d NC-Elec'!AA16</f>
        <v>-</v>
      </c>
      <c r="AA40" s="29"/>
    </row>
    <row r="41" spans="1:27" s="30" customFormat="1" ht="12.4" customHeight="1" x14ac:dyDescent="0.25">
      <c r="A41" s="273">
        <v>5</v>
      </c>
      <c r="B41" s="142" t="s">
        <v>352</v>
      </c>
      <c r="C41" s="142" t="s">
        <v>347</v>
      </c>
      <c r="D41" s="133" t="s">
        <v>321</v>
      </c>
      <c r="E41" s="134"/>
      <c r="F41" s="31"/>
      <c r="G41" s="41">
        <f>IF('3f CPIH'!C$16="-","-",'3g OC '!$E$7*('3f CPIH'!C$16/'3f CPIH'!$G$16))</f>
        <v>42.217448207552998</v>
      </c>
      <c r="H41" s="41">
        <f>IF('3f CPIH'!D$16="-","-",'3g OC '!$E$7*('3f CPIH'!D$16/'3f CPIH'!$G$16))</f>
        <v>42.301967623383938</v>
      </c>
      <c r="I41" s="41">
        <f>IF('3f CPIH'!E$16="-","-",'3g OC '!$E$7*('3f CPIH'!E$16/'3f CPIH'!$G$16))</f>
        <v>42.428746747130347</v>
      </c>
      <c r="J41" s="41">
        <f>IF('3f CPIH'!F$16="-","-",'3g OC '!$E$7*('3f CPIH'!F$16/'3f CPIH'!$G$16))</f>
        <v>42.682304994623152</v>
      </c>
      <c r="K41" s="41">
        <f>IF('3f CPIH'!G$16="-","-",'3g OC '!$E$7*('3f CPIH'!G$16/'3f CPIH'!$G$16))</f>
        <v>43.189421489608776</v>
      </c>
      <c r="L41" s="41">
        <f>IF('3f CPIH'!H$16="-","-",'3g OC '!$E$7*('3f CPIH'!H$16/'3f CPIH'!$G$16))</f>
        <v>43.73879769250987</v>
      </c>
      <c r="M41" s="41">
        <f>IF('3f CPIH'!I$16="-","-",'3g OC '!$E$7*('3f CPIH'!I$16/'3f CPIH'!$G$16))</f>
        <v>44.372693311241889</v>
      </c>
      <c r="N41" s="41">
        <f>IF('3f CPIH'!J$16="-","-",'3g OC '!$E$7*('3f CPIH'!J$16/'3f CPIH'!$G$16))</f>
        <v>44.753030682481111</v>
      </c>
      <c r="O41" s="31"/>
      <c r="P41" s="41">
        <f>IF('3f CPIH'!L$16="-","-",'3g OC '!$E$7*('3f CPIH'!L$16/'3f CPIH'!$G$16))</f>
        <v>44.753030682481111</v>
      </c>
      <c r="Q41" s="41" t="str">
        <f>IF('3f CPIH'!M$16="-","-",'3g OC '!$E$7*('3f CPIH'!M$16/'3f CPIH'!$G$16))</f>
        <v>-</v>
      </c>
      <c r="R41" s="41" t="str">
        <f>IF('3f CPIH'!N$16="-","-",'3g OC '!$E$7*('3f CPIH'!N$16/'3f CPIH'!$G$16))</f>
        <v>-</v>
      </c>
      <c r="S41" s="41" t="str">
        <f>IF('3f CPIH'!O$16="-","-",'3g OC '!$E$7*('3f CPIH'!O$16/'3f CPIH'!$G$16))</f>
        <v>-</v>
      </c>
      <c r="T41" s="41" t="str">
        <f>IF('3f CPIH'!P$16="-","-",'3g OC '!$E$7*('3f CPIH'!P$16/'3f CPIH'!$G$16))</f>
        <v>-</v>
      </c>
      <c r="U41" s="41" t="str">
        <f>IF('3f CPIH'!Q$16="-","-",'3g OC '!$E$7*('3f CPIH'!Q$16/'3f CPIH'!$G$16))</f>
        <v>-</v>
      </c>
      <c r="V41" s="41" t="str">
        <f>IF('3f CPIH'!R$16="-","-",'3g OC '!$E$7*('3f CPIH'!R$16/'3f CPIH'!$G$16))</f>
        <v>-</v>
      </c>
      <c r="W41" s="41" t="str">
        <f>IF('3f CPIH'!S$16="-","-",'3g OC '!$E$7*('3f CPIH'!S$16/'3f CPIH'!$G$16))</f>
        <v>-</v>
      </c>
      <c r="X41" s="41" t="str">
        <f>IF('3f CPIH'!T$16="-","-",'3g OC '!$E$7*('3f CPIH'!T$16/'3f CPIH'!$G$16))</f>
        <v>-</v>
      </c>
      <c r="Y41" s="41" t="str">
        <f>IF('3f CPIH'!U$16="-","-",'3g OC '!$E$7*('3f CPIH'!U$16/'3f CPIH'!$G$16))</f>
        <v>-</v>
      </c>
      <c r="Z41" s="41" t="str">
        <f>IF('3f CPIH'!V$16="-","-",'3g OC '!$E$7*('3f CPIH'!V$16/'3f CPIH'!$G$16))</f>
        <v>-</v>
      </c>
      <c r="AA41" s="29"/>
    </row>
    <row r="42" spans="1:27" s="30" customFormat="1" ht="11.5" x14ac:dyDescent="0.25">
      <c r="A42" s="273">
        <v>6</v>
      </c>
      <c r="B42" s="142" t="s">
        <v>352</v>
      </c>
      <c r="C42" s="142" t="s">
        <v>45</v>
      </c>
      <c r="D42" s="133" t="s">
        <v>321</v>
      </c>
      <c r="E42" s="134"/>
      <c r="F42" s="31"/>
      <c r="G42" s="41" t="s">
        <v>336</v>
      </c>
      <c r="H42" s="41" t="s">
        <v>336</v>
      </c>
      <c r="I42" s="41" t="s">
        <v>336</v>
      </c>
      <c r="J42" s="41" t="s">
        <v>336</v>
      </c>
      <c r="K42" s="41">
        <f>IF('3h SMNCC'!F$36="-","-",'3h SMNCC'!F$44)</f>
        <v>0</v>
      </c>
      <c r="L42" s="41">
        <f>IF('3h SMNCC'!G$36="-","-",'3h SMNCC'!G$44)</f>
        <v>-0.15183804717209767</v>
      </c>
      <c r="M42" s="41">
        <f>IF('3h SMNCC'!H$36="-","-",'3h SMNCC'!H$44)</f>
        <v>1.7175769694001015</v>
      </c>
      <c r="N42" s="41">
        <f>IF('3h SMNCC'!I$36="-","-",'3h SMNCC'!I$44)</f>
        <v>5.3116046327263104</v>
      </c>
      <c r="O42" s="31"/>
      <c r="P42" s="41" t="str">
        <f>IF('3h SMNCC'!K$36="-","-",'3h SMNCC'!K$44)</f>
        <v>-</v>
      </c>
      <c r="Q42" s="41" t="str">
        <f>IF('3h SMNCC'!L$36="-","-",'3h SMNCC'!L$44)</f>
        <v>-</v>
      </c>
      <c r="R42" s="41" t="str">
        <f>IF('3h SMNCC'!M$36="-","-",'3h SMNCC'!M$44)</f>
        <v>-</v>
      </c>
      <c r="S42" s="41" t="str">
        <f>IF('3h SMNCC'!N$36="-","-",'3h SMNCC'!N$44)</f>
        <v>-</v>
      </c>
      <c r="T42" s="41" t="str">
        <f>IF('3h SMNCC'!O$36="-","-",'3h SMNCC'!O$44)</f>
        <v>-</v>
      </c>
      <c r="U42" s="41" t="str">
        <f>IF('3h SMNCC'!P$36="-","-",'3h SMNCC'!P$44)</f>
        <v>-</v>
      </c>
      <c r="V42" s="41" t="str">
        <f>IF('3h SMNCC'!Q$36="-","-",'3h SMNCC'!Q$44)</f>
        <v>-</v>
      </c>
      <c r="W42" s="41" t="str">
        <f>IF('3h SMNCC'!R$36="-","-",'3h SMNCC'!R$44)</f>
        <v>-</v>
      </c>
      <c r="X42" s="41" t="str">
        <f>IF('3h SMNCC'!S$36="-","-",'3h SMNCC'!S$44)</f>
        <v>-</v>
      </c>
      <c r="Y42" s="41" t="str">
        <f>IF('3h SMNCC'!T$36="-","-",'3h SMNCC'!T$44)</f>
        <v>-</v>
      </c>
      <c r="Z42" s="41" t="str">
        <f>IF('3h SMNCC'!U$36="-","-",'3h SMNCC'!U$44)</f>
        <v>-</v>
      </c>
      <c r="AA42" s="29"/>
    </row>
    <row r="43" spans="1:27" s="30" customFormat="1" ht="11.5" x14ac:dyDescent="0.25">
      <c r="A43" s="273">
        <v>7</v>
      </c>
      <c r="B43" s="142" t="s">
        <v>352</v>
      </c>
      <c r="C43" s="142" t="s">
        <v>399</v>
      </c>
      <c r="D43" s="133" t="s">
        <v>321</v>
      </c>
      <c r="E43" s="134"/>
      <c r="F43" s="31"/>
      <c r="G43" s="41">
        <f>IF('3f CPIH'!C$16="-","-",'3i PAAC PAP'!$G$9*('3f CPIH'!C$16/'3f CPIH'!$G$16))</f>
        <v>4.3957347110466403</v>
      </c>
      <c r="H43" s="41">
        <f>IF('3f CPIH'!D$16="-","-",'3i PAAC PAP'!$G$9*('3f CPIH'!D$16/'3f CPIH'!$G$16))</f>
        <v>4.4045349807384246</v>
      </c>
      <c r="I43" s="41">
        <f>IF('3f CPIH'!E$16="-","-",'3i PAAC PAP'!$G$9*('3f CPIH'!E$16/'3f CPIH'!$G$16))</f>
        <v>4.417735385276103</v>
      </c>
      <c r="J43" s="41">
        <f>IF('3f CPIH'!F$16="-","-",'3i PAAC PAP'!$G$9*('3f CPIH'!F$16/'3f CPIH'!$G$16))</f>
        <v>4.4441361943514579</v>
      </c>
      <c r="K43" s="41">
        <f>IF('3f CPIH'!G$16="-","-",'3i PAAC PAP'!$G$9*('3f CPIH'!G$16/'3f CPIH'!$G$16))</f>
        <v>4.4969378125021686</v>
      </c>
      <c r="L43" s="41">
        <f>IF('3f CPIH'!H$16="-","-",'3i PAAC PAP'!$G$9*('3f CPIH'!H$16/'3f CPIH'!$G$16))</f>
        <v>4.5541395654987715</v>
      </c>
      <c r="M43" s="41">
        <f>IF('3f CPIH'!I$16="-","-",'3i PAAC PAP'!$G$9*('3f CPIH'!I$16/'3f CPIH'!$G$16))</f>
        <v>4.6201415881871588</v>
      </c>
      <c r="N43" s="41">
        <f>IF('3f CPIH'!J$16="-","-",'3i PAAC PAP'!$G$9*('3f CPIH'!J$16/'3f CPIH'!$G$16))</f>
        <v>4.659742801800193</v>
      </c>
      <c r="O43" s="31"/>
      <c r="P43" s="41">
        <f>IF('3f CPIH'!L$16="-","-",'3i PAAC PAP'!$G$9*('3f CPIH'!L$16/'3f CPIH'!$G$16))</f>
        <v>4.659742801800193</v>
      </c>
      <c r="Q43" s="41" t="str">
        <f>IF('3f CPIH'!M$16="-","-",'3i PAAC PAP'!$G$9*('3f CPIH'!M$16/'3f CPIH'!$G$16))</f>
        <v>-</v>
      </c>
      <c r="R43" s="41" t="str">
        <f>IF('3f CPIH'!N$16="-","-",'3i PAAC PAP'!$G$9*('3f CPIH'!N$16/'3f CPIH'!$G$16))</f>
        <v>-</v>
      </c>
      <c r="S43" s="41" t="str">
        <f>IF('3f CPIH'!O$16="-","-",'3i PAAC PAP'!$G$9*('3f CPIH'!O$16/'3f CPIH'!$G$16))</f>
        <v>-</v>
      </c>
      <c r="T43" s="41" t="str">
        <f>IF('3f CPIH'!P$16="-","-",'3i PAAC PAP'!$G$9*('3f CPIH'!P$16/'3f CPIH'!$G$16))</f>
        <v>-</v>
      </c>
      <c r="U43" s="41" t="str">
        <f>IF('3f CPIH'!Q$16="-","-",'3i PAAC PAP'!$G$9*('3f CPIH'!Q$16/'3f CPIH'!$G$16))</f>
        <v>-</v>
      </c>
      <c r="V43" s="41" t="str">
        <f>IF('3f CPIH'!R$16="-","-",'3i PAAC PAP'!$G$9*('3f CPIH'!R$16/'3f CPIH'!$G$16))</f>
        <v>-</v>
      </c>
      <c r="W43" s="41" t="str">
        <f>IF('3f CPIH'!S$16="-","-",'3i PAAC PAP'!$G$9*('3f CPIH'!S$16/'3f CPIH'!$G$16))</f>
        <v>-</v>
      </c>
      <c r="X43" s="41" t="str">
        <f>IF('3f CPIH'!T$16="-","-",'3i PAAC PAP'!$G$9*('3f CPIH'!T$16/'3f CPIH'!$G$16))</f>
        <v>-</v>
      </c>
      <c r="Y43" s="41" t="str">
        <f>IF('3f CPIH'!U$16="-","-",'3i PAAC PAP'!$G$9*('3f CPIH'!U$16/'3f CPIH'!$G$16))</f>
        <v>-</v>
      </c>
      <c r="Z43" s="41" t="str">
        <f>IF('3f CPIH'!V$16="-","-",'3i PAAC PAP'!$G$9*('3f CPIH'!V$16/'3f CPIH'!$G$16))</f>
        <v>-</v>
      </c>
      <c r="AA43" s="29"/>
    </row>
    <row r="44" spans="1:27" s="30" customFormat="1" ht="11.5" x14ac:dyDescent="0.25">
      <c r="A44" s="273">
        <v>8</v>
      </c>
      <c r="B44" s="142" t="s">
        <v>352</v>
      </c>
      <c r="C44" s="142" t="s">
        <v>417</v>
      </c>
      <c r="D44" s="133" t="s">
        <v>321</v>
      </c>
      <c r="E44" s="134"/>
      <c r="F44" s="31"/>
      <c r="G44" s="41">
        <f>IF(G39="-","-",SUM(G37:G42)*'3i PAAC PAP'!$G$21)</f>
        <v>0.93686434950317155</v>
      </c>
      <c r="H44" s="41">
        <f>IF(H39="-","-",SUM(H37:H42)*'3i PAAC PAP'!$G$21)</f>
        <v>0.93808498098867044</v>
      </c>
      <c r="I44" s="41">
        <f>IF(I39="-","-",SUM(I37:I42)*'3i PAAC PAP'!$G$21)</f>
        <v>1.0513127101623383</v>
      </c>
      <c r="J44" s="41">
        <f>IF(J39="-","-",SUM(J37:J42)*'3i PAAC PAP'!$G$21)</f>
        <v>1.0549746046188349</v>
      </c>
      <c r="K44" s="41">
        <f>IF(K39="-","-",SUM(K37:K42)*'3i PAAC PAP'!$G$21)</f>
        <v>0.9350405717704724</v>
      </c>
      <c r="L44" s="41">
        <f>IF(L39="-","-",SUM(L37:L42)*'3i PAAC PAP'!$G$21)</f>
        <v>0.94078182760854634</v>
      </c>
      <c r="M44" s="41">
        <f>IF(M39="-","-",SUM(M37:M42)*'3i PAAC PAP'!$G$21)</f>
        <v>0.99134233882666478</v>
      </c>
      <c r="N44" s="41">
        <f>IF(N39="-","-",SUM(N37:N42)*'3i PAAC PAP'!$G$21)</f>
        <v>1.0487402165611737</v>
      </c>
      <c r="O44" s="31"/>
      <c r="P44" s="41" t="str">
        <f>IF(P39="-","-",SUM(P37:P42)*'3i PAAC PAP'!$G$21)</f>
        <v>-</v>
      </c>
      <c r="Q44" s="41" t="str">
        <f>IF(Q39="-","-",SUM(Q37:Q42)*'3i PAAC PAP'!$G$21)</f>
        <v>-</v>
      </c>
      <c r="R44" s="41" t="str">
        <f>IF(R39="-","-",SUM(R37:R42)*'3i PAAC PAP'!$G$21)</f>
        <v>-</v>
      </c>
      <c r="S44" s="41" t="str">
        <f>IF(S39="-","-",SUM(S37:S42)*'3i PAAC PAP'!$G$21)</f>
        <v>-</v>
      </c>
      <c r="T44" s="41" t="str">
        <f>IF(T39="-","-",SUM(T37:T42)*'3i PAAC PAP'!$G$21)</f>
        <v>-</v>
      </c>
      <c r="U44" s="41" t="str">
        <f>IF(U39="-","-",SUM(U37:U42)*'3i PAAC PAP'!$G$21)</f>
        <v>-</v>
      </c>
      <c r="V44" s="41" t="str">
        <f>IF(V39="-","-",SUM(V37:V42)*'3i PAAC PAP'!$G$21)</f>
        <v>-</v>
      </c>
      <c r="W44" s="41" t="str">
        <f>IF(W39="-","-",SUM(W37:W42)*'3i PAAC PAP'!$G$21)</f>
        <v>-</v>
      </c>
      <c r="X44" s="41" t="str">
        <f>IF(X39="-","-",SUM(X37:X42)*'3i PAAC PAP'!$G$21)</f>
        <v>-</v>
      </c>
      <c r="Y44" s="41" t="str">
        <f>IF(Y39="-","-",SUM(Y37:Y42)*'3i PAAC PAP'!$G$21)</f>
        <v>-</v>
      </c>
      <c r="Z44" s="41" t="str">
        <f>IF(Z39="-","-",SUM(Z37:Z42)*'3i PAAC PAP'!$G$21)</f>
        <v>-</v>
      </c>
      <c r="AA44" s="29"/>
    </row>
    <row r="45" spans="1:27" s="30" customFormat="1" ht="11.25" customHeight="1" x14ac:dyDescent="0.25">
      <c r="A45" s="273">
        <v>9</v>
      </c>
      <c r="B45" s="142" t="s">
        <v>398</v>
      </c>
      <c r="C45" s="142" t="s">
        <v>548</v>
      </c>
      <c r="D45" s="140" t="s">
        <v>321</v>
      </c>
      <c r="E45" s="134"/>
      <c r="F45" s="31"/>
      <c r="G45" s="41">
        <f>IF(G39="-","-",SUM(G37:G44)*'3j EBIT'!$E$7)</f>
        <v>1.3338628164279134</v>
      </c>
      <c r="H45" s="41">
        <f>IF(H39="-","-",SUM(H37:H44)*'3j EBIT'!$E$7)</f>
        <v>1.3356590824510697</v>
      </c>
      <c r="I45" s="41">
        <f>IF(I39="-","-",SUM(I37:I44)*'3j EBIT'!$E$7)</f>
        <v>1.4870241850511134</v>
      </c>
      <c r="J45" s="41">
        <f>IF(J39="-","-",SUM(J37:J44)*'3j EBIT'!$E$7)</f>
        <v>1.4924129831205819</v>
      </c>
      <c r="K45" s="41">
        <f>IF(K39="-","-",SUM(K37:K44)*'3j EBIT'!$E$7)</f>
        <v>1.3333516524517472</v>
      </c>
      <c r="L45" s="41">
        <f>IF(L39="-","-",SUM(L37:L44)*'3j EBIT'!$E$7)</f>
        <v>1.3421007945784573</v>
      </c>
      <c r="M45" s="41">
        <f>IF(M39="-","-",SUM(M37:M44)*'3j EBIT'!$E$7)</f>
        <v>1.4108331447178799</v>
      </c>
      <c r="N45" s="41">
        <f>IF(N39="-","-",SUM(N37:N44)*'3j EBIT'!$E$7)</f>
        <v>1.4881890631102266</v>
      </c>
      <c r="O45" s="31"/>
      <c r="P45" s="41" t="str">
        <f>IF(P39="-","-",SUM(P37:P44)*'3j EBIT'!$E$7)</f>
        <v>-</v>
      </c>
      <c r="Q45" s="41" t="str">
        <f>IF(Q39="-","-",SUM(Q37:Q44)*'3j EBIT'!$E$7)</f>
        <v>-</v>
      </c>
      <c r="R45" s="41" t="str">
        <f>IF(R39="-","-",SUM(R37:R44)*'3j EBIT'!$E$7)</f>
        <v>-</v>
      </c>
      <c r="S45" s="41" t="str">
        <f>IF(S39="-","-",SUM(S37:S44)*'3j EBIT'!$E$7)</f>
        <v>-</v>
      </c>
      <c r="T45" s="41" t="str">
        <f>IF(T39="-","-",SUM(T37:T44)*'3j EBIT'!$E$7)</f>
        <v>-</v>
      </c>
      <c r="U45" s="41" t="str">
        <f>IF(U39="-","-",SUM(U37:U44)*'3j EBIT'!$E$7)</f>
        <v>-</v>
      </c>
      <c r="V45" s="41" t="str">
        <f>IF(V39="-","-",SUM(V37:V44)*'3j EBIT'!$E$7)</f>
        <v>-</v>
      </c>
      <c r="W45" s="41" t="str">
        <f>IF(W39="-","-",SUM(W37:W44)*'3j EBIT'!$E$7)</f>
        <v>-</v>
      </c>
      <c r="X45" s="41" t="str">
        <f>IF(X39="-","-",SUM(X37:X44)*'3j EBIT'!$E$7)</f>
        <v>-</v>
      </c>
      <c r="Y45" s="41" t="str">
        <f>IF(Y39="-","-",SUM(Y37:Y44)*'3j EBIT'!$E$7)</f>
        <v>-</v>
      </c>
      <c r="Z45" s="41" t="str">
        <f>IF(Z39="-","-",SUM(Z37:Z44)*'3j EBIT'!$E$7)</f>
        <v>-</v>
      </c>
      <c r="AA45" s="29"/>
    </row>
    <row r="46" spans="1:27" s="30" customFormat="1" ht="11.25" customHeight="1" x14ac:dyDescent="0.25">
      <c r="A46" s="273">
        <v>10</v>
      </c>
      <c r="B46" s="142" t="s">
        <v>294</v>
      </c>
      <c r="C46" s="190" t="s">
        <v>549</v>
      </c>
      <c r="D46" s="140" t="s">
        <v>321</v>
      </c>
      <c r="E46" s="133"/>
      <c r="F46" s="31"/>
      <c r="G46" s="41">
        <f>IF(G41="-","-",SUM(G37:G39,G41:G45)*'3k HAP'!$E$8)</f>
        <v>0.80259107184997081</v>
      </c>
      <c r="H46" s="41">
        <f>IF(H41="-","-",SUM(H37:H39,H41:H45)*'3k HAP'!$E$8)</f>
        <v>0.80398569574080658</v>
      </c>
      <c r="I46" s="41">
        <f>IF(I41="-","-",SUM(I37:I39,I41:I45)*'3k HAP'!$E$8)</f>
        <v>0.81075421100840728</v>
      </c>
      <c r="J46" s="41">
        <f>IF(J41="-","-",SUM(J37:J39,J41:J45)*'3k HAP'!$E$8)</f>
        <v>0.81493808268091461</v>
      </c>
      <c r="K46" s="41">
        <f>IF(K41="-","-",SUM(K37:K39,K41:K45)*'3k HAP'!$E$8)</f>
        <v>0.8201596344373332</v>
      </c>
      <c r="L46" s="41">
        <f>IF(L41="-","-",SUM(L37:L39,L41:L45)*'3k HAP'!$E$8)</f>
        <v>0.82695248275541688</v>
      </c>
      <c r="M46" s="41">
        <f>IF(M41="-","-",SUM(M37:M39,M41:M45)*'3k HAP'!$E$8)</f>
        <v>0.8718620717644453</v>
      </c>
      <c r="N46" s="41">
        <f>IF(N41="-","-",SUM(N37:N39,N41:N45)*'3k HAP'!$E$8)</f>
        <v>0.93192133386525089</v>
      </c>
      <c r="O46" s="31"/>
      <c r="P46" s="41">
        <f>IF(P41="-","-",SUM(P37:P39,P41:P45)*'3k HAP'!$E$8)</f>
        <v>0.71532778353982818</v>
      </c>
      <c r="Q46" s="41" t="str">
        <f>IF(Q41="-","-",SUM(Q37:Q39,Q41:Q45)*'3k HAP'!$E$8)</f>
        <v>-</v>
      </c>
      <c r="R46" s="41" t="str">
        <f>IF(R41="-","-",SUM(R37:R39,R41:R45)*'3k HAP'!$E$8)</f>
        <v>-</v>
      </c>
      <c r="S46" s="41" t="str">
        <f>IF(S41="-","-",SUM(S37:S39,S41:S45)*'3k HAP'!$E$8)</f>
        <v>-</v>
      </c>
      <c r="T46" s="41" t="str">
        <f>IF(T41="-","-",SUM(T37:T39,T41:T45)*'3k HAP'!$E$8)</f>
        <v>-</v>
      </c>
      <c r="U46" s="41" t="str">
        <f>IF(U41="-","-",SUM(U37:U39,U41:U45)*'3k HAP'!$E$8)</f>
        <v>-</v>
      </c>
      <c r="V46" s="41" t="str">
        <f>IF(V41="-","-",SUM(V37:V39,V41:V45)*'3k HAP'!$E$8)</f>
        <v>-</v>
      </c>
      <c r="W46" s="41" t="str">
        <f>IF(W41="-","-",SUM(W37:W39,W41:W45)*'3k HAP'!$E$8)</f>
        <v>-</v>
      </c>
      <c r="X46" s="41" t="str">
        <f>IF(X41="-","-",SUM(X37:X39,X41:X45)*'3k HAP'!$E$8)</f>
        <v>-</v>
      </c>
      <c r="Y46" s="41" t="str">
        <f>IF(Y41="-","-",SUM(Y37:Y39,Y41:Y45)*'3k HAP'!$E$8)</f>
        <v>-</v>
      </c>
      <c r="Z46" s="41" t="str">
        <f>IF(Z41="-","-",SUM(Z37:Z39,Z41:Z45)*'3k HAP'!$E$8)</f>
        <v>-</v>
      </c>
      <c r="AA46" s="29"/>
    </row>
    <row r="47" spans="1:27" s="30" customFormat="1" ht="11.25" customHeight="1" x14ac:dyDescent="0.25">
      <c r="A47" s="273">
        <v>11</v>
      </c>
      <c r="B47" s="142" t="s">
        <v>46</v>
      </c>
      <c r="C47" s="142" t="str">
        <f>B47&amp;"_"&amp;D47</f>
        <v>Total_London</v>
      </c>
      <c r="D47" s="140" t="s">
        <v>321</v>
      </c>
      <c r="E47" s="134"/>
      <c r="F47" s="31"/>
      <c r="G47" s="41">
        <f t="shared" ref="G47:N47" si="4">IF(G41="-","-",SUM(G37:G46))</f>
        <v>72.339760016062797</v>
      </c>
      <c r="H47" s="41">
        <f t="shared" si="4"/>
        <v>72.437491222985017</v>
      </c>
      <c r="I47" s="41">
        <f t="shared" si="4"/>
        <v>80.562209188223378</v>
      </c>
      <c r="J47" s="41">
        <f t="shared" si="4"/>
        <v>80.855402808990021</v>
      </c>
      <c r="K47" s="41">
        <f t="shared" si="4"/>
        <v>72.329914047507359</v>
      </c>
      <c r="L47" s="41">
        <f t="shared" si="4"/>
        <v>72.805937202515835</v>
      </c>
      <c r="M47" s="41">
        <f t="shared" si="4"/>
        <v>76.537071254265484</v>
      </c>
      <c r="N47" s="41">
        <f t="shared" si="4"/>
        <v>80.745850560671613</v>
      </c>
      <c r="O47" s="31"/>
      <c r="P47" s="41">
        <f t="shared" ref="P47:Z47" si="5">IF(P41="-","-",SUM(P37:P46))</f>
        <v>50.12810126782113</v>
      </c>
      <c r="Q47" s="41" t="str">
        <f t="shared" si="5"/>
        <v>-</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customHeight="1" x14ac:dyDescent="0.25">
      <c r="A48" s="273">
        <v>1</v>
      </c>
      <c r="B48" s="138" t="s">
        <v>353</v>
      </c>
      <c r="C48" s="138" t="s">
        <v>344</v>
      </c>
      <c r="D48" s="141" t="s">
        <v>322</v>
      </c>
      <c r="E48" s="137"/>
      <c r="F48" s="31"/>
      <c r="G48" s="135" t="s">
        <v>336</v>
      </c>
      <c r="H48" s="135" t="s">
        <v>336</v>
      </c>
      <c r="I48" s="135" t="s">
        <v>336</v>
      </c>
      <c r="J48" s="135" t="s">
        <v>336</v>
      </c>
      <c r="K48" s="135" t="s">
        <v>336</v>
      </c>
      <c r="L48" s="135" t="s">
        <v>336</v>
      </c>
      <c r="M48" s="135" t="s">
        <v>336</v>
      </c>
      <c r="N48" s="135" t="s">
        <v>336</v>
      </c>
      <c r="O48" s="31"/>
      <c r="P48" s="135" t="s">
        <v>336</v>
      </c>
      <c r="Q48" s="135" t="s">
        <v>336</v>
      </c>
      <c r="R48" s="135" t="s">
        <v>336</v>
      </c>
      <c r="S48" s="135" t="s">
        <v>336</v>
      </c>
      <c r="T48" s="135" t="s">
        <v>336</v>
      </c>
      <c r="U48" s="135" t="s">
        <v>336</v>
      </c>
      <c r="V48" s="135" t="s">
        <v>336</v>
      </c>
      <c r="W48" s="135" t="s">
        <v>336</v>
      </c>
      <c r="X48" s="135" t="s">
        <v>336</v>
      </c>
      <c r="Y48" s="135" t="s">
        <v>336</v>
      </c>
      <c r="Z48" s="135" t="s">
        <v>336</v>
      </c>
      <c r="AA48" s="29"/>
    </row>
    <row r="49" spans="1:27" s="30" customFormat="1" ht="11.25" customHeight="1" x14ac:dyDescent="0.25">
      <c r="A49" s="273">
        <v>2</v>
      </c>
      <c r="B49" s="138" t="s">
        <v>353</v>
      </c>
      <c r="C49" s="138" t="s">
        <v>303</v>
      </c>
      <c r="D49" s="141" t="s">
        <v>322</v>
      </c>
      <c r="E49" s="137"/>
      <c r="F49" s="31"/>
      <c r="G49" s="135" t="s">
        <v>336</v>
      </c>
      <c r="H49" s="135" t="s">
        <v>336</v>
      </c>
      <c r="I49" s="135" t="s">
        <v>336</v>
      </c>
      <c r="J49" s="135" t="s">
        <v>336</v>
      </c>
      <c r="K49" s="135" t="s">
        <v>336</v>
      </c>
      <c r="L49" s="135" t="s">
        <v>336</v>
      </c>
      <c r="M49" s="135" t="s">
        <v>336</v>
      </c>
      <c r="N49" s="135" t="s">
        <v>336</v>
      </c>
      <c r="O49" s="31"/>
      <c r="P49" s="135" t="s">
        <v>336</v>
      </c>
      <c r="Q49" s="135" t="s">
        <v>336</v>
      </c>
      <c r="R49" s="135" t="s">
        <v>336</v>
      </c>
      <c r="S49" s="135" t="s">
        <v>336</v>
      </c>
      <c r="T49" s="135" t="s">
        <v>336</v>
      </c>
      <c r="U49" s="135" t="s">
        <v>336</v>
      </c>
      <c r="V49" s="135" t="s">
        <v>336</v>
      </c>
      <c r="W49" s="135" t="s">
        <v>336</v>
      </c>
      <c r="X49" s="135" t="s">
        <v>336</v>
      </c>
      <c r="Y49" s="135" t="s">
        <v>336</v>
      </c>
      <c r="Z49" s="135" t="s">
        <v>336</v>
      </c>
      <c r="AA49" s="29"/>
    </row>
    <row r="50" spans="1:27" s="30" customFormat="1" ht="11.25" customHeight="1" x14ac:dyDescent="0.25">
      <c r="A50" s="273">
        <v>3</v>
      </c>
      <c r="B50" s="138" t="s">
        <v>2</v>
      </c>
      <c r="C50" s="138" t="s">
        <v>345</v>
      </c>
      <c r="D50" s="141" t="s">
        <v>322</v>
      </c>
      <c r="E50" s="137"/>
      <c r="F50" s="31"/>
      <c r="G50" s="135">
        <f>IF('3c PC'!G14="-","-",'3c PC'!G55)</f>
        <v>6.5567588596821027</v>
      </c>
      <c r="H50" s="135">
        <f>IF('3c PC'!H14="-","-",'3c PC'!H55)</f>
        <v>6.5567588596821027</v>
      </c>
      <c r="I50" s="135">
        <f>IF('3c PC'!I14="-","-",'3c PC'!I55)</f>
        <v>6.6197359495950758</v>
      </c>
      <c r="J50" s="135">
        <f>IF('3c PC'!J14="-","-",'3c PC'!J55)</f>
        <v>6.6197359495950758</v>
      </c>
      <c r="K50" s="135">
        <f>IF('3c PC'!K14="-","-",'3c PC'!K55)</f>
        <v>6.6995028867368616</v>
      </c>
      <c r="L50" s="135">
        <f>IF('3c PC'!L14="-","-",'3c PC'!L55)</f>
        <v>6.6995028867368616</v>
      </c>
      <c r="M50" s="135">
        <f>IF('3c PC'!M14="-","-",'3c PC'!M55)</f>
        <v>7.1131218301273513</v>
      </c>
      <c r="N50" s="135">
        <f>IF('3c PC'!N14="-","-",'3c PC'!N55)</f>
        <v>7.1131218301273513</v>
      </c>
      <c r="O50" s="31"/>
      <c r="P50" s="135" t="str">
        <f>'3c PC'!P55</f>
        <v>-</v>
      </c>
      <c r="Q50" s="135" t="str">
        <f>'3c PC'!Q55</f>
        <v>-</v>
      </c>
      <c r="R50" s="135" t="str">
        <f>'3c PC'!R55</f>
        <v>-</v>
      </c>
      <c r="S50" s="135" t="str">
        <f>'3c PC'!S55</f>
        <v>-</v>
      </c>
      <c r="T50" s="135" t="str">
        <f>'3c PC'!T55</f>
        <v>-</v>
      </c>
      <c r="U50" s="135" t="str">
        <f>'3c PC'!U55</f>
        <v>-</v>
      </c>
      <c r="V50" s="135" t="str">
        <f>'3c PC'!V55</f>
        <v>-</v>
      </c>
      <c r="W50" s="135" t="str">
        <f>'3c PC'!W55</f>
        <v>-</v>
      </c>
      <c r="X50" s="135" t="str">
        <f>'3c PC'!X55</f>
        <v>-</v>
      </c>
      <c r="Y50" s="135" t="str">
        <f>'3c PC'!Y55</f>
        <v>-</v>
      </c>
      <c r="Z50" s="135" t="str">
        <f>'3c PC'!Z55</f>
        <v>-</v>
      </c>
      <c r="AA50" s="29"/>
    </row>
    <row r="51" spans="1:27" s="30" customFormat="1" ht="11.25" customHeight="1" x14ac:dyDescent="0.25">
      <c r="A51" s="273">
        <v>4</v>
      </c>
      <c r="B51" s="138" t="s">
        <v>355</v>
      </c>
      <c r="C51" s="138" t="s">
        <v>346</v>
      </c>
      <c r="D51" s="141" t="s">
        <v>322</v>
      </c>
      <c r="E51" s="137"/>
      <c r="F51" s="31"/>
      <c r="G51" s="135">
        <f>IF('3d NC-Elec'!H17="-","-",'3d NC-Elec'!H17)</f>
        <v>19.293899999999997</v>
      </c>
      <c r="H51" s="135">
        <f>IF('3d NC-Elec'!I17="-","-",'3d NC-Elec'!I17)</f>
        <v>19.293899999999997</v>
      </c>
      <c r="I51" s="135">
        <f>IF('3d NC-Elec'!J17="-","-",'3d NC-Elec'!J17)</f>
        <v>14.818999999999999</v>
      </c>
      <c r="J51" s="135">
        <f>IF('3d NC-Elec'!K17="-","-",'3d NC-Elec'!K17)</f>
        <v>14.818999999999999</v>
      </c>
      <c r="K51" s="135">
        <f>IF('3d NC-Elec'!L17="-","-",'3d NC-Elec'!L17)</f>
        <v>15.184000000000001</v>
      </c>
      <c r="L51" s="135">
        <f>IF('3d NC-Elec'!M17="-","-",'3d NC-Elec'!M17)</f>
        <v>15.184000000000001</v>
      </c>
      <c r="M51" s="135">
        <f>IF('3d NC-Elec'!N17="-","-",'3d NC-Elec'!N17)</f>
        <v>13.468499999999999</v>
      </c>
      <c r="N51" s="135">
        <f>IF('3d NC-Elec'!O17="-","-",'3d NC-Elec'!O17)</f>
        <v>13.468499999999999</v>
      </c>
      <c r="O51" s="31"/>
      <c r="P51" s="135" t="str">
        <f>'3d NC-Elec'!Q17</f>
        <v>-</v>
      </c>
      <c r="Q51" s="135" t="str">
        <f>'3d NC-Elec'!R17</f>
        <v>-</v>
      </c>
      <c r="R51" s="135" t="str">
        <f>'3d NC-Elec'!S17</f>
        <v>-</v>
      </c>
      <c r="S51" s="135" t="str">
        <f>'3d NC-Elec'!T17</f>
        <v>-</v>
      </c>
      <c r="T51" s="135" t="str">
        <f>'3d NC-Elec'!U17</f>
        <v>-</v>
      </c>
      <c r="U51" s="135" t="str">
        <f>'3d NC-Elec'!V17</f>
        <v>-</v>
      </c>
      <c r="V51" s="135" t="str">
        <f>'3d NC-Elec'!W17</f>
        <v>-</v>
      </c>
      <c r="W51" s="135" t="str">
        <f>'3d NC-Elec'!X17</f>
        <v>-</v>
      </c>
      <c r="X51" s="135" t="str">
        <f>'3d NC-Elec'!Y17</f>
        <v>-</v>
      </c>
      <c r="Y51" s="135" t="str">
        <f>'3d NC-Elec'!Z17</f>
        <v>-</v>
      </c>
      <c r="Z51" s="135" t="str">
        <f>'3d NC-Elec'!AA17</f>
        <v>-</v>
      </c>
      <c r="AA51" s="29"/>
    </row>
    <row r="52" spans="1:27" s="30" customFormat="1" ht="11.5" x14ac:dyDescent="0.25">
      <c r="A52" s="273">
        <v>5</v>
      </c>
      <c r="B52" s="138" t="s">
        <v>352</v>
      </c>
      <c r="C52" s="138" t="s">
        <v>347</v>
      </c>
      <c r="D52" s="141" t="s">
        <v>322</v>
      </c>
      <c r="E52" s="137"/>
      <c r="F52" s="31"/>
      <c r="G52" s="135">
        <f>IF('3f CPIH'!C$16="-","-",'3g OC '!$E$7*('3f CPIH'!C$16/'3f CPIH'!$G$16))</f>
        <v>42.217448207552998</v>
      </c>
      <c r="H52" s="135">
        <f>IF('3f CPIH'!D$16="-","-",'3g OC '!$E$7*('3f CPIH'!D$16/'3f CPIH'!$G$16))</f>
        <v>42.301967623383938</v>
      </c>
      <c r="I52" s="135">
        <f>IF('3f CPIH'!E$16="-","-",'3g OC '!$E$7*('3f CPIH'!E$16/'3f CPIH'!$G$16))</f>
        <v>42.428746747130347</v>
      </c>
      <c r="J52" s="135">
        <f>IF('3f CPIH'!F$16="-","-",'3g OC '!$E$7*('3f CPIH'!F$16/'3f CPIH'!$G$16))</f>
        <v>42.682304994623152</v>
      </c>
      <c r="K52" s="135">
        <f>IF('3f CPIH'!G$16="-","-",'3g OC '!$E$7*('3f CPIH'!G$16/'3f CPIH'!$G$16))</f>
        <v>43.189421489608776</v>
      </c>
      <c r="L52" s="135">
        <f>IF('3f CPIH'!H$16="-","-",'3g OC '!$E$7*('3f CPIH'!H$16/'3f CPIH'!$G$16))</f>
        <v>43.73879769250987</v>
      </c>
      <c r="M52" s="135">
        <f>IF('3f CPIH'!I$16="-","-",'3g OC '!$E$7*('3f CPIH'!I$16/'3f CPIH'!$G$16))</f>
        <v>44.372693311241889</v>
      </c>
      <c r="N52" s="135">
        <f>IF('3f CPIH'!J$16="-","-",'3g OC '!$E$7*('3f CPIH'!J$16/'3f CPIH'!$G$16))</f>
        <v>44.753030682481111</v>
      </c>
      <c r="O52" s="31"/>
      <c r="P52" s="135">
        <f>IF('3f CPIH'!L$16="-","-",'3g OC '!$E$7*('3f CPIH'!L$16/'3f CPIH'!$G$16))</f>
        <v>44.753030682481111</v>
      </c>
      <c r="Q52" s="135" t="str">
        <f>IF('3f CPIH'!M$16="-","-",'3g OC '!$E$7*('3f CPIH'!M$16/'3f CPIH'!$G$16))</f>
        <v>-</v>
      </c>
      <c r="R52" s="135" t="str">
        <f>IF('3f CPIH'!N$16="-","-",'3g OC '!$E$7*('3f CPIH'!N$16/'3f CPIH'!$G$16))</f>
        <v>-</v>
      </c>
      <c r="S52" s="135" t="str">
        <f>IF('3f CPIH'!O$16="-","-",'3g OC '!$E$7*('3f CPIH'!O$16/'3f CPIH'!$G$16))</f>
        <v>-</v>
      </c>
      <c r="T52" s="135" t="str">
        <f>IF('3f CPIH'!P$16="-","-",'3g OC '!$E$7*('3f CPIH'!P$16/'3f CPIH'!$G$16))</f>
        <v>-</v>
      </c>
      <c r="U52" s="135" t="str">
        <f>IF('3f CPIH'!Q$16="-","-",'3g OC '!$E$7*('3f CPIH'!Q$16/'3f CPIH'!$G$16))</f>
        <v>-</v>
      </c>
      <c r="V52" s="135" t="str">
        <f>IF('3f CPIH'!R$16="-","-",'3g OC '!$E$7*('3f CPIH'!R$16/'3f CPIH'!$G$16))</f>
        <v>-</v>
      </c>
      <c r="W52" s="135" t="str">
        <f>IF('3f CPIH'!S$16="-","-",'3g OC '!$E$7*('3f CPIH'!S$16/'3f CPIH'!$G$16))</f>
        <v>-</v>
      </c>
      <c r="X52" s="135" t="str">
        <f>IF('3f CPIH'!T$16="-","-",'3g OC '!$E$7*('3f CPIH'!T$16/'3f CPIH'!$G$16))</f>
        <v>-</v>
      </c>
      <c r="Y52" s="135" t="str">
        <f>IF('3f CPIH'!U$16="-","-",'3g OC '!$E$7*('3f CPIH'!U$16/'3f CPIH'!$G$16))</f>
        <v>-</v>
      </c>
      <c r="Z52" s="135" t="str">
        <f>IF('3f CPIH'!V$16="-","-",'3g OC '!$E$7*('3f CPIH'!V$16/'3f CPIH'!$G$16))</f>
        <v>-</v>
      </c>
      <c r="AA52" s="29"/>
    </row>
    <row r="53" spans="1:27" s="30" customFormat="1" ht="11.5" x14ac:dyDescent="0.25">
      <c r="A53" s="273">
        <v>6</v>
      </c>
      <c r="B53" s="138" t="s">
        <v>352</v>
      </c>
      <c r="C53" s="138" t="s">
        <v>45</v>
      </c>
      <c r="D53" s="141" t="s">
        <v>322</v>
      </c>
      <c r="E53" s="137"/>
      <c r="F53" s="31"/>
      <c r="G53" s="135" t="s">
        <v>336</v>
      </c>
      <c r="H53" s="135" t="s">
        <v>336</v>
      </c>
      <c r="I53" s="135" t="s">
        <v>336</v>
      </c>
      <c r="J53" s="135" t="s">
        <v>336</v>
      </c>
      <c r="K53" s="135">
        <f>IF('3h SMNCC'!F$36="-","-",'3h SMNCC'!F$44)</f>
        <v>0</v>
      </c>
      <c r="L53" s="135">
        <f>IF('3h SMNCC'!G$36="-","-",'3h SMNCC'!G$44)</f>
        <v>-0.15183804717209767</v>
      </c>
      <c r="M53" s="135">
        <f>IF('3h SMNCC'!H$36="-","-",'3h SMNCC'!H$44)</f>
        <v>1.7175769694001015</v>
      </c>
      <c r="N53" s="135">
        <f>IF('3h SMNCC'!I$36="-","-",'3h SMNCC'!I$44)</f>
        <v>5.3116046327263104</v>
      </c>
      <c r="O53" s="31"/>
      <c r="P53" s="135" t="str">
        <f>IF('3h SMNCC'!K$36="-","-",'3h SMNCC'!K$44)</f>
        <v>-</v>
      </c>
      <c r="Q53" s="135" t="str">
        <f>IF('3h SMNCC'!L$36="-","-",'3h SMNCC'!L$44)</f>
        <v>-</v>
      </c>
      <c r="R53" s="135" t="str">
        <f>IF('3h SMNCC'!M$36="-","-",'3h SMNCC'!M$44)</f>
        <v>-</v>
      </c>
      <c r="S53" s="135" t="str">
        <f>IF('3h SMNCC'!N$36="-","-",'3h SMNCC'!N$44)</f>
        <v>-</v>
      </c>
      <c r="T53" s="135" t="str">
        <f>IF('3h SMNCC'!O$36="-","-",'3h SMNCC'!O$44)</f>
        <v>-</v>
      </c>
      <c r="U53" s="135" t="str">
        <f>IF('3h SMNCC'!P$36="-","-",'3h SMNCC'!P$44)</f>
        <v>-</v>
      </c>
      <c r="V53" s="135" t="str">
        <f>IF('3h SMNCC'!Q$36="-","-",'3h SMNCC'!Q$44)</f>
        <v>-</v>
      </c>
      <c r="W53" s="135" t="str">
        <f>IF('3h SMNCC'!R$36="-","-",'3h SMNCC'!R$44)</f>
        <v>-</v>
      </c>
      <c r="X53" s="135" t="str">
        <f>IF('3h SMNCC'!S$36="-","-",'3h SMNCC'!S$44)</f>
        <v>-</v>
      </c>
      <c r="Y53" s="135" t="str">
        <f>IF('3h SMNCC'!T$36="-","-",'3h SMNCC'!T$44)</f>
        <v>-</v>
      </c>
      <c r="Z53" s="135" t="str">
        <f>IF('3h SMNCC'!U$36="-","-",'3h SMNCC'!U$44)</f>
        <v>-</v>
      </c>
      <c r="AA53" s="29"/>
    </row>
    <row r="54" spans="1:27" s="30" customFormat="1" ht="12.4" customHeight="1" x14ac:dyDescent="0.25">
      <c r="A54" s="273">
        <v>7</v>
      </c>
      <c r="B54" s="138" t="s">
        <v>352</v>
      </c>
      <c r="C54" s="138" t="s">
        <v>399</v>
      </c>
      <c r="D54" s="141" t="s">
        <v>322</v>
      </c>
      <c r="E54" s="137"/>
      <c r="F54" s="31"/>
      <c r="G54" s="135">
        <f>IF('3f CPIH'!C$16="-","-",'3i PAAC PAP'!$G$9*('3f CPIH'!C$16/'3f CPIH'!$G$16))</f>
        <v>4.3957347110466403</v>
      </c>
      <c r="H54" s="135">
        <f>IF('3f CPIH'!D$16="-","-",'3i PAAC PAP'!$G$9*('3f CPIH'!D$16/'3f CPIH'!$G$16))</f>
        <v>4.4045349807384246</v>
      </c>
      <c r="I54" s="135">
        <f>IF('3f CPIH'!E$16="-","-",'3i PAAC PAP'!$G$9*('3f CPIH'!E$16/'3f CPIH'!$G$16))</f>
        <v>4.417735385276103</v>
      </c>
      <c r="J54" s="135">
        <f>IF('3f CPIH'!F$16="-","-",'3i PAAC PAP'!$G$9*('3f CPIH'!F$16/'3f CPIH'!$G$16))</f>
        <v>4.4441361943514579</v>
      </c>
      <c r="K54" s="135">
        <f>IF('3f CPIH'!G$16="-","-",'3i PAAC PAP'!$G$9*('3f CPIH'!G$16/'3f CPIH'!$G$16))</f>
        <v>4.4969378125021686</v>
      </c>
      <c r="L54" s="135">
        <f>IF('3f CPIH'!H$16="-","-",'3i PAAC PAP'!$G$9*('3f CPIH'!H$16/'3f CPIH'!$G$16))</f>
        <v>4.5541395654987715</v>
      </c>
      <c r="M54" s="135">
        <f>IF('3f CPIH'!I$16="-","-",'3i PAAC PAP'!$G$9*('3f CPIH'!I$16/'3f CPIH'!$G$16))</f>
        <v>4.6201415881871588</v>
      </c>
      <c r="N54" s="135">
        <f>IF('3f CPIH'!J$16="-","-",'3i PAAC PAP'!$G$9*('3f CPIH'!J$16/'3f CPIH'!$G$16))</f>
        <v>4.659742801800193</v>
      </c>
      <c r="O54" s="31"/>
      <c r="P54" s="135">
        <f>IF('3f CPIH'!L$16="-","-",'3i PAAC PAP'!$G$9*('3f CPIH'!L$16/'3f CPIH'!$G$16))</f>
        <v>4.659742801800193</v>
      </c>
      <c r="Q54" s="135" t="str">
        <f>IF('3f CPIH'!M$16="-","-",'3i PAAC PAP'!$G$9*('3f CPIH'!M$16/'3f CPIH'!$G$16))</f>
        <v>-</v>
      </c>
      <c r="R54" s="135" t="str">
        <f>IF('3f CPIH'!N$16="-","-",'3i PAAC PAP'!$G$9*('3f CPIH'!N$16/'3f CPIH'!$G$16))</f>
        <v>-</v>
      </c>
      <c r="S54" s="135" t="str">
        <f>IF('3f CPIH'!O$16="-","-",'3i PAAC PAP'!$G$9*('3f CPIH'!O$16/'3f CPIH'!$G$16))</f>
        <v>-</v>
      </c>
      <c r="T54" s="135" t="str">
        <f>IF('3f CPIH'!P$16="-","-",'3i PAAC PAP'!$G$9*('3f CPIH'!P$16/'3f CPIH'!$G$16))</f>
        <v>-</v>
      </c>
      <c r="U54" s="135" t="str">
        <f>IF('3f CPIH'!Q$16="-","-",'3i PAAC PAP'!$G$9*('3f CPIH'!Q$16/'3f CPIH'!$G$16))</f>
        <v>-</v>
      </c>
      <c r="V54" s="135" t="str">
        <f>IF('3f CPIH'!R$16="-","-",'3i PAAC PAP'!$G$9*('3f CPIH'!R$16/'3f CPIH'!$G$16))</f>
        <v>-</v>
      </c>
      <c r="W54" s="135" t="str">
        <f>IF('3f CPIH'!S$16="-","-",'3i PAAC PAP'!$G$9*('3f CPIH'!S$16/'3f CPIH'!$G$16))</f>
        <v>-</v>
      </c>
      <c r="X54" s="135" t="str">
        <f>IF('3f CPIH'!T$16="-","-",'3i PAAC PAP'!$G$9*('3f CPIH'!T$16/'3f CPIH'!$G$16))</f>
        <v>-</v>
      </c>
      <c r="Y54" s="135" t="str">
        <f>IF('3f CPIH'!U$16="-","-",'3i PAAC PAP'!$G$9*('3f CPIH'!U$16/'3f CPIH'!$G$16))</f>
        <v>-</v>
      </c>
      <c r="Z54" s="135" t="str">
        <f>IF('3f CPIH'!V$16="-","-",'3i PAAC PAP'!$G$9*('3f CPIH'!V$16/'3f CPIH'!$G$16))</f>
        <v>-</v>
      </c>
      <c r="AA54" s="29"/>
    </row>
    <row r="55" spans="1:27" s="30" customFormat="1" ht="11.5" x14ac:dyDescent="0.25">
      <c r="A55" s="273">
        <v>8</v>
      </c>
      <c r="B55" s="138" t="s">
        <v>352</v>
      </c>
      <c r="C55" s="138" t="s">
        <v>417</v>
      </c>
      <c r="D55" s="141" t="s">
        <v>322</v>
      </c>
      <c r="E55" s="137"/>
      <c r="F55" s="31"/>
      <c r="G55" s="135">
        <f>IF(G50="-","-",SUM(G48:G53)*'3i PAAC PAP'!$G$21)</f>
        <v>0.98304127906857197</v>
      </c>
      <c r="H55" s="135">
        <f>IF(H50="-","-",SUM(H48:H53)*'3i PAAC PAP'!$G$21)</f>
        <v>0.98426191055407064</v>
      </c>
      <c r="I55" s="135">
        <f>IF(I50="-","-",SUM(I48:I53)*'3i PAAC PAP'!$G$21)</f>
        <v>0.9223757584306379</v>
      </c>
      <c r="J55" s="135">
        <f>IF(J50="-","-",SUM(J48:J53)*'3i PAAC PAP'!$G$21)</f>
        <v>0.92603765288713435</v>
      </c>
      <c r="K55" s="135">
        <f>IF(K50="-","-",SUM(K48:K53)*'3i PAAC PAP'!$G$21)</f>
        <v>0.93978477686280815</v>
      </c>
      <c r="L55" s="135">
        <f>IF(L50="-","-",SUM(L48:L53)*'3i PAAC PAP'!$G$21)</f>
        <v>0.94552603270088209</v>
      </c>
      <c r="M55" s="135">
        <f>IF(M50="-","-",SUM(M48:M53)*'3i PAAC PAP'!$G$21)</f>
        <v>0.96287710827265083</v>
      </c>
      <c r="N55" s="135">
        <f>IF(N50="-","-",SUM(N48:N53)*'3i PAAC PAP'!$G$21)</f>
        <v>1.0202749860071596</v>
      </c>
      <c r="O55" s="31"/>
      <c r="P55" s="135" t="str">
        <f>IF(P50="-","-",SUM(P48:P53)*'3i PAAC PAP'!$G$21)</f>
        <v>-</v>
      </c>
      <c r="Q55" s="135" t="str">
        <f>IF(Q50="-","-",SUM(Q48:Q53)*'3i PAAC PAP'!$G$21)</f>
        <v>-</v>
      </c>
      <c r="R55" s="135" t="str">
        <f>IF(R50="-","-",SUM(R48:R53)*'3i PAAC PAP'!$G$21)</f>
        <v>-</v>
      </c>
      <c r="S55" s="135" t="str">
        <f>IF(S50="-","-",SUM(S48:S53)*'3i PAAC PAP'!$G$21)</f>
        <v>-</v>
      </c>
      <c r="T55" s="135" t="str">
        <f>IF(T50="-","-",SUM(T48:T53)*'3i PAAC PAP'!$G$21)</f>
        <v>-</v>
      </c>
      <c r="U55" s="135" t="str">
        <f>IF(U50="-","-",SUM(U48:U53)*'3i PAAC PAP'!$G$21)</f>
        <v>-</v>
      </c>
      <c r="V55" s="135" t="str">
        <f>IF(V50="-","-",SUM(V48:V53)*'3i PAAC PAP'!$G$21)</f>
        <v>-</v>
      </c>
      <c r="W55" s="135" t="str">
        <f>IF(W50="-","-",SUM(W48:W53)*'3i PAAC PAP'!$G$21)</f>
        <v>-</v>
      </c>
      <c r="X55" s="135" t="str">
        <f>IF(X50="-","-",SUM(X48:X53)*'3i PAAC PAP'!$G$21)</f>
        <v>-</v>
      </c>
      <c r="Y55" s="135" t="str">
        <f>IF(Y50="-","-",SUM(Y48:Y53)*'3i PAAC PAP'!$G$21)</f>
        <v>-</v>
      </c>
      <c r="Z55" s="135" t="str">
        <f>IF(Z50="-","-",SUM(Z48:Z53)*'3i PAAC PAP'!$G$21)</f>
        <v>-</v>
      </c>
      <c r="AA55" s="29"/>
    </row>
    <row r="56" spans="1:27" s="30" customFormat="1" ht="11.25" customHeight="1" x14ac:dyDescent="0.25">
      <c r="A56" s="273">
        <v>9</v>
      </c>
      <c r="B56" s="138" t="s">
        <v>398</v>
      </c>
      <c r="C56" s="138" t="s">
        <v>548</v>
      </c>
      <c r="D56" s="141" t="s">
        <v>322</v>
      </c>
      <c r="E56" s="137"/>
      <c r="F56" s="31"/>
      <c r="G56" s="135">
        <f>IF(G50="-","-",SUM(G48:G55)*'3j EBIT'!$E$7)</f>
        <v>1.3954907780896559</v>
      </c>
      <c r="H56" s="135">
        <f>IF(H50="-","-",SUM(H48:H55)*'3j EBIT'!$E$7)</f>
        <v>1.3972870441128118</v>
      </c>
      <c r="I56" s="135">
        <f>IF(I50="-","-",SUM(I48:I55)*'3j EBIT'!$E$7)</f>
        <v>1.314944282968211</v>
      </c>
      <c r="J56" s="135">
        <f>IF(J50="-","-",SUM(J48:J55)*'3j EBIT'!$E$7)</f>
        <v>1.3203330810376794</v>
      </c>
      <c r="K56" s="135">
        <f>IF(K50="-","-",SUM(K48:K55)*'3j EBIT'!$E$7)</f>
        <v>1.3396832923485016</v>
      </c>
      <c r="L56" s="135">
        <f>IF(L50="-","-",SUM(L48:L55)*'3j EBIT'!$E$7)</f>
        <v>1.3484324344752117</v>
      </c>
      <c r="M56" s="135">
        <f>IF(M50="-","-",SUM(M48:M55)*'3j EBIT'!$E$7)</f>
        <v>1.3728433053373537</v>
      </c>
      <c r="N56" s="135">
        <f>IF(N50="-","-",SUM(N48:N55)*'3j EBIT'!$E$7)</f>
        <v>1.4501992237297003</v>
      </c>
      <c r="O56" s="31"/>
      <c r="P56" s="135" t="str">
        <f>IF(P50="-","-",SUM(P48:P55)*'3j EBIT'!$E$7)</f>
        <v>-</v>
      </c>
      <c r="Q56" s="135" t="str">
        <f>IF(Q50="-","-",SUM(Q48:Q55)*'3j EBIT'!$E$7)</f>
        <v>-</v>
      </c>
      <c r="R56" s="135" t="str">
        <f>IF(R50="-","-",SUM(R48:R55)*'3j EBIT'!$E$7)</f>
        <v>-</v>
      </c>
      <c r="S56" s="135" t="str">
        <f>IF(S50="-","-",SUM(S48:S55)*'3j EBIT'!$E$7)</f>
        <v>-</v>
      </c>
      <c r="T56" s="135" t="str">
        <f>IF(T50="-","-",SUM(T48:T55)*'3j EBIT'!$E$7)</f>
        <v>-</v>
      </c>
      <c r="U56" s="135" t="str">
        <f>IF(U50="-","-",SUM(U48:U55)*'3j EBIT'!$E$7)</f>
        <v>-</v>
      </c>
      <c r="V56" s="135" t="str">
        <f>IF(V50="-","-",SUM(V48:V55)*'3j EBIT'!$E$7)</f>
        <v>-</v>
      </c>
      <c r="W56" s="135" t="str">
        <f>IF(W50="-","-",SUM(W48:W55)*'3j EBIT'!$E$7)</f>
        <v>-</v>
      </c>
      <c r="X56" s="135" t="str">
        <f>IF(X50="-","-",SUM(X48:X55)*'3j EBIT'!$E$7)</f>
        <v>-</v>
      </c>
      <c r="Y56" s="135" t="str">
        <f>IF(Y50="-","-",SUM(Y48:Y55)*'3j EBIT'!$E$7)</f>
        <v>-</v>
      </c>
      <c r="Z56" s="135" t="str">
        <f>IF(Z50="-","-",SUM(Z48:Z55)*'3j EBIT'!$E$7)</f>
        <v>-</v>
      </c>
      <c r="AA56" s="29"/>
    </row>
    <row r="57" spans="1:27" s="30" customFormat="1" ht="11.25" customHeight="1" x14ac:dyDescent="0.25">
      <c r="A57" s="273">
        <v>10</v>
      </c>
      <c r="B57" s="138" t="s">
        <v>294</v>
      </c>
      <c r="C57" s="188" t="s">
        <v>549</v>
      </c>
      <c r="D57" s="141" t="s">
        <v>322</v>
      </c>
      <c r="E57" s="136"/>
      <c r="F57" s="31"/>
      <c r="G57" s="135">
        <f>IF(G52="-","-",SUM(G48:G50,G52:G56)*'3k HAP'!$E$8)</f>
        <v>0.80415171757897042</v>
      </c>
      <c r="H57" s="135">
        <f>IF(H52="-","-",SUM(H48:H50,H52:H56)*'3k HAP'!$E$8)</f>
        <v>0.80554634146980619</v>
      </c>
      <c r="I57" s="135">
        <f>IF(I52="-","-",SUM(I48:I50,I52:I56)*'3k HAP'!$E$8)</f>
        <v>0.80639651756875808</v>
      </c>
      <c r="J57" s="135">
        <f>IF(J52="-","-",SUM(J48:J50,J52:J56)*'3k HAP'!$E$8)</f>
        <v>0.8105803892412653</v>
      </c>
      <c r="K57" s="135">
        <f>IF(K52="-","-",SUM(K48:K50,K52:K56)*'3k HAP'!$E$8)</f>
        <v>0.8203199747519565</v>
      </c>
      <c r="L57" s="135">
        <f>IF(L52="-","-",SUM(L48:L50,L52:L56)*'3k HAP'!$E$8)</f>
        <v>0.82711282307004008</v>
      </c>
      <c r="M57" s="135">
        <f>IF(M52="-","-",SUM(M48:M50,M52:M56)*'3k HAP'!$E$8)</f>
        <v>0.87090002987670601</v>
      </c>
      <c r="N57" s="135">
        <f>IF(N52="-","-",SUM(N48:N50,N52:N56)*'3k HAP'!$E$8)</f>
        <v>0.93095929197751137</v>
      </c>
      <c r="O57" s="31"/>
      <c r="P57" s="135">
        <f>IF(P52="-","-",SUM(P48:P50,P52:P56)*'3k HAP'!$E$8)</f>
        <v>0.71532778353982818</v>
      </c>
      <c r="Q57" s="135" t="str">
        <f>IF(Q52="-","-",SUM(Q48:Q50,Q52:Q56)*'3k HAP'!$E$8)</f>
        <v>-</v>
      </c>
      <c r="R57" s="135" t="str">
        <f>IF(R52="-","-",SUM(R48:R50,R52:R56)*'3k HAP'!$E$8)</f>
        <v>-</v>
      </c>
      <c r="S57" s="135" t="str">
        <f>IF(S52="-","-",SUM(S48:S50,S52:S56)*'3k HAP'!$E$8)</f>
        <v>-</v>
      </c>
      <c r="T57" s="135" t="str">
        <f>IF(T52="-","-",SUM(T48:T50,T52:T56)*'3k HAP'!$E$8)</f>
        <v>-</v>
      </c>
      <c r="U57" s="135" t="str">
        <f>IF(U52="-","-",SUM(U48:U50,U52:U56)*'3k HAP'!$E$8)</f>
        <v>-</v>
      </c>
      <c r="V57" s="135" t="str">
        <f>IF(V52="-","-",SUM(V48:V50,V52:V56)*'3k HAP'!$E$8)</f>
        <v>-</v>
      </c>
      <c r="W57" s="135" t="str">
        <f>IF(W52="-","-",SUM(W48:W50,W52:W56)*'3k HAP'!$E$8)</f>
        <v>-</v>
      </c>
      <c r="X57" s="135" t="str">
        <f>IF(X52="-","-",SUM(X48:X50,X52:X56)*'3k HAP'!$E$8)</f>
        <v>-</v>
      </c>
      <c r="Y57" s="135" t="str">
        <f>IF(Y52="-","-",SUM(Y48:Y50,Y52:Y56)*'3k HAP'!$E$8)</f>
        <v>-</v>
      </c>
      <c r="Z57" s="135" t="str">
        <f>IF(Z52="-","-",SUM(Z48:Z50,Z52:Z56)*'3k HAP'!$E$8)</f>
        <v>-</v>
      </c>
      <c r="AA57" s="29"/>
    </row>
    <row r="58" spans="1:27" s="30" customFormat="1" ht="11.25" customHeight="1" x14ac:dyDescent="0.25">
      <c r="A58" s="273">
        <v>11</v>
      </c>
      <c r="B58" s="138" t="s">
        <v>46</v>
      </c>
      <c r="C58" s="138" t="str">
        <f>B58&amp;"_"&amp;D58</f>
        <v>Total_N Wales and Mersey</v>
      </c>
      <c r="D58" s="141" t="s">
        <v>322</v>
      </c>
      <c r="E58" s="137"/>
      <c r="F58" s="31"/>
      <c r="G58" s="135">
        <f t="shared" ref="G58:N58" si="6">IF(G52="-","-",SUM(G48:G57))</f>
        <v>75.646525553018947</v>
      </c>
      <c r="H58" s="135">
        <f t="shared" si="6"/>
        <v>75.744256759941138</v>
      </c>
      <c r="I58" s="135">
        <f t="shared" si="6"/>
        <v>71.328934640969123</v>
      </c>
      <c r="J58" s="135">
        <f t="shared" si="6"/>
        <v>71.622128261735753</v>
      </c>
      <c r="K58" s="135">
        <f t="shared" si="6"/>
        <v>72.669650232811065</v>
      </c>
      <c r="L58" s="135">
        <f t="shared" si="6"/>
        <v>73.145673387819556</v>
      </c>
      <c r="M58" s="135">
        <f t="shared" si="6"/>
        <v>74.4986541424432</v>
      </c>
      <c r="N58" s="135">
        <f t="shared" si="6"/>
        <v>78.707433448849343</v>
      </c>
      <c r="O58" s="31"/>
      <c r="P58" s="135">
        <f t="shared" ref="P58:Z58" si="7">IF(P52="-","-",SUM(P48:P57))</f>
        <v>50.12810126782113</v>
      </c>
      <c r="Q58" s="135" t="str">
        <f t="shared" si="7"/>
        <v>-</v>
      </c>
      <c r="R58" s="135" t="str">
        <f t="shared" si="7"/>
        <v>-</v>
      </c>
      <c r="S58" s="135" t="str">
        <f t="shared" si="7"/>
        <v>-</v>
      </c>
      <c r="T58" s="135" t="str">
        <f t="shared" si="7"/>
        <v>-</v>
      </c>
      <c r="U58" s="135" t="str">
        <f t="shared" si="7"/>
        <v>-</v>
      </c>
      <c r="V58" s="135" t="str">
        <f t="shared" si="7"/>
        <v>-</v>
      </c>
      <c r="W58" s="135" t="str">
        <f t="shared" si="7"/>
        <v>-</v>
      </c>
      <c r="X58" s="135" t="str">
        <f t="shared" si="7"/>
        <v>-</v>
      </c>
      <c r="Y58" s="135" t="str">
        <f t="shared" si="7"/>
        <v>-</v>
      </c>
      <c r="Z58" s="135" t="str">
        <f t="shared" si="7"/>
        <v>-</v>
      </c>
      <c r="AA58" s="29"/>
    </row>
    <row r="59" spans="1:27" s="30" customFormat="1" ht="11.25" customHeight="1" x14ac:dyDescent="0.25">
      <c r="A59" s="273">
        <v>1</v>
      </c>
      <c r="B59" s="142" t="s">
        <v>353</v>
      </c>
      <c r="C59" s="142" t="s">
        <v>344</v>
      </c>
      <c r="D59" s="140" t="s">
        <v>323</v>
      </c>
      <c r="E59" s="134"/>
      <c r="F59" s="31"/>
      <c r="G59" s="41" t="s">
        <v>336</v>
      </c>
      <c r="H59" s="41" t="s">
        <v>336</v>
      </c>
      <c r="I59" s="41" t="s">
        <v>336</v>
      </c>
      <c r="J59" s="41" t="s">
        <v>336</v>
      </c>
      <c r="K59" s="41" t="s">
        <v>336</v>
      </c>
      <c r="L59" s="41" t="s">
        <v>336</v>
      </c>
      <c r="M59" s="41" t="s">
        <v>336</v>
      </c>
      <c r="N59" s="41" t="s">
        <v>336</v>
      </c>
      <c r="O59" s="31"/>
      <c r="P59" s="41" t="s">
        <v>336</v>
      </c>
      <c r="Q59" s="41" t="s">
        <v>336</v>
      </c>
      <c r="R59" s="41" t="s">
        <v>336</v>
      </c>
      <c r="S59" s="41" t="s">
        <v>336</v>
      </c>
      <c r="T59" s="41" t="s">
        <v>336</v>
      </c>
      <c r="U59" s="41" t="s">
        <v>336</v>
      </c>
      <c r="V59" s="41" t="s">
        <v>336</v>
      </c>
      <c r="W59" s="41" t="s">
        <v>336</v>
      </c>
      <c r="X59" s="41" t="s">
        <v>336</v>
      </c>
      <c r="Y59" s="41" t="s">
        <v>336</v>
      </c>
      <c r="Z59" s="41" t="s">
        <v>336</v>
      </c>
      <c r="AA59" s="29"/>
    </row>
    <row r="60" spans="1:27" s="30" customFormat="1" ht="11.25" customHeight="1" x14ac:dyDescent="0.25">
      <c r="A60" s="273">
        <v>2</v>
      </c>
      <c r="B60" s="142" t="s">
        <v>353</v>
      </c>
      <c r="C60" s="142" t="s">
        <v>303</v>
      </c>
      <c r="D60" s="140" t="s">
        <v>323</v>
      </c>
      <c r="E60" s="134"/>
      <c r="F60" s="31"/>
      <c r="G60" s="41" t="s">
        <v>336</v>
      </c>
      <c r="H60" s="41" t="s">
        <v>336</v>
      </c>
      <c r="I60" s="41" t="s">
        <v>336</v>
      </c>
      <c r="J60" s="41" t="s">
        <v>336</v>
      </c>
      <c r="K60" s="41" t="s">
        <v>336</v>
      </c>
      <c r="L60" s="41" t="s">
        <v>336</v>
      </c>
      <c r="M60" s="41" t="s">
        <v>336</v>
      </c>
      <c r="N60" s="41" t="s">
        <v>336</v>
      </c>
      <c r="O60" s="31"/>
      <c r="P60" s="41" t="s">
        <v>336</v>
      </c>
      <c r="Q60" s="41" t="s">
        <v>336</v>
      </c>
      <c r="R60" s="41" t="s">
        <v>336</v>
      </c>
      <c r="S60" s="41" t="s">
        <v>336</v>
      </c>
      <c r="T60" s="41" t="s">
        <v>336</v>
      </c>
      <c r="U60" s="41" t="s">
        <v>336</v>
      </c>
      <c r="V60" s="41" t="s">
        <v>336</v>
      </c>
      <c r="W60" s="41" t="s">
        <v>336</v>
      </c>
      <c r="X60" s="41" t="s">
        <v>336</v>
      </c>
      <c r="Y60" s="41" t="s">
        <v>336</v>
      </c>
      <c r="Z60" s="41" t="s">
        <v>336</v>
      </c>
      <c r="AA60" s="29"/>
    </row>
    <row r="61" spans="1:27" s="30" customFormat="1" ht="11.25" customHeight="1" x14ac:dyDescent="0.25">
      <c r="A61" s="273">
        <v>3</v>
      </c>
      <c r="B61" s="142" t="s">
        <v>2</v>
      </c>
      <c r="C61" s="142" t="s">
        <v>345</v>
      </c>
      <c r="D61" s="140" t="s">
        <v>323</v>
      </c>
      <c r="E61" s="134"/>
      <c r="F61" s="31"/>
      <c r="G61" s="41">
        <f>IF('3c PC'!G14="-","-",'3c PC'!G55)</f>
        <v>6.5567588596821027</v>
      </c>
      <c r="H61" s="41">
        <f>IF('3c PC'!H14="-","-",'3c PC'!H55)</f>
        <v>6.5567588596821027</v>
      </c>
      <c r="I61" s="41">
        <f>IF('3c PC'!I14="-","-",'3c PC'!I55)</f>
        <v>6.6197359495950758</v>
      </c>
      <c r="J61" s="41">
        <f>IF('3c PC'!J14="-","-",'3c PC'!J55)</f>
        <v>6.6197359495950758</v>
      </c>
      <c r="K61" s="41">
        <f>IF('3c PC'!K14="-","-",'3c PC'!K55)</f>
        <v>6.6995028867368616</v>
      </c>
      <c r="L61" s="41">
        <f>IF('3c PC'!L14="-","-",'3c PC'!L55)</f>
        <v>6.6995028867368616</v>
      </c>
      <c r="M61" s="41">
        <f>IF('3c PC'!M14="-","-",'3c PC'!M55)</f>
        <v>7.1131218301273513</v>
      </c>
      <c r="N61" s="41">
        <f>IF('3c PC'!N14="-","-",'3c PC'!N55)</f>
        <v>7.1131218301273513</v>
      </c>
      <c r="O61" s="31"/>
      <c r="P61" s="41" t="str">
        <f>'3c PC'!P55</f>
        <v>-</v>
      </c>
      <c r="Q61" s="41" t="str">
        <f>'3c PC'!Q55</f>
        <v>-</v>
      </c>
      <c r="R61" s="41" t="str">
        <f>'3c PC'!R55</f>
        <v>-</v>
      </c>
      <c r="S61" s="41" t="str">
        <f>'3c PC'!S55</f>
        <v>-</v>
      </c>
      <c r="T61" s="41" t="str">
        <f>'3c PC'!T55</f>
        <v>-</v>
      </c>
      <c r="U61" s="41" t="str">
        <f>'3c PC'!U55</f>
        <v>-</v>
      </c>
      <c r="V61" s="41" t="str">
        <f>'3c PC'!V55</f>
        <v>-</v>
      </c>
      <c r="W61" s="41" t="str">
        <f>'3c PC'!W55</f>
        <v>-</v>
      </c>
      <c r="X61" s="41" t="str">
        <f>'3c PC'!X55</f>
        <v>-</v>
      </c>
      <c r="Y61" s="41" t="str">
        <f>'3c PC'!Y55</f>
        <v>-</v>
      </c>
      <c r="Z61" s="41" t="str">
        <f>'3c PC'!Z55</f>
        <v>-</v>
      </c>
      <c r="AA61" s="29"/>
    </row>
    <row r="62" spans="1:27" s="30" customFormat="1" ht="11.5" x14ac:dyDescent="0.25">
      <c r="A62" s="273">
        <v>4</v>
      </c>
      <c r="B62" s="142" t="s">
        <v>355</v>
      </c>
      <c r="C62" s="142" t="s">
        <v>346</v>
      </c>
      <c r="D62" s="140" t="s">
        <v>323</v>
      </c>
      <c r="E62" s="134"/>
      <c r="F62" s="31"/>
      <c r="G62" s="41">
        <f>IF('3d NC-Elec'!H18="-","-",'3d NC-Elec'!H18)</f>
        <v>12.555999999999999</v>
      </c>
      <c r="H62" s="41">
        <f>IF('3d NC-Elec'!I18="-","-",'3d NC-Elec'!I18)</f>
        <v>12.555999999999999</v>
      </c>
      <c r="I62" s="41">
        <f>IF('3d NC-Elec'!J18="-","-",'3d NC-Elec'!J18)</f>
        <v>19.491</v>
      </c>
      <c r="J62" s="41">
        <f>IF('3d NC-Elec'!K18="-","-",'3d NC-Elec'!K18)</f>
        <v>19.491</v>
      </c>
      <c r="K62" s="41">
        <f>IF('3d NC-Elec'!L18="-","-",'3d NC-Elec'!L18)</f>
        <v>14.234999999999999</v>
      </c>
      <c r="L62" s="41">
        <f>IF('3d NC-Elec'!M18="-","-",'3d NC-Elec'!M18)</f>
        <v>14.234999999999999</v>
      </c>
      <c r="M62" s="41">
        <f>IF('3d NC-Elec'!N18="-","-",'3d NC-Elec'!N18)</f>
        <v>15.658499999999998</v>
      </c>
      <c r="N62" s="41">
        <f>IF('3d NC-Elec'!O18="-","-",'3d NC-Elec'!O18)</f>
        <v>15.658499999999998</v>
      </c>
      <c r="O62" s="31"/>
      <c r="P62" s="41" t="str">
        <f>'3d NC-Elec'!Q18</f>
        <v>-</v>
      </c>
      <c r="Q62" s="41" t="str">
        <f>'3d NC-Elec'!R18</f>
        <v>-</v>
      </c>
      <c r="R62" s="41" t="str">
        <f>'3d NC-Elec'!S18</f>
        <v>-</v>
      </c>
      <c r="S62" s="41" t="str">
        <f>'3d NC-Elec'!T18</f>
        <v>-</v>
      </c>
      <c r="T62" s="41" t="str">
        <f>'3d NC-Elec'!U18</f>
        <v>-</v>
      </c>
      <c r="U62" s="41" t="str">
        <f>'3d NC-Elec'!V18</f>
        <v>-</v>
      </c>
      <c r="V62" s="41" t="str">
        <f>'3d NC-Elec'!W18</f>
        <v>-</v>
      </c>
      <c r="W62" s="41" t="str">
        <f>'3d NC-Elec'!X18</f>
        <v>-</v>
      </c>
      <c r="X62" s="41" t="str">
        <f>'3d NC-Elec'!Y18</f>
        <v>-</v>
      </c>
      <c r="Y62" s="41" t="str">
        <f>'3d NC-Elec'!Z18</f>
        <v>-</v>
      </c>
      <c r="Z62" s="41" t="str">
        <f>'3d NC-Elec'!AA18</f>
        <v>-</v>
      </c>
      <c r="AA62" s="29"/>
    </row>
    <row r="63" spans="1:27" s="30" customFormat="1" ht="11.5" x14ac:dyDescent="0.25">
      <c r="A63" s="273">
        <v>5</v>
      </c>
      <c r="B63" s="142" t="s">
        <v>352</v>
      </c>
      <c r="C63" s="142" t="s">
        <v>347</v>
      </c>
      <c r="D63" s="140" t="s">
        <v>323</v>
      </c>
      <c r="E63" s="134"/>
      <c r="F63" s="31"/>
      <c r="G63" s="41">
        <f>IF('3f CPIH'!C$16="-","-",'3g OC '!$E$7*('3f CPIH'!C$16/'3f CPIH'!$G$16))</f>
        <v>42.217448207552998</v>
      </c>
      <c r="H63" s="41">
        <f>IF('3f CPIH'!D$16="-","-",'3g OC '!$E$7*('3f CPIH'!D$16/'3f CPIH'!$G$16))</f>
        <v>42.301967623383938</v>
      </c>
      <c r="I63" s="41">
        <f>IF('3f CPIH'!E$16="-","-",'3g OC '!$E$7*('3f CPIH'!E$16/'3f CPIH'!$G$16))</f>
        <v>42.428746747130347</v>
      </c>
      <c r="J63" s="41">
        <f>IF('3f CPIH'!F$16="-","-",'3g OC '!$E$7*('3f CPIH'!F$16/'3f CPIH'!$G$16))</f>
        <v>42.682304994623152</v>
      </c>
      <c r="K63" s="41">
        <f>IF('3f CPIH'!G$16="-","-",'3g OC '!$E$7*('3f CPIH'!G$16/'3f CPIH'!$G$16))</f>
        <v>43.189421489608776</v>
      </c>
      <c r="L63" s="41">
        <f>IF('3f CPIH'!H$16="-","-",'3g OC '!$E$7*('3f CPIH'!H$16/'3f CPIH'!$G$16))</f>
        <v>43.73879769250987</v>
      </c>
      <c r="M63" s="41">
        <f>IF('3f CPIH'!I$16="-","-",'3g OC '!$E$7*('3f CPIH'!I$16/'3f CPIH'!$G$16))</f>
        <v>44.372693311241889</v>
      </c>
      <c r="N63" s="41">
        <f>IF('3f CPIH'!J$16="-","-",'3g OC '!$E$7*('3f CPIH'!J$16/'3f CPIH'!$G$16))</f>
        <v>44.753030682481111</v>
      </c>
      <c r="O63" s="31"/>
      <c r="P63" s="41">
        <f>IF('3f CPIH'!L$16="-","-",'3g OC '!$E$7*('3f CPIH'!L$16/'3f CPIH'!$G$16))</f>
        <v>44.753030682481111</v>
      </c>
      <c r="Q63" s="41" t="str">
        <f>IF('3f CPIH'!M$16="-","-",'3g OC '!$E$7*('3f CPIH'!M$16/'3f CPIH'!$G$16))</f>
        <v>-</v>
      </c>
      <c r="R63" s="41" t="str">
        <f>IF('3f CPIH'!N$16="-","-",'3g OC '!$E$7*('3f CPIH'!N$16/'3f CPIH'!$G$16))</f>
        <v>-</v>
      </c>
      <c r="S63" s="41" t="str">
        <f>IF('3f CPIH'!O$16="-","-",'3g OC '!$E$7*('3f CPIH'!O$16/'3f CPIH'!$G$16))</f>
        <v>-</v>
      </c>
      <c r="T63" s="41" t="str">
        <f>IF('3f CPIH'!P$16="-","-",'3g OC '!$E$7*('3f CPIH'!P$16/'3f CPIH'!$G$16))</f>
        <v>-</v>
      </c>
      <c r="U63" s="41" t="str">
        <f>IF('3f CPIH'!Q$16="-","-",'3g OC '!$E$7*('3f CPIH'!Q$16/'3f CPIH'!$G$16))</f>
        <v>-</v>
      </c>
      <c r="V63" s="41" t="str">
        <f>IF('3f CPIH'!R$16="-","-",'3g OC '!$E$7*('3f CPIH'!R$16/'3f CPIH'!$G$16))</f>
        <v>-</v>
      </c>
      <c r="W63" s="41" t="str">
        <f>IF('3f CPIH'!S$16="-","-",'3g OC '!$E$7*('3f CPIH'!S$16/'3f CPIH'!$G$16))</f>
        <v>-</v>
      </c>
      <c r="X63" s="41" t="str">
        <f>IF('3f CPIH'!T$16="-","-",'3g OC '!$E$7*('3f CPIH'!T$16/'3f CPIH'!$G$16))</f>
        <v>-</v>
      </c>
      <c r="Y63" s="41" t="str">
        <f>IF('3f CPIH'!U$16="-","-",'3g OC '!$E$7*('3f CPIH'!U$16/'3f CPIH'!$G$16))</f>
        <v>-</v>
      </c>
      <c r="Z63" s="41" t="str">
        <f>IF('3f CPIH'!V$16="-","-",'3g OC '!$E$7*('3f CPIH'!V$16/'3f CPIH'!$G$16))</f>
        <v>-</v>
      </c>
      <c r="AA63" s="29"/>
    </row>
    <row r="64" spans="1:27" s="30" customFormat="1" ht="11.5" x14ac:dyDescent="0.25">
      <c r="A64" s="273">
        <v>6</v>
      </c>
      <c r="B64" s="142" t="s">
        <v>352</v>
      </c>
      <c r="C64" s="142" t="s">
        <v>45</v>
      </c>
      <c r="D64" s="140" t="s">
        <v>323</v>
      </c>
      <c r="E64" s="134"/>
      <c r="F64" s="31"/>
      <c r="G64" s="41" t="s">
        <v>336</v>
      </c>
      <c r="H64" s="41" t="s">
        <v>336</v>
      </c>
      <c r="I64" s="41" t="s">
        <v>336</v>
      </c>
      <c r="J64" s="41" t="s">
        <v>336</v>
      </c>
      <c r="K64" s="41">
        <f>IF('3h SMNCC'!F$36="-","-",'3h SMNCC'!F$44)</f>
        <v>0</v>
      </c>
      <c r="L64" s="41">
        <f>IF('3h SMNCC'!G$36="-","-",'3h SMNCC'!G$44)</f>
        <v>-0.15183804717209767</v>
      </c>
      <c r="M64" s="41">
        <f>IF('3h SMNCC'!H$36="-","-",'3h SMNCC'!H$44)</f>
        <v>1.7175769694001015</v>
      </c>
      <c r="N64" s="41">
        <f>IF('3h SMNCC'!I$36="-","-",'3h SMNCC'!I$44)</f>
        <v>5.3116046327263104</v>
      </c>
      <c r="O64" s="31"/>
      <c r="P64" s="41" t="str">
        <f>IF('3h SMNCC'!K$36="-","-",'3h SMNCC'!K$44)</f>
        <v>-</v>
      </c>
      <c r="Q64" s="41" t="str">
        <f>IF('3h SMNCC'!L$36="-","-",'3h SMNCC'!L$44)</f>
        <v>-</v>
      </c>
      <c r="R64" s="41" t="str">
        <f>IF('3h SMNCC'!M$36="-","-",'3h SMNCC'!M$44)</f>
        <v>-</v>
      </c>
      <c r="S64" s="41" t="str">
        <f>IF('3h SMNCC'!N$36="-","-",'3h SMNCC'!N$44)</f>
        <v>-</v>
      </c>
      <c r="T64" s="41" t="str">
        <f>IF('3h SMNCC'!O$36="-","-",'3h SMNCC'!O$44)</f>
        <v>-</v>
      </c>
      <c r="U64" s="41" t="str">
        <f>IF('3h SMNCC'!P$36="-","-",'3h SMNCC'!P$44)</f>
        <v>-</v>
      </c>
      <c r="V64" s="41" t="str">
        <f>IF('3h SMNCC'!Q$36="-","-",'3h SMNCC'!Q$44)</f>
        <v>-</v>
      </c>
      <c r="W64" s="41" t="str">
        <f>IF('3h SMNCC'!R$36="-","-",'3h SMNCC'!R$44)</f>
        <v>-</v>
      </c>
      <c r="X64" s="41" t="str">
        <f>IF('3h SMNCC'!S$36="-","-",'3h SMNCC'!S$44)</f>
        <v>-</v>
      </c>
      <c r="Y64" s="41" t="str">
        <f>IF('3h SMNCC'!T$36="-","-",'3h SMNCC'!T$44)</f>
        <v>-</v>
      </c>
      <c r="Z64" s="41" t="str">
        <f>IF('3h SMNCC'!U$36="-","-",'3h SMNCC'!U$44)</f>
        <v>-</v>
      </c>
      <c r="AA64" s="29"/>
    </row>
    <row r="65" spans="1:27" s="30" customFormat="1" ht="11.5" x14ac:dyDescent="0.25">
      <c r="A65" s="273">
        <v>7</v>
      </c>
      <c r="B65" s="142" t="s">
        <v>352</v>
      </c>
      <c r="C65" s="142" t="s">
        <v>399</v>
      </c>
      <c r="D65" s="140" t="s">
        <v>323</v>
      </c>
      <c r="E65" s="134"/>
      <c r="F65" s="31"/>
      <c r="G65" s="41">
        <f>IF('3f CPIH'!C$16="-","-",'3i PAAC PAP'!$G$9*('3f CPIH'!C$16/'3f CPIH'!$G$16))</f>
        <v>4.3957347110466403</v>
      </c>
      <c r="H65" s="41">
        <f>IF('3f CPIH'!D$16="-","-",'3i PAAC PAP'!$G$9*('3f CPIH'!D$16/'3f CPIH'!$G$16))</f>
        <v>4.4045349807384246</v>
      </c>
      <c r="I65" s="41">
        <f>IF('3f CPIH'!E$16="-","-",'3i PAAC PAP'!$G$9*('3f CPIH'!E$16/'3f CPIH'!$G$16))</f>
        <v>4.417735385276103</v>
      </c>
      <c r="J65" s="41">
        <f>IF('3f CPIH'!F$16="-","-",'3i PAAC PAP'!$G$9*('3f CPIH'!F$16/'3f CPIH'!$G$16))</f>
        <v>4.4441361943514579</v>
      </c>
      <c r="K65" s="41">
        <f>IF('3f CPIH'!G$16="-","-",'3i PAAC PAP'!$G$9*('3f CPIH'!G$16/'3f CPIH'!$G$16))</f>
        <v>4.4969378125021686</v>
      </c>
      <c r="L65" s="41">
        <f>IF('3f CPIH'!H$16="-","-",'3i PAAC PAP'!$G$9*('3f CPIH'!H$16/'3f CPIH'!$G$16))</f>
        <v>4.5541395654987715</v>
      </c>
      <c r="M65" s="41">
        <f>IF('3f CPIH'!I$16="-","-",'3i PAAC PAP'!$G$9*('3f CPIH'!I$16/'3f CPIH'!$G$16))</f>
        <v>4.6201415881871588</v>
      </c>
      <c r="N65" s="41">
        <f>IF('3f CPIH'!J$16="-","-",'3i PAAC PAP'!$G$9*('3f CPIH'!J$16/'3f CPIH'!$G$16))</f>
        <v>4.659742801800193</v>
      </c>
      <c r="O65" s="31"/>
      <c r="P65" s="41">
        <f>IF('3f CPIH'!L$16="-","-",'3i PAAC PAP'!$G$9*('3f CPIH'!L$16/'3f CPIH'!$G$16))</f>
        <v>4.659742801800193</v>
      </c>
      <c r="Q65" s="41" t="str">
        <f>IF('3f CPIH'!M$16="-","-",'3i PAAC PAP'!$G$9*('3f CPIH'!M$16/'3f CPIH'!$G$16))</f>
        <v>-</v>
      </c>
      <c r="R65" s="41" t="str">
        <f>IF('3f CPIH'!N$16="-","-",'3i PAAC PAP'!$G$9*('3f CPIH'!N$16/'3f CPIH'!$G$16))</f>
        <v>-</v>
      </c>
      <c r="S65" s="41" t="str">
        <f>IF('3f CPIH'!O$16="-","-",'3i PAAC PAP'!$G$9*('3f CPIH'!O$16/'3f CPIH'!$G$16))</f>
        <v>-</v>
      </c>
      <c r="T65" s="41" t="str">
        <f>IF('3f CPIH'!P$16="-","-",'3i PAAC PAP'!$G$9*('3f CPIH'!P$16/'3f CPIH'!$G$16))</f>
        <v>-</v>
      </c>
      <c r="U65" s="41" t="str">
        <f>IF('3f CPIH'!Q$16="-","-",'3i PAAC PAP'!$G$9*('3f CPIH'!Q$16/'3f CPIH'!$G$16))</f>
        <v>-</v>
      </c>
      <c r="V65" s="41" t="str">
        <f>IF('3f CPIH'!R$16="-","-",'3i PAAC PAP'!$G$9*('3f CPIH'!R$16/'3f CPIH'!$G$16))</f>
        <v>-</v>
      </c>
      <c r="W65" s="41" t="str">
        <f>IF('3f CPIH'!S$16="-","-",'3i PAAC PAP'!$G$9*('3f CPIH'!S$16/'3f CPIH'!$G$16))</f>
        <v>-</v>
      </c>
      <c r="X65" s="41" t="str">
        <f>IF('3f CPIH'!T$16="-","-",'3i PAAC PAP'!$G$9*('3f CPIH'!T$16/'3f CPIH'!$G$16))</f>
        <v>-</v>
      </c>
      <c r="Y65" s="41" t="str">
        <f>IF('3f CPIH'!U$16="-","-",'3i PAAC PAP'!$G$9*('3f CPIH'!U$16/'3f CPIH'!$G$16))</f>
        <v>-</v>
      </c>
      <c r="Z65" s="41" t="str">
        <f>IF('3f CPIH'!V$16="-","-",'3i PAAC PAP'!$G$9*('3f CPIH'!V$16/'3f CPIH'!$G$16))</f>
        <v>-</v>
      </c>
      <c r="AA65" s="29"/>
    </row>
    <row r="66" spans="1:27" s="30" customFormat="1" ht="11.25" customHeight="1" x14ac:dyDescent="0.25">
      <c r="A66" s="273">
        <v>8</v>
      </c>
      <c r="B66" s="142" t="s">
        <v>352</v>
      </c>
      <c r="C66" s="142" t="s">
        <v>417</v>
      </c>
      <c r="D66" s="140" t="s">
        <v>323</v>
      </c>
      <c r="E66" s="134"/>
      <c r="F66" s="31"/>
      <c r="G66" s="41">
        <f>IF(G61="-","-",SUM(G59:G64)*'3i PAAC PAP'!$G$21)</f>
        <v>0.88573236128577604</v>
      </c>
      <c r="H66" s="41">
        <f>IF(H61="-","-",SUM(H59:H64)*'3i PAAC PAP'!$G$21)</f>
        <v>0.88695299277127493</v>
      </c>
      <c r="I66" s="41">
        <f>IF(I61="-","-",SUM(I59:I64)*'3i PAAC PAP'!$G$21)</f>
        <v>0.98984889752163419</v>
      </c>
      <c r="J66" s="41">
        <f>IF(J61="-","-",SUM(J59:J64)*'3i PAAC PAP'!$G$21)</f>
        <v>0.99351079197813064</v>
      </c>
      <c r="K66" s="41">
        <f>IF(K61="-","-",SUM(K59:K64)*'3i PAAC PAP'!$G$21)</f>
        <v>0.92607929548494961</v>
      </c>
      <c r="L66" s="41">
        <f>IF(L61="-","-",SUM(L59:L64)*'3i PAAC PAP'!$G$21)</f>
        <v>0.93182055132302333</v>
      </c>
      <c r="M66" s="41">
        <f>IF(M61="-","-",SUM(M59:M64)*'3i PAAC PAP'!$G$21)</f>
        <v>0.99450514222155539</v>
      </c>
      <c r="N66" s="41">
        <f>IF(N61="-","-",SUM(N59:N64)*'3i PAAC PAP'!$G$21)</f>
        <v>1.0519030199560642</v>
      </c>
      <c r="O66" s="31"/>
      <c r="P66" s="41" t="str">
        <f>IF(P61="-","-",SUM(P59:P64)*'3i PAAC PAP'!$G$21)</f>
        <v>-</v>
      </c>
      <c r="Q66" s="41" t="str">
        <f>IF(Q61="-","-",SUM(Q59:Q64)*'3i PAAC PAP'!$G$21)</f>
        <v>-</v>
      </c>
      <c r="R66" s="41" t="str">
        <f>IF(R61="-","-",SUM(R59:R64)*'3i PAAC PAP'!$G$21)</f>
        <v>-</v>
      </c>
      <c r="S66" s="41" t="str">
        <f>IF(S61="-","-",SUM(S59:S64)*'3i PAAC PAP'!$G$21)</f>
        <v>-</v>
      </c>
      <c r="T66" s="41" t="str">
        <f>IF(T61="-","-",SUM(T59:T64)*'3i PAAC PAP'!$G$21)</f>
        <v>-</v>
      </c>
      <c r="U66" s="41" t="str">
        <f>IF(U61="-","-",SUM(U59:U64)*'3i PAAC PAP'!$G$21)</f>
        <v>-</v>
      </c>
      <c r="V66" s="41" t="str">
        <f>IF(V61="-","-",SUM(V59:V64)*'3i PAAC PAP'!$G$21)</f>
        <v>-</v>
      </c>
      <c r="W66" s="41" t="str">
        <f>IF(W61="-","-",SUM(W59:W64)*'3i PAAC PAP'!$G$21)</f>
        <v>-</v>
      </c>
      <c r="X66" s="41" t="str">
        <f>IF(X61="-","-",SUM(X59:X64)*'3i PAAC PAP'!$G$21)</f>
        <v>-</v>
      </c>
      <c r="Y66" s="41" t="str">
        <f>IF(Y61="-","-",SUM(Y59:Y64)*'3i PAAC PAP'!$G$21)</f>
        <v>-</v>
      </c>
      <c r="Z66" s="41" t="str">
        <f>IF(Z61="-","-",SUM(Z59:Z64)*'3i PAAC PAP'!$G$21)</f>
        <v>-</v>
      </c>
      <c r="AA66" s="29"/>
    </row>
    <row r="67" spans="1:27" s="30" customFormat="1" ht="11.25" customHeight="1" x14ac:dyDescent="0.25">
      <c r="A67" s="273">
        <v>9</v>
      </c>
      <c r="B67" s="142" t="s">
        <v>398</v>
      </c>
      <c r="C67" s="142" t="s">
        <v>548</v>
      </c>
      <c r="D67" s="140" t="s">
        <v>323</v>
      </c>
      <c r="E67" s="134"/>
      <c r="F67" s="31"/>
      <c r="G67" s="41">
        <f>IF(G61="-","-",SUM(G59:G66)*'3j EBIT'!$E$7)</f>
        <v>1.2656218086517828</v>
      </c>
      <c r="H67" s="41">
        <f>IF(H61="-","-",SUM(H59:H66)*'3j EBIT'!$E$7)</f>
        <v>1.2674180746749391</v>
      </c>
      <c r="I67" s="41">
        <f>IF(I61="-","-",SUM(I59:I66)*'3j EBIT'!$E$7)</f>
        <v>1.4049942726109401</v>
      </c>
      <c r="J67" s="41">
        <f>IF(J61="-","-",SUM(J59:J66)*'3j EBIT'!$E$7)</f>
        <v>1.4103830706804086</v>
      </c>
      <c r="K67" s="41">
        <f>IF(K61="-","-",SUM(K59:K66)*'3j EBIT'!$E$7)</f>
        <v>1.3213918882023226</v>
      </c>
      <c r="L67" s="41">
        <f>IF(L61="-","-",SUM(L59:L66)*'3j EBIT'!$E$7)</f>
        <v>1.3301410303290322</v>
      </c>
      <c r="M67" s="41">
        <f>IF(M61="-","-",SUM(M59:M66)*'3j EBIT'!$E$7)</f>
        <v>1.4150542379823829</v>
      </c>
      <c r="N67" s="41">
        <f>IF(N61="-","-",SUM(N59:N66)*'3j EBIT'!$E$7)</f>
        <v>1.4924101563747296</v>
      </c>
      <c r="O67" s="31"/>
      <c r="P67" s="41" t="str">
        <f>IF(P61="-","-",SUM(P59:P66)*'3j EBIT'!$E$7)</f>
        <v>-</v>
      </c>
      <c r="Q67" s="41" t="str">
        <f>IF(Q61="-","-",SUM(Q59:Q66)*'3j EBIT'!$E$7)</f>
        <v>-</v>
      </c>
      <c r="R67" s="41" t="str">
        <f>IF(R61="-","-",SUM(R59:R66)*'3j EBIT'!$E$7)</f>
        <v>-</v>
      </c>
      <c r="S67" s="41" t="str">
        <f>IF(S61="-","-",SUM(S59:S66)*'3j EBIT'!$E$7)</f>
        <v>-</v>
      </c>
      <c r="T67" s="41" t="str">
        <f>IF(T61="-","-",SUM(T59:T66)*'3j EBIT'!$E$7)</f>
        <v>-</v>
      </c>
      <c r="U67" s="41" t="str">
        <f>IF(U61="-","-",SUM(U59:U66)*'3j EBIT'!$E$7)</f>
        <v>-</v>
      </c>
      <c r="V67" s="41" t="str">
        <f>IF(V61="-","-",SUM(V59:V66)*'3j EBIT'!$E$7)</f>
        <v>-</v>
      </c>
      <c r="W67" s="41" t="str">
        <f>IF(W61="-","-",SUM(W59:W66)*'3j EBIT'!$E$7)</f>
        <v>-</v>
      </c>
      <c r="X67" s="41" t="str">
        <f>IF(X61="-","-",SUM(X59:X66)*'3j EBIT'!$E$7)</f>
        <v>-</v>
      </c>
      <c r="Y67" s="41" t="str">
        <f>IF(Y61="-","-",SUM(Y59:Y66)*'3j EBIT'!$E$7)</f>
        <v>-</v>
      </c>
      <c r="Z67" s="41" t="str">
        <f>IF(Z61="-","-",SUM(Z59:Z66)*'3j EBIT'!$E$7)</f>
        <v>-</v>
      </c>
      <c r="AA67" s="29"/>
    </row>
    <row r="68" spans="1:27" s="30" customFormat="1" ht="11.25" customHeight="1" x14ac:dyDescent="0.25">
      <c r="A68" s="273">
        <v>10</v>
      </c>
      <c r="B68" s="142" t="s">
        <v>294</v>
      </c>
      <c r="C68" s="190" t="s">
        <v>549</v>
      </c>
      <c r="D68" s="140" t="s">
        <v>323</v>
      </c>
      <c r="E68" s="133"/>
      <c r="F68" s="31"/>
      <c r="G68" s="41">
        <f>IF(G63="-","-",SUM(G59:G61,G63:G67)*'3k HAP'!$E$8)</f>
        <v>0.80086295957014253</v>
      </c>
      <c r="H68" s="41">
        <f>IF(H63="-","-",SUM(H59:H61,H63:H67)*'3k HAP'!$E$8)</f>
        <v>0.80225758346097842</v>
      </c>
      <c r="I68" s="41">
        <f>IF(I63="-","-",SUM(I59:I61,I63:I67)*'3k HAP'!$E$8)</f>
        <v>0.80867691315451073</v>
      </c>
      <c r="J68" s="41">
        <f>IF(J63="-","-",SUM(J59:J61,J63:J67)*'3k HAP'!$E$8)</f>
        <v>0.81286078482701807</v>
      </c>
      <c r="K68" s="41">
        <f>IF(K63="-","-",SUM(K59:K61,K63:K67)*'3k HAP'!$E$8)</f>
        <v>0.81985676939860042</v>
      </c>
      <c r="L68" s="41">
        <f>IF(L63="-","-",SUM(L59:L61,L63:L67)*'3k HAP'!$E$8)</f>
        <v>0.82664961771668399</v>
      </c>
      <c r="M68" s="41">
        <f>IF(M63="-","-",SUM(M59:M61,M63:M67)*'3k HAP'!$E$8)</f>
        <v>0.87196896530752754</v>
      </c>
      <c r="N68" s="41">
        <f>IF(N63="-","-",SUM(N59:N61,N63:N67)*'3k HAP'!$E$8)</f>
        <v>0.93202822740833302</v>
      </c>
      <c r="O68" s="31"/>
      <c r="P68" s="41">
        <f>IF(P63="-","-",SUM(P59:P61,P63:P67)*'3k HAP'!$E$8)</f>
        <v>0.71532778353982818</v>
      </c>
      <c r="Q68" s="41" t="str">
        <f>IF(Q63="-","-",SUM(Q59:Q61,Q63:Q67)*'3k HAP'!$E$8)</f>
        <v>-</v>
      </c>
      <c r="R68" s="41" t="str">
        <f>IF(R63="-","-",SUM(R59:R61,R63:R67)*'3k HAP'!$E$8)</f>
        <v>-</v>
      </c>
      <c r="S68" s="41" t="str">
        <f>IF(S63="-","-",SUM(S59:S61,S63:S67)*'3k HAP'!$E$8)</f>
        <v>-</v>
      </c>
      <c r="T68" s="41" t="str">
        <f>IF(T63="-","-",SUM(T59:T61,T63:T67)*'3k HAP'!$E$8)</f>
        <v>-</v>
      </c>
      <c r="U68" s="41" t="str">
        <f>IF(U63="-","-",SUM(U59:U61,U63:U67)*'3k HAP'!$E$8)</f>
        <v>-</v>
      </c>
      <c r="V68" s="41" t="str">
        <f>IF(V63="-","-",SUM(V59:V61,V63:V67)*'3k HAP'!$E$8)</f>
        <v>-</v>
      </c>
      <c r="W68" s="41" t="str">
        <f>IF(W63="-","-",SUM(W59:W61,W63:W67)*'3k HAP'!$E$8)</f>
        <v>-</v>
      </c>
      <c r="X68" s="41" t="str">
        <f>IF(X63="-","-",SUM(X59:X61,X63:X67)*'3k HAP'!$E$8)</f>
        <v>-</v>
      </c>
      <c r="Y68" s="41" t="str">
        <f>IF(Y63="-","-",SUM(Y59:Y61,Y63:Y67)*'3k HAP'!$E$8)</f>
        <v>-</v>
      </c>
      <c r="Z68" s="41" t="str">
        <f>IF(Z63="-","-",SUM(Z59:Z61,Z63:Z67)*'3k HAP'!$E$8)</f>
        <v>-</v>
      </c>
      <c r="AA68" s="29"/>
    </row>
    <row r="69" spans="1:27" s="30" customFormat="1" ht="11.25" customHeight="1" x14ac:dyDescent="0.25">
      <c r="A69" s="273">
        <v>11</v>
      </c>
      <c r="B69" s="142" t="s">
        <v>46</v>
      </c>
      <c r="C69" s="142" t="str">
        <f>B69&amp;"_"&amp;D69</f>
        <v>Total_Midlands</v>
      </c>
      <c r="D69" s="140" t="s">
        <v>323</v>
      </c>
      <c r="E69" s="134"/>
      <c r="F69" s="31"/>
      <c r="G69" s="41">
        <f t="shared" ref="G69:N69" si="8">IF(G63="-","-",SUM(G59:G68))</f>
        <v>68.678158907789438</v>
      </c>
      <c r="H69" s="41">
        <f t="shared" si="8"/>
        <v>68.775890114711657</v>
      </c>
      <c r="I69" s="41">
        <f t="shared" si="8"/>
        <v>76.16073816528862</v>
      </c>
      <c r="J69" s="41">
        <f t="shared" si="8"/>
        <v>76.45393178605525</v>
      </c>
      <c r="K69" s="41">
        <f t="shared" si="8"/>
        <v>71.688190141933688</v>
      </c>
      <c r="L69" s="41">
        <f t="shared" si="8"/>
        <v>72.164213296942151</v>
      </c>
      <c r="M69" s="41">
        <f t="shared" si="8"/>
        <v>76.763562044467974</v>
      </c>
      <c r="N69" s="41">
        <f t="shared" si="8"/>
        <v>80.972341350874103</v>
      </c>
      <c r="O69" s="31"/>
      <c r="P69" s="41">
        <f t="shared" ref="P69:Z69" si="9">IF(P63="-","-",SUM(P59:P68))</f>
        <v>50.12810126782113</v>
      </c>
      <c r="Q69" s="41" t="str">
        <f t="shared" si="9"/>
        <v>-</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customHeight="1" x14ac:dyDescent="0.25">
      <c r="A70" s="273">
        <v>1</v>
      </c>
      <c r="B70" s="138" t="s">
        <v>353</v>
      </c>
      <c r="C70" s="138" t="s">
        <v>344</v>
      </c>
      <c r="D70" s="141" t="s">
        <v>324</v>
      </c>
      <c r="E70" s="137"/>
      <c r="F70" s="31"/>
      <c r="G70" s="135" t="s">
        <v>336</v>
      </c>
      <c r="H70" s="135" t="s">
        <v>336</v>
      </c>
      <c r="I70" s="135" t="s">
        <v>336</v>
      </c>
      <c r="J70" s="135" t="s">
        <v>336</v>
      </c>
      <c r="K70" s="135" t="s">
        <v>336</v>
      </c>
      <c r="L70" s="135" t="s">
        <v>336</v>
      </c>
      <c r="M70" s="135" t="s">
        <v>336</v>
      </c>
      <c r="N70" s="135" t="s">
        <v>336</v>
      </c>
      <c r="O70" s="31"/>
      <c r="P70" s="135" t="s">
        <v>336</v>
      </c>
      <c r="Q70" s="135" t="s">
        <v>336</v>
      </c>
      <c r="R70" s="135" t="s">
        <v>336</v>
      </c>
      <c r="S70" s="135" t="s">
        <v>336</v>
      </c>
      <c r="T70" s="135" t="s">
        <v>336</v>
      </c>
      <c r="U70" s="135" t="s">
        <v>336</v>
      </c>
      <c r="V70" s="135" t="s">
        <v>336</v>
      </c>
      <c r="W70" s="135" t="s">
        <v>336</v>
      </c>
      <c r="X70" s="135" t="s">
        <v>336</v>
      </c>
      <c r="Y70" s="135" t="s">
        <v>336</v>
      </c>
      <c r="Z70" s="135" t="s">
        <v>336</v>
      </c>
      <c r="AA70" s="29"/>
    </row>
    <row r="71" spans="1:27" s="30" customFormat="1" ht="11.25" customHeight="1" x14ac:dyDescent="0.25">
      <c r="A71" s="273">
        <v>2</v>
      </c>
      <c r="B71" s="138" t="s">
        <v>353</v>
      </c>
      <c r="C71" s="138" t="s">
        <v>303</v>
      </c>
      <c r="D71" s="141" t="s">
        <v>324</v>
      </c>
      <c r="E71" s="137"/>
      <c r="F71" s="31"/>
      <c r="G71" s="135" t="s">
        <v>336</v>
      </c>
      <c r="H71" s="135" t="s">
        <v>336</v>
      </c>
      <c r="I71" s="135" t="s">
        <v>336</v>
      </c>
      <c r="J71" s="135" t="s">
        <v>336</v>
      </c>
      <c r="K71" s="135" t="s">
        <v>336</v>
      </c>
      <c r="L71" s="135" t="s">
        <v>336</v>
      </c>
      <c r="M71" s="135" t="s">
        <v>336</v>
      </c>
      <c r="N71" s="135" t="s">
        <v>336</v>
      </c>
      <c r="O71" s="31"/>
      <c r="P71" s="135" t="s">
        <v>336</v>
      </c>
      <c r="Q71" s="135" t="s">
        <v>336</v>
      </c>
      <c r="R71" s="135" t="s">
        <v>336</v>
      </c>
      <c r="S71" s="135" t="s">
        <v>336</v>
      </c>
      <c r="T71" s="135" t="s">
        <v>336</v>
      </c>
      <c r="U71" s="135" t="s">
        <v>336</v>
      </c>
      <c r="V71" s="135" t="s">
        <v>336</v>
      </c>
      <c r="W71" s="135" t="s">
        <v>336</v>
      </c>
      <c r="X71" s="135" t="s">
        <v>336</v>
      </c>
      <c r="Y71" s="135" t="s">
        <v>336</v>
      </c>
      <c r="Z71" s="135" t="s">
        <v>336</v>
      </c>
      <c r="AA71" s="29"/>
    </row>
    <row r="72" spans="1:27" s="30" customFormat="1" ht="11.5" x14ac:dyDescent="0.25">
      <c r="A72" s="273">
        <v>3</v>
      </c>
      <c r="B72" s="138" t="s">
        <v>2</v>
      </c>
      <c r="C72" s="138" t="s">
        <v>345</v>
      </c>
      <c r="D72" s="141" t="s">
        <v>324</v>
      </c>
      <c r="E72" s="137"/>
      <c r="F72" s="31"/>
      <c r="G72" s="135">
        <f>IF('3c PC'!G14="-","-",'3c PC'!G55)</f>
        <v>6.5567588596821027</v>
      </c>
      <c r="H72" s="135">
        <f>IF('3c PC'!H14="-","-",'3c PC'!H55)</f>
        <v>6.5567588596821027</v>
      </c>
      <c r="I72" s="135">
        <f>IF('3c PC'!I14="-","-",'3c PC'!I55)</f>
        <v>6.6197359495950758</v>
      </c>
      <c r="J72" s="135">
        <f>IF('3c PC'!J14="-","-",'3c PC'!J55)</f>
        <v>6.6197359495950758</v>
      </c>
      <c r="K72" s="135">
        <f>IF('3c PC'!K14="-","-",'3c PC'!K55)</f>
        <v>6.6995028867368616</v>
      </c>
      <c r="L72" s="135">
        <f>IF('3c PC'!L14="-","-",'3c PC'!L55)</f>
        <v>6.6995028867368616</v>
      </c>
      <c r="M72" s="135">
        <f>IF('3c PC'!M14="-","-",'3c PC'!M55)</f>
        <v>7.1131218301273513</v>
      </c>
      <c r="N72" s="135">
        <f>IF('3c PC'!N14="-","-",'3c PC'!N55)</f>
        <v>7.1131218301273513</v>
      </c>
      <c r="O72" s="31"/>
      <c r="P72" s="135" t="str">
        <f>'3c PC'!P55</f>
        <v>-</v>
      </c>
      <c r="Q72" s="135" t="str">
        <f>'3c PC'!Q55</f>
        <v>-</v>
      </c>
      <c r="R72" s="135" t="str">
        <f>'3c PC'!R55</f>
        <v>-</v>
      </c>
      <c r="S72" s="135" t="str">
        <f>'3c PC'!S55</f>
        <v>-</v>
      </c>
      <c r="T72" s="135" t="str">
        <f>'3c PC'!T55</f>
        <v>-</v>
      </c>
      <c r="U72" s="135" t="str">
        <f>'3c PC'!U55</f>
        <v>-</v>
      </c>
      <c r="V72" s="135" t="str">
        <f>'3c PC'!V55</f>
        <v>-</v>
      </c>
      <c r="W72" s="135" t="str">
        <f>'3c PC'!W55</f>
        <v>-</v>
      </c>
      <c r="X72" s="135" t="str">
        <f>'3c PC'!X55</f>
        <v>-</v>
      </c>
      <c r="Y72" s="135" t="str">
        <f>'3c PC'!Y55</f>
        <v>-</v>
      </c>
      <c r="Z72" s="135" t="str">
        <f>'3c PC'!Z55</f>
        <v>-</v>
      </c>
      <c r="AA72" s="29"/>
    </row>
    <row r="73" spans="1:27" s="30" customFormat="1" ht="11.5" x14ac:dyDescent="0.25">
      <c r="A73" s="273">
        <v>4</v>
      </c>
      <c r="B73" s="138" t="s">
        <v>355</v>
      </c>
      <c r="C73" s="138" t="s">
        <v>346</v>
      </c>
      <c r="D73" s="141" t="s">
        <v>324</v>
      </c>
      <c r="E73" s="137"/>
      <c r="F73" s="31"/>
      <c r="G73" s="135">
        <f>IF('3d NC-Elec'!H19="-","-",'3d NC-Elec'!H19)</f>
        <v>29.9665</v>
      </c>
      <c r="H73" s="135">
        <f>IF('3d NC-Elec'!I19="-","-",'3d NC-Elec'!I19)</f>
        <v>29.9665</v>
      </c>
      <c r="I73" s="135">
        <f>IF('3d NC-Elec'!J19="-","-",'3d NC-Elec'!J19)</f>
        <v>19.564</v>
      </c>
      <c r="J73" s="135">
        <f>IF('3d NC-Elec'!K19="-","-",'3d NC-Elec'!K19)</f>
        <v>19.564</v>
      </c>
      <c r="K73" s="135">
        <f>IF('3d NC-Elec'!L19="-","-",'3d NC-Elec'!L19)</f>
        <v>17.848499999999998</v>
      </c>
      <c r="L73" s="135">
        <f>IF('3d NC-Elec'!M19="-","-",'3d NC-Elec'!M19)</f>
        <v>17.848499999999998</v>
      </c>
      <c r="M73" s="135">
        <f>IF('3d NC-Elec'!N19="-","-",'3d NC-Elec'!N19)</f>
        <v>19.637</v>
      </c>
      <c r="N73" s="135">
        <f>IF('3d NC-Elec'!O19="-","-",'3d NC-Elec'!O19)</f>
        <v>19.637</v>
      </c>
      <c r="O73" s="31"/>
      <c r="P73" s="135" t="str">
        <f>'3d NC-Elec'!Q19</f>
        <v>-</v>
      </c>
      <c r="Q73" s="135" t="str">
        <f>'3d NC-Elec'!R19</f>
        <v>-</v>
      </c>
      <c r="R73" s="135" t="str">
        <f>'3d NC-Elec'!S19</f>
        <v>-</v>
      </c>
      <c r="S73" s="135" t="str">
        <f>'3d NC-Elec'!T19</f>
        <v>-</v>
      </c>
      <c r="T73" s="135" t="str">
        <f>'3d NC-Elec'!U19</f>
        <v>-</v>
      </c>
      <c r="U73" s="135" t="str">
        <f>'3d NC-Elec'!V19</f>
        <v>-</v>
      </c>
      <c r="V73" s="135" t="str">
        <f>'3d NC-Elec'!W19</f>
        <v>-</v>
      </c>
      <c r="W73" s="135" t="str">
        <f>'3d NC-Elec'!X19</f>
        <v>-</v>
      </c>
      <c r="X73" s="135" t="str">
        <f>'3d NC-Elec'!Y19</f>
        <v>-</v>
      </c>
      <c r="Y73" s="135" t="str">
        <f>'3d NC-Elec'!Z19</f>
        <v>-</v>
      </c>
      <c r="Z73" s="135" t="str">
        <f>'3d NC-Elec'!AA19</f>
        <v>-</v>
      </c>
      <c r="AA73" s="29"/>
    </row>
    <row r="74" spans="1:27" s="30" customFormat="1" ht="11.5" x14ac:dyDescent="0.25">
      <c r="A74" s="273">
        <v>5</v>
      </c>
      <c r="B74" s="138" t="s">
        <v>352</v>
      </c>
      <c r="C74" s="138" t="s">
        <v>347</v>
      </c>
      <c r="D74" s="141" t="s">
        <v>324</v>
      </c>
      <c r="E74" s="137"/>
      <c r="F74" s="31"/>
      <c r="G74" s="135">
        <f>IF('3f CPIH'!C$16="-","-",'3g OC '!$E$7*('3f CPIH'!C$16/'3f CPIH'!$G$16))</f>
        <v>42.217448207552998</v>
      </c>
      <c r="H74" s="135">
        <f>IF('3f CPIH'!D$16="-","-",'3g OC '!$E$7*('3f CPIH'!D$16/'3f CPIH'!$G$16))</f>
        <v>42.301967623383938</v>
      </c>
      <c r="I74" s="135">
        <f>IF('3f CPIH'!E$16="-","-",'3g OC '!$E$7*('3f CPIH'!E$16/'3f CPIH'!$G$16))</f>
        <v>42.428746747130347</v>
      </c>
      <c r="J74" s="135">
        <f>IF('3f CPIH'!F$16="-","-",'3g OC '!$E$7*('3f CPIH'!F$16/'3f CPIH'!$G$16))</f>
        <v>42.682304994623152</v>
      </c>
      <c r="K74" s="135">
        <f>IF('3f CPIH'!G$16="-","-",'3g OC '!$E$7*('3f CPIH'!G$16/'3f CPIH'!$G$16))</f>
        <v>43.189421489608776</v>
      </c>
      <c r="L74" s="135">
        <f>IF('3f CPIH'!H$16="-","-",'3g OC '!$E$7*('3f CPIH'!H$16/'3f CPIH'!$G$16))</f>
        <v>43.73879769250987</v>
      </c>
      <c r="M74" s="135">
        <f>IF('3f CPIH'!I$16="-","-",'3g OC '!$E$7*('3f CPIH'!I$16/'3f CPIH'!$G$16))</f>
        <v>44.372693311241889</v>
      </c>
      <c r="N74" s="135">
        <f>IF('3f CPIH'!J$16="-","-",'3g OC '!$E$7*('3f CPIH'!J$16/'3f CPIH'!$G$16))</f>
        <v>44.753030682481111</v>
      </c>
      <c r="O74" s="31"/>
      <c r="P74" s="135">
        <f>IF('3f CPIH'!L$16="-","-",'3g OC '!$E$7*('3f CPIH'!L$16/'3f CPIH'!$G$16))</f>
        <v>44.753030682481111</v>
      </c>
      <c r="Q74" s="135" t="str">
        <f>IF('3f CPIH'!M$16="-","-",'3g OC '!$E$7*('3f CPIH'!M$16/'3f CPIH'!$G$16))</f>
        <v>-</v>
      </c>
      <c r="R74" s="135" t="str">
        <f>IF('3f CPIH'!N$16="-","-",'3g OC '!$E$7*('3f CPIH'!N$16/'3f CPIH'!$G$16))</f>
        <v>-</v>
      </c>
      <c r="S74" s="135" t="str">
        <f>IF('3f CPIH'!O$16="-","-",'3g OC '!$E$7*('3f CPIH'!O$16/'3f CPIH'!$G$16))</f>
        <v>-</v>
      </c>
      <c r="T74" s="135" t="str">
        <f>IF('3f CPIH'!P$16="-","-",'3g OC '!$E$7*('3f CPIH'!P$16/'3f CPIH'!$G$16))</f>
        <v>-</v>
      </c>
      <c r="U74" s="135" t="str">
        <f>IF('3f CPIH'!Q$16="-","-",'3g OC '!$E$7*('3f CPIH'!Q$16/'3f CPIH'!$G$16))</f>
        <v>-</v>
      </c>
      <c r="V74" s="135" t="str">
        <f>IF('3f CPIH'!R$16="-","-",'3g OC '!$E$7*('3f CPIH'!R$16/'3f CPIH'!$G$16))</f>
        <v>-</v>
      </c>
      <c r="W74" s="135" t="str">
        <f>IF('3f CPIH'!S$16="-","-",'3g OC '!$E$7*('3f CPIH'!S$16/'3f CPIH'!$G$16))</f>
        <v>-</v>
      </c>
      <c r="X74" s="135" t="str">
        <f>IF('3f CPIH'!T$16="-","-",'3g OC '!$E$7*('3f CPIH'!T$16/'3f CPIH'!$G$16))</f>
        <v>-</v>
      </c>
      <c r="Y74" s="135" t="str">
        <f>IF('3f CPIH'!U$16="-","-",'3g OC '!$E$7*('3f CPIH'!U$16/'3f CPIH'!$G$16))</f>
        <v>-</v>
      </c>
      <c r="Z74" s="135" t="str">
        <f>IF('3f CPIH'!V$16="-","-",'3g OC '!$E$7*('3f CPIH'!V$16/'3f CPIH'!$G$16))</f>
        <v>-</v>
      </c>
      <c r="AA74" s="29"/>
    </row>
    <row r="75" spans="1:27" s="30" customFormat="1" ht="11.5" x14ac:dyDescent="0.25">
      <c r="A75" s="273">
        <v>6</v>
      </c>
      <c r="B75" s="138" t="s">
        <v>352</v>
      </c>
      <c r="C75" s="138" t="s">
        <v>45</v>
      </c>
      <c r="D75" s="141" t="s">
        <v>324</v>
      </c>
      <c r="E75" s="137"/>
      <c r="F75" s="31"/>
      <c r="G75" s="135" t="s">
        <v>336</v>
      </c>
      <c r="H75" s="135" t="s">
        <v>336</v>
      </c>
      <c r="I75" s="135" t="s">
        <v>336</v>
      </c>
      <c r="J75" s="135" t="s">
        <v>336</v>
      </c>
      <c r="K75" s="135">
        <f>IF('3h SMNCC'!F$36="-","-",'3h SMNCC'!F$44)</f>
        <v>0</v>
      </c>
      <c r="L75" s="135">
        <f>IF('3h SMNCC'!G$36="-","-",'3h SMNCC'!G$44)</f>
        <v>-0.15183804717209767</v>
      </c>
      <c r="M75" s="135">
        <f>IF('3h SMNCC'!H$36="-","-",'3h SMNCC'!H$44)</f>
        <v>1.7175769694001015</v>
      </c>
      <c r="N75" s="135">
        <f>IF('3h SMNCC'!I$36="-","-",'3h SMNCC'!I$44)</f>
        <v>5.3116046327263104</v>
      </c>
      <c r="O75" s="31"/>
      <c r="P75" s="135" t="str">
        <f>IF('3h SMNCC'!K$36="-","-",'3h SMNCC'!K$44)</f>
        <v>-</v>
      </c>
      <c r="Q75" s="135" t="str">
        <f>IF('3h SMNCC'!L$36="-","-",'3h SMNCC'!L$44)</f>
        <v>-</v>
      </c>
      <c r="R75" s="135" t="str">
        <f>IF('3h SMNCC'!M$36="-","-",'3h SMNCC'!M$44)</f>
        <v>-</v>
      </c>
      <c r="S75" s="135" t="str">
        <f>IF('3h SMNCC'!N$36="-","-",'3h SMNCC'!N$44)</f>
        <v>-</v>
      </c>
      <c r="T75" s="135" t="str">
        <f>IF('3h SMNCC'!O$36="-","-",'3h SMNCC'!O$44)</f>
        <v>-</v>
      </c>
      <c r="U75" s="135" t="str">
        <f>IF('3h SMNCC'!P$36="-","-",'3h SMNCC'!P$44)</f>
        <v>-</v>
      </c>
      <c r="V75" s="135" t="str">
        <f>IF('3h SMNCC'!Q$36="-","-",'3h SMNCC'!Q$44)</f>
        <v>-</v>
      </c>
      <c r="W75" s="135" t="str">
        <f>IF('3h SMNCC'!R$36="-","-",'3h SMNCC'!R$44)</f>
        <v>-</v>
      </c>
      <c r="X75" s="135" t="str">
        <f>IF('3h SMNCC'!S$36="-","-",'3h SMNCC'!S$44)</f>
        <v>-</v>
      </c>
      <c r="Y75" s="135" t="str">
        <f>IF('3h SMNCC'!T$36="-","-",'3h SMNCC'!T$44)</f>
        <v>-</v>
      </c>
      <c r="Z75" s="135" t="str">
        <f>IF('3h SMNCC'!U$36="-","-",'3h SMNCC'!U$44)</f>
        <v>-</v>
      </c>
      <c r="AA75" s="29"/>
    </row>
    <row r="76" spans="1:27" s="30" customFormat="1" ht="11.25" customHeight="1" x14ac:dyDescent="0.25">
      <c r="A76" s="273">
        <v>7</v>
      </c>
      <c r="B76" s="138" t="s">
        <v>352</v>
      </c>
      <c r="C76" s="138" t="s">
        <v>399</v>
      </c>
      <c r="D76" s="141" t="s">
        <v>324</v>
      </c>
      <c r="E76" s="137"/>
      <c r="F76" s="31"/>
      <c r="G76" s="135">
        <f>IF('3f CPIH'!C$16="-","-",'3i PAAC PAP'!$G$9*('3f CPIH'!C$16/'3f CPIH'!$G$16))</f>
        <v>4.3957347110466403</v>
      </c>
      <c r="H76" s="135">
        <f>IF('3f CPIH'!D$16="-","-",'3i PAAC PAP'!$G$9*('3f CPIH'!D$16/'3f CPIH'!$G$16))</f>
        <v>4.4045349807384246</v>
      </c>
      <c r="I76" s="135">
        <f>IF('3f CPIH'!E$16="-","-",'3i PAAC PAP'!$G$9*('3f CPIH'!E$16/'3f CPIH'!$G$16))</f>
        <v>4.417735385276103</v>
      </c>
      <c r="J76" s="135">
        <f>IF('3f CPIH'!F$16="-","-",'3i PAAC PAP'!$G$9*('3f CPIH'!F$16/'3f CPIH'!$G$16))</f>
        <v>4.4441361943514579</v>
      </c>
      <c r="K76" s="135">
        <f>IF('3f CPIH'!G$16="-","-",'3i PAAC PAP'!$G$9*('3f CPIH'!G$16/'3f CPIH'!$G$16))</f>
        <v>4.4969378125021686</v>
      </c>
      <c r="L76" s="135">
        <f>IF('3f CPIH'!H$16="-","-",'3i PAAC PAP'!$G$9*('3f CPIH'!H$16/'3f CPIH'!$G$16))</f>
        <v>4.5541395654987715</v>
      </c>
      <c r="M76" s="135">
        <f>IF('3f CPIH'!I$16="-","-",'3i PAAC PAP'!$G$9*('3f CPIH'!I$16/'3f CPIH'!$G$16))</f>
        <v>4.6201415881871588</v>
      </c>
      <c r="N76" s="135">
        <f>IF('3f CPIH'!J$16="-","-",'3i PAAC PAP'!$G$9*('3f CPIH'!J$16/'3f CPIH'!$G$16))</f>
        <v>4.659742801800193</v>
      </c>
      <c r="O76" s="31"/>
      <c r="P76" s="135">
        <f>IF('3f CPIH'!L$16="-","-",'3i PAAC PAP'!$G$9*('3f CPIH'!L$16/'3f CPIH'!$G$16))</f>
        <v>4.659742801800193</v>
      </c>
      <c r="Q76" s="135" t="str">
        <f>IF('3f CPIH'!M$16="-","-",'3i PAAC PAP'!$G$9*('3f CPIH'!M$16/'3f CPIH'!$G$16))</f>
        <v>-</v>
      </c>
      <c r="R76" s="135" t="str">
        <f>IF('3f CPIH'!N$16="-","-",'3i PAAC PAP'!$G$9*('3f CPIH'!N$16/'3f CPIH'!$G$16))</f>
        <v>-</v>
      </c>
      <c r="S76" s="135" t="str">
        <f>IF('3f CPIH'!O$16="-","-",'3i PAAC PAP'!$G$9*('3f CPIH'!O$16/'3f CPIH'!$G$16))</f>
        <v>-</v>
      </c>
      <c r="T76" s="135" t="str">
        <f>IF('3f CPIH'!P$16="-","-",'3i PAAC PAP'!$G$9*('3f CPIH'!P$16/'3f CPIH'!$G$16))</f>
        <v>-</v>
      </c>
      <c r="U76" s="135" t="str">
        <f>IF('3f CPIH'!Q$16="-","-",'3i PAAC PAP'!$G$9*('3f CPIH'!Q$16/'3f CPIH'!$G$16))</f>
        <v>-</v>
      </c>
      <c r="V76" s="135" t="str">
        <f>IF('3f CPIH'!R$16="-","-",'3i PAAC PAP'!$G$9*('3f CPIH'!R$16/'3f CPIH'!$G$16))</f>
        <v>-</v>
      </c>
      <c r="W76" s="135" t="str">
        <f>IF('3f CPIH'!S$16="-","-",'3i PAAC PAP'!$G$9*('3f CPIH'!S$16/'3f CPIH'!$G$16))</f>
        <v>-</v>
      </c>
      <c r="X76" s="135" t="str">
        <f>IF('3f CPIH'!T$16="-","-",'3i PAAC PAP'!$G$9*('3f CPIH'!T$16/'3f CPIH'!$G$16))</f>
        <v>-</v>
      </c>
      <c r="Y76" s="135" t="str">
        <f>IF('3f CPIH'!U$16="-","-",'3i PAAC PAP'!$G$9*('3f CPIH'!U$16/'3f CPIH'!$G$16))</f>
        <v>-</v>
      </c>
      <c r="Z76" s="135" t="str">
        <f>IF('3f CPIH'!V$16="-","-",'3i PAAC PAP'!$G$9*('3f CPIH'!V$16/'3f CPIH'!$G$16))</f>
        <v>-</v>
      </c>
      <c r="AA76" s="29"/>
    </row>
    <row r="77" spans="1:27" s="30" customFormat="1" ht="11.25" customHeight="1" x14ac:dyDescent="0.25">
      <c r="A77" s="273">
        <v>8</v>
      </c>
      <c r="B77" s="138" t="s">
        <v>352</v>
      </c>
      <c r="C77" s="138" t="s">
        <v>417</v>
      </c>
      <c r="D77" s="141" t="s">
        <v>324</v>
      </c>
      <c r="E77" s="137"/>
      <c r="F77" s="31"/>
      <c r="G77" s="135">
        <f>IF(G72="-","-",SUM(G70:G75)*'3i PAAC PAP'!$G$21)</f>
        <v>1.137175231179566</v>
      </c>
      <c r="H77" s="135">
        <f>IF(H72="-","-",SUM(H70:H75)*'3i PAAC PAP'!$G$21)</f>
        <v>1.1383958626650652</v>
      </c>
      <c r="I77" s="135">
        <f>IF(I72="-","-",SUM(I70:I75)*'3i PAAC PAP'!$G$21)</f>
        <v>0.99090316531993095</v>
      </c>
      <c r="J77" s="135">
        <f>IF(J72="-","-",SUM(J70:J75)*'3i PAAC PAP'!$G$21)</f>
        <v>0.99456505977642728</v>
      </c>
      <c r="K77" s="135">
        <f>IF(K72="-","-",SUM(K70:K75)*'3i PAAC PAP'!$G$21)</f>
        <v>0.97826555150064187</v>
      </c>
      <c r="L77" s="135">
        <f>IF(L72="-","-",SUM(L70:L75)*'3i PAAC PAP'!$G$21)</f>
        <v>0.98400680733871559</v>
      </c>
      <c r="M77" s="135">
        <f>IF(M72="-","-",SUM(M70:M75)*'3i PAAC PAP'!$G$21)</f>
        <v>1.0519627372287317</v>
      </c>
      <c r="N77" s="135">
        <f>IF(N72="-","-",SUM(N70:N75)*'3i PAAC PAP'!$G$21)</f>
        <v>1.1093606149632405</v>
      </c>
      <c r="O77" s="31"/>
      <c r="P77" s="135" t="str">
        <f>IF(P72="-","-",SUM(P70:P75)*'3i PAAC PAP'!$G$21)</f>
        <v>-</v>
      </c>
      <c r="Q77" s="135" t="str">
        <f>IF(Q72="-","-",SUM(Q70:Q75)*'3i PAAC PAP'!$G$21)</f>
        <v>-</v>
      </c>
      <c r="R77" s="135" t="str">
        <f>IF(R72="-","-",SUM(R70:R75)*'3i PAAC PAP'!$G$21)</f>
        <v>-</v>
      </c>
      <c r="S77" s="135" t="str">
        <f>IF(S72="-","-",SUM(S70:S75)*'3i PAAC PAP'!$G$21)</f>
        <v>-</v>
      </c>
      <c r="T77" s="135" t="str">
        <f>IF(T72="-","-",SUM(T70:T75)*'3i PAAC PAP'!$G$21)</f>
        <v>-</v>
      </c>
      <c r="U77" s="135" t="str">
        <f>IF(U72="-","-",SUM(U70:U75)*'3i PAAC PAP'!$G$21)</f>
        <v>-</v>
      </c>
      <c r="V77" s="135" t="str">
        <f>IF(V72="-","-",SUM(V70:V75)*'3i PAAC PAP'!$G$21)</f>
        <v>-</v>
      </c>
      <c r="W77" s="135" t="str">
        <f>IF(W72="-","-",SUM(W70:W75)*'3i PAAC PAP'!$G$21)</f>
        <v>-</v>
      </c>
      <c r="X77" s="135" t="str">
        <f>IF(X72="-","-",SUM(X70:X75)*'3i PAAC PAP'!$G$21)</f>
        <v>-</v>
      </c>
      <c r="Y77" s="135" t="str">
        <f>IF(Y72="-","-",SUM(Y70:Y75)*'3i PAAC PAP'!$G$21)</f>
        <v>-</v>
      </c>
      <c r="Z77" s="135" t="str">
        <f>IF(Z72="-","-",SUM(Z70:Z75)*'3i PAAC PAP'!$G$21)</f>
        <v>-</v>
      </c>
      <c r="AA77" s="29"/>
    </row>
    <row r="78" spans="1:27" s="30" customFormat="1" ht="11.25" customHeight="1" x14ac:dyDescent="0.25">
      <c r="A78" s="273">
        <v>9</v>
      </c>
      <c r="B78" s="138" t="s">
        <v>398</v>
      </c>
      <c r="C78" s="138" t="s">
        <v>548</v>
      </c>
      <c r="D78" s="141" t="s">
        <v>324</v>
      </c>
      <c r="E78" s="137"/>
      <c r="F78" s="31"/>
      <c r="G78" s="135">
        <f>IF(G72="-","-",SUM(G70:G77)*'3j EBIT'!$E$7)</f>
        <v>1.6011987231797646</v>
      </c>
      <c r="H78" s="135">
        <f>IF(H72="-","-",SUM(H70:H77)*'3j EBIT'!$E$7)</f>
        <v>1.6029949892029209</v>
      </c>
      <c r="I78" s="135">
        <f>IF(I72="-","-",SUM(I70:I77)*'3j EBIT'!$E$7)</f>
        <v>1.4064013036991077</v>
      </c>
      <c r="J78" s="135">
        <f>IF(J72="-","-",SUM(J70:J77)*'3j EBIT'!$E$7)</f>
        <v>1.4117901017685763</v>
      </c>
      <c r="K78" s="135">
        <f>IF(K72="-","-",SUM(K70:K77)*'3j EBIT'!$E$7)</f>
        <v>1.3910399270666205</v>
      </c>
      <c r="L78" s="135">
        <f>IF(L72="-","-",SUM(L70:L77)*'3j EBIT'!$E$7)</f>
        <v>1.3997890691933303</v>
      </c>
      <c r="M78" s="135">
        <f>IF(M72="-","-",SUM(M70:M77)*'3j EBIT'!$E$7)</f>
        <v>1.4917374322875194</v>
      </c>
      <c r="N78" s="135">
        <f>IF(N72="-","-",SUM(N70:N77)*'3j EBIT'!$E$7)</f>
        <v>1.5690933506798659</v>
      </c>
      <c r="O78" s="31"/>
      <c r="P78" s="135" t="str">
        <f>IF(P72="-","-",SUM(P70:P77)*'3j EBIT'!$E$7)</f>
        <v>-</v>
      </c>
      <c r="Q78" s="135" t="str">
        <f>IF(Q72="-","-",SUM(Q70:Q77)*'3j EBIT'!$E$7)</f>
        <v>-</v>
      </c>
      <c r="R78" s="135" t="str">
        <f>IF(R72="-","-",SUM(R70:R77)*'3j EBIT'!$E$7)</f>
        <v>-</v>
      </c>
      <c r="S78" s="135" t="str">
        <f>IF(S72="-","-",SUM(S70:S77)*'3j EBIT'!$E$7)</f>
        <v>-</v>
      </c>
      <c r="T78" s="135" t="str">
        <f>IF(T72="-","-",SUM(T70:T77)*'3j EBIT'!$E$7)</f>
        <v>-</v>
      </c>
      <c r="U78" s="135" t="str">
        <f>IF(U72="-","-",SUM(U70:U77)*'3j EBIT'!$E$7)</f>
        <v>-</v>
      </c>
      <c r="V78" s="135" t="str">
        <f>IF(V72="-","-",SUM(V70:V77)*'3j EBIT'!$E$7)</f>
        <v>-</v>
      </c>
      <c r="W78" s="135" t="str">
        <f>IF(W72="-","-",SUM(W70:W77)*'3j EBIT'!$E$7)</f>
        <v>-</v>
      </c>
      <c r="X78" s="135" t="str">
        <f>IF(X72="-","-",SUM(X70:X77)*'3j EBIT'!$E$7)</f>
        <v>-</v>
      </c>
      <c r="Y78" s="135" t="str">
        <f>IF(Y72="-","-",SUM(Y70:Y77)*'3j EBIT'!$E$7)</f>
        <v>-</v>
      </c>
      <c r="Z78" s="135" t="str">
        <f>IF(Z72="-","-",SUM(Z70:Z77)*'3j EBIT'!$E$7)</f>
        <v>-</v>
      </c>
      <c r="AA78" s="29"/>
    </row>
    <row r="79" spans="1:27" s="30" customFormat="1" ht="12.4" customHeight="1" x14ac:dyDescent="0.25">
      <c r="A79" s="273">
        <v>10</v>
      </c>
      <c r="B79" s="138" t="s">
        <v>294</v>
      </c>
      <c r="C79" s="188" t="s">
        <v>549</v>
      </c>
      <c r="D79" s="141" t="s">
        <v>324</v>
      </c>
      <c r="E79" s="136"/>
      <c r="F79" s="31"/>
      <c r="G79" s="135">
        <f>IF(G74="-","-",SUM(G70:G72,G74:G78)*'3k HAP'!$E$8)</f>
        <v>0.80936099624517432</v>
      </c>
      <c r="H79" s="135">
        <f>IF(H74="-","-",SUM(H70:H72,H74:H78)*'3k HAP'!$E$8)</f>
        <v>0.81075562013600999</v>
      </c>
      <c r="I79" s="135">
        <f>IF(I74="-","-",SUM(I70:I72,I74:I78)*'3k HAP'!$E$8)</f>
        <v>0.80871254433553807</v>
      </c>
      <c r="J79" s="135">
        <f>IF(J74="-","-",SUM(J70:J72,J74:J78)*'3k HAP'!$E$8)</f>
        <v>0.81289641600804541</v>
      </c>
      <c r="K79" s="135">
        <f>IF(K74="-","-",SUM(K70:K72,K74:K78)*'3k HAP'!$E$8)</f>
        <v>0.82162051285945614</v>
      </c>
      <c r="L79" s="135">
        <f>IF(L74="-","-",SUM(L70:L72,L74:L78)*'3k HAP'!$E$8)</f>
        <v>0.82841336117753972</v>
      </c>
      <c r="M79" s="135">
        <f>IF(M74="-","-",SUM(M70:M72,M74:M78)*'3k HAP'!$E$8)</f>
        <v>0.87391086467352019</v>
      </c>
      <c r="N79" s="135">
        <f>IF(N74="-","-",SUM(N70:N72,N74:N78)*'3k HAP'!$E$8)</f>
        <v>0.93397012677432556</v>
      </c>
      <c r="O79" s="31"/>
      <c r="P79" s="135">
        <f>IF(P74="-","-",SUM(P70:P72,P74:P78)*'3k HAP'!$E$8)</f>
        <v>0.71532778353982818</v>
      </c>
      <c r="Q79" s="135" t="str">
        <f>IF(Q74="-","-",SUM(Q70:Q72,Q74:Q78)*'3k HAP'!$E$8)</f>
        <v>-</v>
      </c>
      <c r="R79" s="135" t="str">
        <f>IF(R74="-","-",SUM(R70:R72,R74:R78)*'3k HAP'!$E$8)</f>
        <v>-</v>
      </c>
      <c r="S79" s="135" t="str">
        <f>IF(S74="-","-",SUM(S70:S72,S74:S78)*'3k HAP'!$E$8)</f>
        <v>-</v>
      </c>
      <c r="T79" s="135" t="str">
        <f>IF(T74="-","-",SUM(T70:T72,T74:T78)*'3k HAP'!$E$8)</f>
        <v>-</v>
      </c>
      <c r="U79" s="135" t="str">
        <f>IF(U74="-","-",SUM(U70:U72,U74:U78)*'3k HAP'!$E$8)</f>
        <v>-</v>
      </c>
      <c r="V79" s="135" t="str">
        <f>IF(V74="-","-",SUM(V70:V72,V74:V78)*'3k HAP'!$E$8)</f>
        <v>-</v>
      </c>
      <c r="W79" s="135" t="str">
        <f>IF(W74="-","-",SUM(W70:W72,W74:W78)*'3k HAP'!$E$8)</f>
        <v>-</v>
      </c>
      <c r="X79" s="135" t="str">
        <f>IF(X74="-","-",SUM(X70:X72,X74:X78)*'3k HAP'!$E$8)</f>
        <v>-</v>
      </c>
      <c r="Y79" s="135" t="str">
        <f>IF(Y74="-","-",SUM(Y70:Y72,Y74:Y78)*'3k HAP'!$E$8)</f>
        <v>-</v>
      </c>
      <c r="Z79" s="135" t="str">
        <f>IF(Z74="-","-",SUM(Z70:Z72,Z74:Z78)*'3k HAP'!$E$8)</f>
        <v>-</v>
      </c>
      <c r="AA79" s="29"/>
    </row>
    <row r="80" spans="1:27" s="30" customFormat="1" ht="11.25" customHeight="1" x14ac:dyDescent="0.25">
      <c r="A80" s="273">
        <v>11</v>
      </c>
      <c r="B80" s="138" t="s">
        <v>46</v>
      </c>
      <c r="C80" s="138" t="str">
        <f>B80&amp;"_"&amp;D80</f>
        <v>Total_Northern</v>
      </c>
      <c r="D80" s="141" t="s">
        <v>324</v>
      </c>
      <c r="E80" s="137"/>
      <c r="F80" s="31"/>
      <c r="G80" s="135">
        <f t="shared" ref="G80:N80" si="10">IF(G74="-","-",SUM(G70:G79))</f>
        <v>86.684176728886243</v>
      </c>
      <c r="H80" s="135">
        <f t="shared" si="10"/>
        <v>86.781907935808462</v>
      </c>
      <c r="I80" s="135">
        <f t="shared" si="10"/>
        <v>76.236235095356108</v>
      </c>
      <c r="J80" s="135">
        <f t="shared" si="10"/>
        <v>76.529428716122737</v>
      </c>
      <c r="K80" s="135">
        <f t="shared" si="10"/>
        <v>75.425288180274521</v>
      </c>
      <c r="L80" s="135">
        <f t="shared" si="10"/>
        <v>75.901311335282998</v>
      </c>
      <c r="M80" s="135">
        <f t="shared" si="10"/>
        <v>80.878144733146272</v>
      </c>
      <c r="N80" s="135">
        <f t="shared" si="10"/>
        <v>85.0869240395524</v>
      </c>
      <c r="O80" s="31"/>
      <c r="P80" s="135">
        <f t="shared" ref="P80:Z80" si="11">IF(P74="-","-",SUM(P70:P79))</f>
        <v>50.12810126782113</v>
      </c>
      <c r="Q80" s="135" t="str">
        <f t="shared" si="11"/>
        <v>-</v>
      </c>
      <c r="R80" s="135" t="str">
        <f t="shared" si="11"/>
        <v>-</v>
      </c>
      <c r="S80" s="135" t="str">
        <f t="shared" si="11"/>
        <v>-</v>
      </c>
      <c r="T80" s="135" t="str">
        <f t="shared" si="11"/>
        <v>-</v>
      </c>
      <c r="U80" s="135" t="str">
        <f t="shared" si="11"/>
        <v>-</v>
      </c>
      <c r="V80" s="135" t="str">
        <f t="shared" si="11"/>
        <v>-</v>
      </c>
      <c r="W80" s="135" t="str">
        <f t="shared" si="11"/>
        <v>-</v>
      </c>
      <c r="X80" s="135" t="str">
        <f t="shared" si="11"/>
        <v>-</v>
      </c>
      <c r="Y80" s="135" t="str">
        <f t="shared" si="11"/>
        <v>-</v>
      </c>
      <c r="Z80" s="135" t="str">
        <f t="shared" si="11"/>
        <v>-</v>
      </c>
      <c r="AA80" s="29"/>
    </row>
    <row r="81" spans="1:27" s="30" customFormat="1" ht="11.25" customHeight="1" x14ac:dyDescent="0.25">
      <c r="A81" s="273">
        <v>1</v>
      </c>
      <c r="B81" s="142" t="s">
        <v>353</v>
      </c>
      <c r="C81" s="142" t="s">
        <v>344</v>
      </c>
      <c r="D81" s="140" t="s">
        <v>325</v>
      </c>
      <c r="E81" s="134"/>
      <c r="F81" s="31"/>
      <c r="G81" s="41" t="s">
        <v>336</v>
      </c>
      <c r="H81" s="41" t="s">
        <v>336</v>
      </c>
      <c r="I81" s="41" t="s">
        <v>336</v>
      </c>
      <c r="J81" s="41" t="s">
        <v>336</v>
      </c>
      <c r="K81" s="41" t="s">
        <v>336</v>
      </c>
      <c r="L81" s="41" t="s">
        <v>336</v>
      </c>
      <c r="M81" s="41" t="s">
        <v>336</v>
      </c>
      <c r="N81" s="41" t="s">
        <v>336</v>
      </c>
      <c r="O81" s="31"/>
      <c r="P81" s="41" t="s">
        <v>336</v>
      </c>
      <c r="Q81" s="41" t="s">
        <v>336</v>
      </c>
      <c r="R81" s="41" t="s">
        <v>336</v>
      </c>
      <c r="S81" s="41" t="s">
        <v>336</v>
      </c>
      <c r="T81" s="41" t="s">
        <v>336</v>
      </c>
      <c r="U81" s="41" t="s">
        <v>336</v>
      </c>
      <c r="V81" s="41" t="s">
        <v>336</v>
      </c>
      <c r="W81" s="41" t="s">
        <v>336</v>
      </c>
      <c r="X81" s="41" t="s">
        <v>336</v>
      </c>
      <c r="Y81" s="41" t="s">
        <v>336</v>
      </c>
      <c r="Z81" s="41" t="s">
        <v>336</v>
      </c>
      <c r="AA81" s="29"/>
    </row>
    <row r="82" spans="1:27" s="30" customFormat="1" ht="11.5" x14ac:dyDescent="0.25">
      <c r="A82" s="273">
        <v>2</v>
      </c>
      <c r="B82" s="142" t="s">
        <v>353</v>
      </c>
      <c r="C82" s="142" t="s">
        <v>303</v>
      </c>
      <c r="D82" s="140" t="s">
        <v>325</v>
      </c>
      <c r="E82" s="134"/>
      <c r="F82" s="31"/>
      <c r="G82" s="41" t="s">
        <v>336</v>
      </c>
      <c r="H82" s="41" t="s">
        <v>336</v>
      </c>
      <c r="I82" s="41" t="s">
        <v>336</v>
      </c>
      <c r="J82" s="41" t="s">
        <v>336</v>
      </c>
      <c r="K82" s="41" t="s">
        <v>336</v>
      </c>
      <c r="L82" s="41" t="s">
        <v>336</v>
      </c>
      <c r="M82" s="41" t="s">
        <v>336</v>
      </c>
      <c r="N82" s="41" t="s">
        <v>336</v>
      </c>
      <c r="O82" s="31"/>
      <c r="P82" s="41" t="s">
        <v>336</v>
      </c>
      <c r="Q82" s="41" t="s">
        <v>336</v>
      </c>
      <c r="R82" s="41" t="s">
        <v>336</v>
      </c>
      <c r="S82" s="41" t="s">
        <v>336</v>
      </c>
      <c r="T82" s="41" t="s">
        <v>336</v>
      </c>
      <c r="U82" s="41" t="s">
        <v>336</v>
      </c>
      <c r="V82" s="41" t="s">
        <v>336</v>
      </c>
      <c r="W82" s="41" t="s">
        <v>336</v>
      </c>
      <c r="X82" s="41" t="s">
        <v>336</v>
      </c>
      <c r="Y82" s="41" t="s">
        <v>336</v>
      </c>
      <c r="Z82" s="41" t="s">
        <v>336</v>
      </c>
      <c r="AA82" s="29"/>
    </row>
    <row r="83" spans="1:27" s="30" customFormat="1" ht="11.5" x14ac:dyDescent="0.25">
      <c r="A83" s="273">
        <v>3</v>
      </c>
      <c r="B83" s="142" t="s">
        <v>2</v>
      </c>
      <c r="C83" s="142" t="s">
        <v>345</v>
      </c>
      <c r="D83" s="140" t="s">
        <v>325</v>
      </c>
      <c r="E83" s="134"/>
      <c r="F83" s="31"/>
      <c r="G83" s="41">
        <f>IF('3c PC'!G14="-","-",'3c PC'!G55)</f>
        <v>6.5567588596821027</v>
      </c>
      <c r="H83" s="41">
        <f>IF('3c PC'!H14="-","-",'3c PC'!H55)</f>
        <v>6.5567588596821027</v>
      </c>
      <c r="I83" s="41">
        <f>IF('3c PC'!I14="-","-",'3c PC'!I55)</f>
        <v>6.6197359495950758</v>
      </c>
      <c r="J83" s="41">
        <f>IF('3c PC'!J14="-","-",'3c PC'!J55)</f>
        <v>6.6197359495950758</v>
      </c>
      <c r="K83" s="41">
        <f>IF('3c PC'!K14="-","-",'3c PC'!K55)</f>
        <v>6.6995028867368616</v>
      </c>
      <c r="L83" s="41">
        <f>IF('3c PC'!L14="-","-",'3c PC'!L55)</f>
        <v>6.6995028867368616</v>
      </c>
      <c r="M83" s="41">
        <f>IF('3c PC'!M14="-","-",'3c PC'!M55)</f>
        <v>7.1131218301273513</v>
      </c>
      <c r="N83" s="41">
        <f>IF('3c PC'!N14="-","-",'3c PC'!N55)</f>
        <v>7.1131218301273513</v>
      </c>
      <c r="O83" s="31"/>
      <c r="P83" s="41" t="str">
        <f>'3c PC'!P55</f>
        <v>-</v>
      </c>
      <c r="Q83" s="41" t="str">
        <f>'3c PC'!Q55</f>
        <v>-</v>
      </c>
      <c r="R83" s="41" t="str">
        <f>'3c PC'!R55</f>
        <v>-</v>
      </c>
      <c r="S83" s="41" t="str">
        <f>'3c PC'!S55</f>
        <v>-</v>
      </c>
      <c r="T83" s="41" t="str">
        <f>'3c PC'!T55</f>
        <v>-</v>
      </c>
      <c r="U83" s="41" t="str">
        <f>'3c PC'!U55</f>
        <v>-</v>
      </c>
      <c r="V83" s="41" t="str">
        <f>'3c PC'!V55</f>
        <v>-</v>
      </c>
      <c r="W83" s="41" t="str">
        <f>'3c PC'!W55</f>
        <v>-</v>
      </c>
      <c r="X83" s="41" t="str">
        <f>'3c PC'!X55</f>
        <v>-</v>
      </c>
      <c r="Y83" s="41" t="str">
        <f>'3c PC'!Y55</f>
        <v>-</v>
      </c>
      <c r="Z83" s="41" t="str">
        <f>'3c PC'!Z55</f>
        <v>-</v>
      </c>
      <c r="AA83" s="29"/>
    </row>
    <row r="84" spans="1:27" s="30" customFormat="1" ht="11.5" x14ac:dyDescent="0.25">
      <c r="A84" s="273">
        <v>4</v>
      </c>
      <c r="B84" s="142" t="s">
        <v>355</v>
      </c>
      <c r="C84" s="142" t="s">
        <v>346</v>
      </c>
      <c r="D84" s="140" t="s">
        <v>325</v>
      </c>
      <c r="E84" s="134"/>
      <c r="F84" s="31"/>
      <c r="G84" s="41">
        <f>IF('3d NC-Elec'!H20="-","-",'3d NC-Elec'!H20)</f>
        <v>17.227999999999998</v>
      </c>
      <c r="H84" s="41">
        <f>IF('3d NC-Elec'!I20="-","-",'3d NC-Elec'!I20)</f>
        <v>17.227999999999998</v>
      </c>
      <c r="I84" s="41">
        <f>IF('3d NC-Elec'!J20="-","-",'3d NC-Elec'!J20)</f>
        <v>11.753</v>
      </c>
      <c r="J84" s="41">
        <f>IF('3d NC-Elec'!K20="-","-",'3d NC-Elec'!K20)</f>
        <v>11.753</v>
      </c>
      <c r="K84" s="41">
        <f>IF('3d NC-Elec'!L20="-","-",'3d NC-Elec'!L20)</f>
        <v>11.4245</v>
      </c>
      <c r="L84" s="41">
        <f>IF('3d NC-Elec'!M20="-","-",'3d NC-Elec'!M20)</f>
        <v>11.4245</v>
      </c>
      <c r="M84" s="41">
        <f>IF('3d NC-Elec'!N20="-","-",'3d NC-Elec'!N20)</f>
        <v>12.0815</v>
      </c>
      <c r="N84" s="41">
        <f>IF('3d NC-Elec'!O20="-","-",'3d NC-Elec'!O20)</f>
        <v>12.0815</v>
      </c>
      <c r="O84" s="31"/>
      <c r="P84" s="41" t="str">
        <f>'3d NC-Elec'!Q20</f>
        <v>-</v>
      </c>
      <c r="Q84" s="41" t="str">
        <f>'3d NC-Elec'!R20</f>
        <v>-</v>
      </c>
      <c r="R84" s="41" t="str">
        <f>'3d NC-Elec'!S20</f>
        <v>-</v>
      </c>
      <c r="S84" s="41" t="str">
        <f>'3d NC-Elec'!T20</f>
        <v>-</v>
      </c>
      <c r="T84" s="41" t="str">
        <f>'3d NC-Elec'!U20</f>
        <v>-</v>
      </c>
      <c r="U84" s="41" t="str">
        <f>'3d NC-Elec'!V20</f>
        <v>-</v>
      </c>
      <c r="V84" s="41" t="str">
        <f>'3d NC-Elec'!W20</f>
        <v>-</v>
      </c>
      <c r="W84" s="41" t="str">
        <f>'3d NC-Elec'!X20</f>
        <v>-</v>
      </c>
      <c r="X84" s="41" t="str">
        <f>'3d NC-Elec'!Y20</f>
        <v>-</v>
      </c>
      <c r="Y84" s="41" t="str">
        <f>'3d NC-Elec'!Z20</f>
        <v>-</v>
      </c>
      <c r="Z84" s="41" t="str">
        <f>'3d NC-Elec'!AA20</f>
        <v>-</v>
      </c>
      <c r="AA84" s="29"/>
    </row>
    <row r="85" spans="1:27" s="30" customFormat="1" ht="11.5" x14ac:dyDescent="0.25">
      <c r="A85" s="273">
        <v>5</v>
      </c>
      <c r="B85" s="142" t="s">
        <v>352</v>
      </c>
      <c r="C85" s="142" t="s">
        <v>347</v>
      </c>
      <c r="D85" s="140" t="s">
        <v>325</v>
      </c>
      <c r="E85" s="134"/>
      <c r="F85" s="31"/>
      <c r="G85" s="41">
        <f>IF('3f CPIH'!C$16="-","-",'3g OC '!$E$7*('3f CPIH'!C$16/'3f CPIH'!$G$16))</f>
        <v>42.217448207552998</v>
      </c>
      <c r="H85" s="41">
        <f>IF('3f CPIH'!D$16="-","-",'3g OC '!$E$7*('3f CPIH'!D$16/'3f CPIH'!$G$16))</f>
        <v>42.301967623383938</v>
      </c>
      <c r="I85" s="41">
        <f>IF('3f CPIH'!E$16="-","-",'3g OC '!$E$7*('3f CPIH'!E$16/'3f CPIH'!$G$16))</f>
        <v>42.428746747130347</v>
      </c>
      <c r="J85" s="41">
        <f>IF('3f CPIH'!F$16="-","-",'3g OC '!$E$7*('3f CPIH'!F$16/'3f CPIH'!$G$16))</f>
        <v>42.682304994623152</v>
      </c>
      <c r="K85" s="41">
        <f>IF('3f CPIH'!G$16="-","-",'3g OC '!$E$7*('3f CPIH'!G$16/'3f CPIH'!$G$16))</f>
        <v>43.189421489608776</v>
      </c>
      <c r="L85" s="41">
        <f>IF('3f CPIH'!H$16="-","-",'3g OC '!$E$7*('3f CPIH'!H$16/'3f CPIH'!$G$16))</f>
        <v>43.73879769250987</v>
      </c>
      <c r="M85" s="41">
        <f>IF('3f CPIH'!I$16="-","-",'3g OC '!$E$7*('3f CPIH'!I$16/'3f CPIH'!$G$16))</f>
        <v>44.372693311241889</v>
      </c>
      <c r="N85" s="41">
        <f>IF('3f CPIH'!J$16="-","-",'3g OC '!$E$7*('3f CPIH'!J$16/'3f CPIH'!$G$16))</f>
        <v>44.753030682481111</v>
      </c>
      <c r="O85" s="31"/>
      <c r="P85" s="41">
        <f>IF('3f CPIH'!L$16="-","-",'3g OC '!$E$7*('3f CPIH'!L$16/'3f CPIH'!$G$16))</f>
        <v>44.753030682481111</v>
      </c>
      <c r="Q85" s="41" t="str">
        <f>IF('3f CPIH'!M$16="-","-",'3g OC '!$E$7*('3f CPIH'!M$16/'3f CPIH'!$G$16))</f>
        <v>-</v>
      </c>
      <c r="R85" s="41" t="str">
        <f>IF('3f CPIH'!N$16="-","-",'3g OC '!$E$7*('3f CPIH'!N$16/'3f CPIH'!$G$16))</f>
        <v>-</v>
      </c>
      <c r="S85" s="41" t="str">
        <f>IF('3f CPIH'!O$16="-","-",'3g OC '!$E$7*('3f CPIH'!O$16/'3f CPIH'!$G$16))</f>
        <v>-</v>
      </c>
      <c r="T85" s="41" t="str">
        <f>IF('3f CPIH'!P$16="-","-",'3g OC '!$E$7*('3f CPIH'!P$16/'3f CPIH'!$G$16))</f>
        <v>-</v>
      </c>
      <c r="U85" s="41" t="str">
        <f>IF('3f CPIH'!Q$16="-","-",'3g OC '!$E$7*('3f CPIH'!Q$16/'3f CPIH'!$G$16))</f>
        <v>-</v>
      </c>
      <c r="V85" s="41" t="str">
        <f>IF('3f CPIH'!R$16="-","-",'3g OC '!$E$7*('3f CPIH'!R$16/'3f CPIH'!$G$16))</f>
        <v>-</v>
      </c>
      <c r="W85" s="41" t="str">
        <f>IF('3f CPIH'!S$16="-","-",'3g OC '!$E$7*('3f CPIH'!S$16/'3f CPIH'!$G$16))</f>
        <v>-</v>
      </c>
      <c r="X85" s="41" t="str">
        <f>IF('3f CPIH'!T$16="-","-",'3g OC '!$E$7*('3f CPIH'!T$16/'3f CPIH'!$G$16))</f>
        <v>-</v>
      </c>
      <c r="Y85" s="41" t="str">
        <f>IF('3f CPIH'!U$16="-","-",'3g OC '!$E$7*('3f CPIH'!U$16/'3f CPIH'!$G$16))</f>
        <v>-</v>
      </c>
      <c r="Z85" s="41" t="str">
        <f>IF('3f CPIH'!V$16="-","-",'3g OC '!$E$7*('3f CPIH'!V$16/'3f CPIH'!$G$16))</f>
        <v>-</v>
      </c>
      <c r="AA85" s="29"/>
    </row>
    <row r="86" spans="1:27" s="30" customFormat="1" ht="11.25" customHeight="1" x14ac:dyDescent="0.25">
      <c r="A86" s="273">
        <v>6</v>
      </c>
      <c r="B86" s="142" t="s">
        <v>352</v>
      </c>
      <c r="C86" s="142" t="s">
        <v>45</v>
      </c>
      <c r="D86" s="140" t="s">
        <v>325</v>
      </c>
      <c r="E86" s="134"/>
      <c r="F86" s="31"/>
      <c r="G86" s="41" t="s">
        <v>336</v>
      </c>
      <c r="H86" s="41" t="s">
        <v>336</v>
      </c>
      <c r="I86" s="41" t="s">
        <v>336</v>
      </c>
      <c r="J86" s="41" t="s">
        <v>336</v>
      </c>
      <c r="K86" s="41">
        <f>IF('3h SMNCC'!F$36="-","-",'3h SMNCC'!F$44)</f>
        <v>0</v>
      </c>
      <c r="L86" s="41">
        <f>IF('3h SMNCC'!G$36="-","-",'3h SMNCC'!G$44)</f>
        <v>-0.15183804717209767</v>
      </c>
      <c r="M86" s="41">
        <f>IF('3h SMNCC'!H$36="-","-",'3h SMNCC'!H$44)</f>
        <v>1.7175769694001015</v>
      </c>
      <c r="N86" s="41">
        <f>IF('3h SMNCC'!I$36="-","-",'3h SMNCC'!I$44)</f>
        <v>5.3116046327263104</v>
      </c>
      <c r="O86" s="31"/>
      <c r="P86" s="41" t="str">
        <f>IF('3h SMNCC'!K$36="-","-",'3h SMNCC'!K$44)</f>
        <v>-</v>
      </c>
      <c r="Q86" s="41" t="str">
        <f>IF('3h SMNCC'!L$36="-","-",'3h SMNCC'!L$44)</f>
        <v>-</v>
      </c>
      <c r="R86" s="41" t="str">
        <f>IF('3h SMNCC'!M$36="-","-",'3h SMNCC'!M$44)</f>
        <v>-</v>
      </c>
      <c r="S86" s="41" t="str">
        <f>IF('3h SMNCC'!N$36="-","-",'3h SMNCC'!N$44)</f>
        <v>-</v>
      </c>
      <c r="T86" s="41" t="str">
        <f>IF('3h SMNCC'!O$36="-","-",'3h SMNCC'!O$44)</f>
        <v>-</v>
      </c>
      <c r="U86" s="41" t="str">
        <f>IF('3h SMNCC'!P$36="-","-",'3h SMNCC'!P$44)</f>
        <v>-</v>
      </c>
      <c r="V86" s="41" t="str">
        <f>IF('3h SMNCC'!Q$36="-","-",'3h SMNCC'!Q$44)</f>
        <v>-</v>
      </c>
      <c r="W86" s="41" t="str">
        <f>IF('3h SMNCC'!R$36="-","-",'3h SMNCC'!R$44)</f>
        <v>-</v>
      </c>
      <c r="X86" s="41" t="str">
        <f>IF('3h SMNCC'!S$36="-","-",'3h SMNCC'!S$44)</f>
        <v>-</v>
      </c>
      <c r="Y86" s="41" t="str">
        <f>IF('3h SMNCC'!T$36="-","-",'3h SMNCC'!T$44)</f>
        <v>-</v>
      </c>
      <c r="Z86" s="41" t="str">
        <f>IF('3h SMNCC'!U$36="-","-",'3h SMNCC'!U$44)</f>
        <v>-</v>
      </c>
      <c r="AA86" s="29"/>
    </row>
    <row r="87" spans="1:27" s="30" customFormat="1" ht="11.25" customHeight="1" x14ac:dyDescent="0.25">
      <c r="A87" s="273">
        <v>7</v>
      </c>
      <c r="B87" s="142" t="s">
        <v>352</v>
      </c>
      <c r="C87" s="142" t="s">
        <v>399</v>
      </c>
      <c r="D87" s="140" t="s">
        <v>325</v>
      </c>
      <c r="E87" s="134"/>
      <c r="F87" s="31"/>
      <c r="G87" s="41">
        <f>IF('3f CPIH'!C$16="-","-",'3i PAAC PAP'!$G$9*('3f CPIH'!C$16/'3f CPIH'!$G$16))</f>
        <v>4.3957347110466403</v>
      </c>
      <c r="H87" s="41">
        <f>IF('3f CPIH'!D$16="-","-",'3i PAAC PAP'!$G$9*('3f CPIH'!D$16/'3f CPIH'!$G$16))</f>
        <v>4.4045349807384246</v>
      </c>
      <c r="I87" s="41">
        <f>IF('3f CPIH'!E$16="-","-",'3i PAAC PAP'!$G$9*('3f CPIH'!E$16/'3f CPIH'!$G$16))</f>
        <v>4.417735385276103</v>
      </c>
      <c r="J87" s="41">
        <f>IF('3f CPIH'!F$16="-","-",'3i PAAC PAP'!$G$9*('3f CPIH'!F$16/'3f CPIH'!$G$16))</f>
        <v>4.4441361943514579</v>
      </c>
      <c r="K87" s="41">
        <f>IF('3f CPIH'!G$16="-","-",'3i PAAC PAP'!$G$9*('3f CPIH'!G$16/'3f CPIH'!$G$16))</f>
        <v>4.4969378125021686</v>
      </c>
      <c r="L87" s="41">
        <f>IF('3f CPIH'!H$16="-","-",'3i PAAC PAP'!$G$9*('3f CPIH'!H$16/'3f CPIH'!$G$16))</f>
        <v>4.5541395654987715</v>
      </c>
      <c r="M87" s="41">
        <f>IF('3f CPIH'!I$16="-","-",'3i PAAC PAP'!$G$9*('3f CPIH'!I$16/'3f CPIH'!$G$16))</f>
        <v>4.6201415881871588</v>
      </c>
      <c r="N87" s="41">
        <f>IF('3f CPIH'!J$16="-","-",'3i PAAC PAP'!$G$9*('3f CPIH'!J$16/'3f CPIH'!$G$16))</f>
        <v>4.659742801800193</v>
      </c>
      <c r="O87" s="31"/>
      <c r="P87" s="41">
        <f>IF('3f CPIH'!L$16="-","-",'3i PAAC PAP'!$G$9*('3f CPIH'!L$16/'3f CPIH'!$G$16))</f>
        <v>4.659742801800193</v>
      </c>
      <c r="Q87" s="41" t="str">
        <f>IF('3f CPIH'!M$16="-","-",'3i PAAC PAP'!$G$9*('3f CPIH'!M$16/'3f CPIH'!$G$16))</f>
        <v>-</v>
      </c>
      <c r="R87" s="41" t="str">
        <f>IF('3f CPIH'!N$16="-","-",'3i PAAC PAP'!$G$9*('3f CPIH'!N$16/'3f CPIH'!$G$16))</f>
        <v>-</v>
      </c>
      <c r="S87" s="41" t="str">
        <f>IF('3f CPIH'!O$16="-","-",'3i PAAC PAP'!$G$9*('3f CPIH'!O$16/'3f CPIH'!$G$16))</f>
        <v>-</v>
      </c>
      <c r="T87" s="41" t="str">
        <f>IF('3f CPIH'!P$16="-","-",'3i PAAC PAP'!$G$9*('3f CPIH'!P$16/'3f CPIH'!$G$16))</f>
        <v>-</v>
      </c>
      <c r="U87" s="41" t="str">
        <f>IF('3f CPIH'!Q$16="-","-",'3i PAAC PAP'!$G$9*('3f CPIH'!Q$16/'3f CPIH'!$G$16))</f>
        <v>-</v>
      </c>
      <c r="V87" s="41" t="str">
        <f>IF('3f CPIH'!R$16="-","-",'3i PAAC PAP'!$G$9*('3f CPIH'!R$16/'3f CPIH'!$G$16))</f>
        <v>-</v>
      </c>
      <c r="W87" s="41" t="str">
        <f>IF('3f CPIH'!S$16="-","-",'3i PAAC PAP'!$G$9*('3f CPIH'!S$16/'3f CPIH'!$G$16))</f>
        <v>-</v>
      </c>
      <c r="X87" s="41" t="str">
        <f>IF('3f CPIH'!T$16="-","-",'3i PAAC PAP'!$G$9*('3f CPIH'!T$16/'3f CPIH'!$G$16))</f>
        <v>-</v>
      </c>
      <c r="Y87" s="41" t="str">
        <f>IF('3f CPIH'!U$16="-","-",'3i PAAC PAP'!$G$9*('3f CPIH'!U$16/'3f CPIH'!$G$16))</f>
        <v>-</v>
      </c>
      <c r="Z87" s="41" t="str">
        <f>IF('3f CPIH'!V$16="-","-",'3i PAAC PAP'!$G$9*('3f CPIH'!V$16/'3f CPIH'!$G$16))</f>
        <v>-</v>
      </c>
      <c r="AA87" s="29"/>
    </row>
    <row r="88" spans="1:27" s="30" customFormat="1" ht="11.25" customHeight="1" x14ac:dyDescent="0.25">
      <c r="A88" s="273">
        <v>8</v>
      </c>
      <c r="B88" s="142" t="s">
        <v>352</v>
      </c>
      <c r="C88" s="142" t="s">
        <v>417</v>
      </c>
      <c r="D88" s="140" t="s">
        <v>325</v>
      </c>
      <c r="E88" s="134"/>
      <c r="F88" s="31"/>
      <c r="G88" s="41">
        <f>IF(G83="-","-",SUM(G81:G86)*'3i PAAC PAP'!$G$21)</f>
        <v>0.95320550037677221</v>
      </c>
      <c r="H88" s="41">
        <f>IF(H83="-","-",SUM(H81:H86)*'3i PAAC PAP'!$G$21)</f>
        <v>0.95442613186227088</v>
      </c>
      <c r="I88" s="41">
        <f>IF(I83="-","-",SUM(I81:I86)*'3i PAAC PAP'!$G$21)</f>
        <v>0.87809651090217178</v>
      </c>
      <c r="J88" s="41">
        <f>IF(J83="-","-",SUM(J81:J86)*'3i PAAC PAP'!$G$21)</f>
        <v>0.88175840535866823</v>
      </c>
      <c r="K88" s="41">
        <f>IF(K83="-","-",SUM(K81:K86)*'3i PAAC PAP'!$G$21)</f>
        <v>0.88548998525052214</v>
      </c>
      <c r="L88" s="41">
        <f>IF(L83="-","-",SUM(L81:L86)*'3i PAAC PAP'!$G$21)</f>
        <v>0.89123124108859586</v>
      </c>
      <c r="M88" s="41">
        <f>IF(M83="-","-",SUM(M81:M86)*'3i PAAC PAP'!$G$21)</f>
        <v>0.94284602010501151</v>
      </c>
      <c r="N88" s="41">
        <f>IF(N83="-","-",SUM(N81:N86)*'3i PAAC PAP'!$G$21)</f>
        <v>1.0002438978395201</v>
      </c>
      <c r="O88" s="31"/>
      <c r="P88" s="41" t="str">
        <f>IF(P83="-","-",SUM(P81:P86)*'3i PAAC PAP'!$G$21)</f>
        <v>-</v>
      </c>
      <c r="Q88" s="41" t="str">
        <f>IF(Q83="-","-",SUM(Q81:Q86)*'3i PAAC PAP'!$G$21)</f>
        <v>-</v>
      </c>
      <c r="R88" s="41" t="str">
        <f>IF(R83="-","-",SUM(R81:R86)*'3i PAAC PAP'!$G$21)</f>
        <v>-</v>
      </c>
      <c r="S88" s="41" t="str">
        <f>IF(S83="-","-",SUM(S81:S86)*'3i PAAC PAP'!$G$21)</f>
        <v>-</v>
      </c>
      <c r="T88" s="41" t="str">
        <f>IF(T83="-","-",SUM(T81:T86)*'3i PAAC PAP'!$G$21)</f>
        <v>-</v>
      </c>
      <c r="U88" s="41" t="str">
        <f>IF(U83="-","-",SUM(U81:U86)*'3i PAAC PAP'!$G$21)</f>
        <v>-</v>
      </c>
      <c r="V88" s="41" t="str">
        <f>IF(V83="-","-",SUM(V81:V86)*'3i PAAC PAP'!$G$21)</f>
        <v>-</v>
      </c>
      <c r="W88" s="41" t="str">
        <f>IF(W83="-","-",SUM(W81:W86)*'3i PAAC PAP'!$G$21)</f>
        <v>-</v>
      </c>
      <c r="X88" s="41" t="str">
        <f>IF(X83="-","-",SUM(X81:X86)*'3i PAAC PAP'!$G$21)</f>
        <v>-</v>
      </c>
      <c r="Y88" s="41" t="str">
        <f>IF(Y83="-","-",SUM(Y81:Y86)*'3i PAAC PAP'!$G$21)</f>
        <v>-</v>
      </c>
      <c r="Z88" s="41" t="str">
        <f>IF(Z83="-","-",SUM(Z81:Z86)*'3i PAAC PAP'!$G$21)</f>
        <v>-</v>
      </c>
      <c r="AA88" s="29"/>
    </row>
    <row r="89" spans="1:27" s="30" customFormat="1" ht="11.25" customHeight="1" x14ac:dyDescent="0.25">
      <c r="A89" s="273">
        <v>9</v>
      </c>
      <c r="B89" s="142" t="s">
        <v>398</v>
      </c>
      <c r="C89" s="142" t="s">
        <v>548</v>
      </c>
      <c r="D89" s="140" t="s">
        <v>325</v>
      </c>
      <c r="E89" s="134"/>
      <c r="F89" s="31"/>
      <c r="G89" s="41">
        <f>IF(G83="-","-",SUM(G81:G88)*'3j EBIT'!$E$7)</f>
        <v>1.3556717982945117</v>
      </c>
      <c r="H89" s="41">
        <f>IF(H83="-","-",SUM(H81:H88)*'3j EBIT'!$E$7)</f>
        <v>1.3574680643176678</v>
      </c>
      <c r="I89" s="41">
        <f>IF(I83="-","-",SUM(I81:I88)*'3j EBIT'!$E$7)</f>
        <v>1.2558489772651702</v>
      </c>
      <c r="J89" s="41">
        <f>IF(J83="-","-",SUM(J81:J88)*'3j EBIT'!$E$7)</f>
        <v>1.2612377753346384</v>
      </c>
      <c r="K89" s="41">
        <f>IF(K83="-","-",SUM(K81:K88)*'3j EBIT'!$E$7)</f>
        <v>1.2672211913078681</v>
      </c>
      <c r="L89" s="41">
        <f>IF(L83="-","-",SUM(L81:L88)*'3j EBIT'!$E$7)</f>
        <v>1.2759703334345778</v>
      </c>
      <c r="M89" s="41">
        <f>IF(M83="-","-",SUM(M81:M88)*'3j EBIT'!$E$7)</f>
        <v>1.3461097146621686</v>
      </c>
      <c r="N89" s="41">
        <f>IF(N83="-","-",SUM(N81:N88)*'3j EBIT'!$E$7)</f>
        <v>1.4234656330545152</v>
      </c>
      <c r="O89" s="31"/>
      <c r="P89" s="41" t="str">
        <f>IF(P83="-","-",SUM(P81:P88)*'3j EBIT'!$E$7)</f>
        <v>-</v>
      </c>
      <c r="Q89" s="41" t="str">
        <f>IF(Q83="-","-",SUM(Q81:Q88)*'3j EBIT'!$E$7)</f>
        <v>-</v>
      </c>
      <c r="R89" s="41" t="str">
        <f>IF(R83="-","-",SUM(R81:R88)*'3j EBIT'!$E$7)</f>
        <v>-</v>
      </c>
      <c r="S89" s="41" t="str">
        <f>IF(S83="-","-",SUM(S81:S88)*'3j EBIT'!$E$7)</f>
        <v>-</v>
      </c>
      <c r="T89" s="41" t="str">
        <f>IF(T83="-","-",SUM(T81:T88)*'3j EBIT'!$E$7)</f>
        <v>-</v>
      </c>
      <c r="U89" s="41" t="str">
        <f>IF(U83="-","-",SUM(U81:U88)*'3j EBIT'!$E$7)</f>
        <v>-</v>
      </c>
      <c r="V89" s="41" t="str">
        <f>IF(V83="-","-",SUM(V81:V88)*'3j EBIT'!$E$7)</f>
        <v>-</v>
      </c>
      <c r="W89" s="41" t="str">
        <f>IF(W83="-","-",SUM(W81:W88)*'3j EBIT'!$E$7)</f>
        <v>-</v>
      </c>
      <c r="X89" s="41" t="str">
        <f>IF(X83="-","-",SUM(X81:X88)*'3j EBIT'!$E$7)</f>
        <v>-</v>
      </c>
      <c r="Y89" s="41" t="str">
        <f>IF(Y83="-","-",SUM(Y81:Y88)*'3j EBIT'!$E$7)</f>
        <v>-</v>
      </c>
      <c r="Z89" s="41" t="str">
        <f>IF(Z83="-","-",SUM(Z81:Z88)*'3j EBIT'!$E$7)</f>
        <v>-</v>
      </c>
      <c r="AA89" s="29"/>
    </row>
    <row r="90" spans="1:27" s="30" customFormat="1" ht="11.25" customHeight="1" x14ac:dyDescent="0.25">
      <c r="A90" s="273">
        <v>10</v>
      </c>
      <c r="B90" s="142" t="s">
        <v>294</v>
      </c>
      <c r="C90" s="190" t="s">
        <v>549</v>
      </c>
      <c r="D90" s="140" t="s">
        <v>325</v>
      </c>
      <c r="E90" s="133"/>
      <c r="F90" s="31"/>
      <c r="G90" s="41">
        <f>IF(G85="-","-",SUM(G81:G83,G85:G89)*'3k HAP'!$E$8)</f>
        <v>0.8031433551558953</v>
      </c>
      <c r="H90" s="41">
        <f>IF(H85="-","-",SUM(H81:H83,H85:H89)*'3k HAP'!$E$8)</f>
        <v>0.80453797904673108</v>
      </c>
      <c r="I90" s="41">
        <f>IF(I85="-","-",SUM(I81:I83,I85:I89)*'3k HAP'!$E$8)</f>
        <v>0.80490000796560779</v>
      </c>
      <c r="J90" s="41">
        <f>IF(J85="-","-",SUM(J81:J83,J85:J89)*'3k HAP'!$E$8)</f>
        <v>0.80908387963811501</v>
      </c>
      <c r="K90" s="41">
        <f>IF(K85="-","-",SUM(K81:K83,K85:K89)*'3k HAP'!$E$8)</f>
        <v>0.8184849689290461</v>
      </c>
      <c r="L90" s="41">
        <f>IF(L85="-","-",SUM(L81:L83,L85:L89)*'3k HAP'!$E$8)</f>
        <v>0.82527781724712967</v>
      </c>
      <c r="M90" s="41">
        <f>IF(M85="-","-",SUM(M81:M83,M85:M89)*'3k HAP'!$E$8)</f>
        <v>0.87022303743718565</v>
      </c>
      <c r="N90" s="41">
        <f>IF(N85="-","-",SUM(N81:N83,N85:N89)*'3k HAP'!$E$8)</f>
        <v>0.93028229953799113</v>
      </c>
      <c r="O90" s="31"/>
      <c r="P90" s="41">
        <f>IF(P85="-","-",SUM(P81:P83,P85:P89)*'3k HAP'!$E$8)</f>
        <v>0.71532778353982818</v>
      </c>
      <c r="Q90" s="41" t="str">
        <f>IF(Q85="-","-",SUM(Q81:Q83,Q85:Q89)*'3k HAP'!$E$8)</f>
        <v>-</v>
      </c>
      <c r="R90" s="41" t="str">
        <f>IF(R85="-","-",SUM(R81:R83,R85:R89)*'3k HAP'!$E$8)</f>
        <v>-</v>
      </c>
      <c r="S90" s="41" t="str">
        <f>IF(S85="-","-",SUM(S81:S83,S85:S89)*'3k HAP'!$E$8)</f>
        <v>-</v>
      </c>
      <c r="T90" s="41" t="str">
        <f>IF(T85="-","-",SUM(T81:T83,T85:T89)*'3k HAP'!$E$8)</f>
        <v>-</v>
      </c>
      <c r="U90" s="41" t="str">
        <f>IF(U85="-","-",SUM(U81:U83,U85:U89)*'3k HAP'!$E$8)</f>
        <v>-</v>
      </c>
      <c r="V90" s="41" t="str">
        <f>IF(V85="-","-",SUM(V81:V83,V85:V89)*'3k HAP'!$E$8)</f>
        <v>-</v>
      </c>
      <c r="W90" s="41" t="str">
        <f>IF(W85="-","-",SUM(W81:W83,W85:W89)*'3k HAP'!$E$8)</f>
        <v>-</v>
      </c>
      <c r="X90" s="41" t="str">
        <f>IF(X85="-","-",SUM(X81:X83,X85:X89)*'3k HAP'!$E$8)</f>
        <v>-</v>
      </c>
      <c r="Y90" s="41" t="str">
        <f>IF(Y85="-","-",SUM(Y81:Y83,Y85:Y89)*'3k HAP'!$E$8)</f>
        <v>-</v>
      </c>
      <c r="Z90" s="41" t="str">
        <f>IF(Z85="-","-",SUM(Z81:Z83,Z85:Z89)*'3k HAP'!$E$8)</f>
        <v>-</v>
      </c>
      <c r="AA90" s="29"/>
    </row>
    <row r="91" spans="1:27" s="30" customFormat="1" ht="11.25" customHeight="1" x14ac:dyDescent="0.25">
      <c r="A91" s="273">
        <v>11</v>
      </c>
      <c r="B91" s="142" t="s">
        <v>46</v>
      </c>
      <c r="C91" s="142" t="str">
        <f>B91&amp;"_"&amp;D91</f>
        <v>Total_North West</v>
      </c>
      <c r="D91" s="140" t="s">
        <v>325</v>
      </c>
      <c r="E91" s="134"/>
      <c r="F91" s="31"/>
      <c r="G91" s="41">
        <f t="shared" ref="G91:N91" si="12">IF(G85="-","-",SUM(G81:G90))</f>
        <v>73.509962432108921</v>
      </c>
      <c r="H91" s="41">
        <f t="shared" si="12"/>
        <v>73.607693639031126</v>
      </c>
      <c r="I91" s="41">
        <f t="shared" si="12"/>
        <v>68.158063578134488</v>
      </c>
      <c r="J91" s="41">
        <f t="shared" si="12"/>
        <v>68.451257198901089</v>
      </c>
      <c r="K91" s="41">
        <f t="shared" si="12"/>
        <v>68.78155833433523</v>
      </c>
      <c r="L91" s="41">
        <f t="shared" si="12"/>
        <v>69.257581489343693</v>
      </c>
      <c r="M91" s="41">
        <f t="shared" si="12"/>
        <v>73.064212471160857</v>
      </c>
      <c r="N91" s="41">
        <f t="shared" si="12"/>
        <v>77.272991777567</v>
      </c>
      <c r="O91" s="31"/>
      <c r="P91" s="41">
        <f t="shared" ref="P91:Z91" si="13">IF(P85="-","-",SUM(P81:P90))</f>
        <v>50.12810126782113</v>
      </c>
      <c r="Q91" s="41" t="str">
        <f t="shared" si="13"/>
        <v>-</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25">
      <c r="A92" s="273">
        <v>1</v>
      </c>
      <c r="B92" s="138" t="s">
        <v>353</v>
      </c>
      <c r="C92" s="138" t="s">
        <v>344</v>
      </c>
      <c r="D92" s="141" t="s">
        <v>326</v>
      </c>
      <c r="E92" s="137"/>
      <c r="F92" s="31"/>
      <c r="G92" s="135" t="s">
        <v>336</v>
      </c>
      <c r="H92" s="135" t="s">
        <v>336</v>
      </c>
      <c r="I92" s="135" t="s">
        <v>336</v>
      </c>
      <c r="J92" s="135" t="s">
        <v>336</v>
      </c>
      <c r="K92" s="135" t="s">
        <v>336</v>
      </c>
      <c r="L92" s="135" t="s">
        <v>336</v>
      </c>
      <c r="M92" s="135" t="s">
        <v>336</v>
      </c>
      <c r="N92" s="135" t="s">
        <v>336</v>
      </c>
      <c r="O92" s="31"/>
      <c r="P92" s="135" t="s">
        <v>336</v>
      </c>
      <c r="Q92" s="135" t="s">
        <v>336</v>
      </c>
      <c r="R92" s="135" t="s">
        <v>336</v>
      </c>
      <c r="S92" s="135" t="s">
        <v>336</v>
      </c>
      <c r="T92" s="135" t="s">
        <v>336</v>
      </c>
      <c r="U92" s="135" t="s">
        <v>336</v>
      </c>
      <c r="V92" s="135" t="s">
        <v>336</v>
      </c>
      <c r="W92" s="135" t="s">
        <v>336</v>
      </c>
      <c r="X92" s="135" t="s">
        <v>336</v>
      </c>
      <c r="Y92" s="135" t="s">
        <v>336</v>
      </c>
      <c r="Z92" s="135" t="s">
        <v>336</v>
      </c>
      <c r="AA92" s="29"/>
    </row>
    <row r="93" spans="1:27" s="30" customFormat="1" ht="11.5" x14ac:dyDescent="0.25">
      <c r="A93" s="273">
        <v>2</v>
      </c>
      <c r="B93" s="138" t="s">
        <v>353</v>
      </c>
      <c r="C93" s="138" t="s">
        <v>303</v>
      </c>
      <c r="D93" s="141" t="s">
        <v>326</v>
      </c>
      <c r="E93" s="137"/>
      <c r="F93" s="31"/>
      <c r="G93" s="135" t="s">
        <v>336</v>
      </c>
      <c r="H93" s="135" t="s">
        <v>336</v>
      </c>
      <c r="I93" s="135" t="s">
        <v>336</v>
      </c>
      <c r="J93" s="135" t="s">
        <v>336</v>
      </c>
      <c r="K93" s="135" t="s">
        <v>336</v>
      </c>
      <c r="L93" s="135" t="s">
        <v>336</v>
      </c>
      <c r="M93" s="135" t="s">
        <v>336</v>
      </c>
      <c r="N93" s="135" t="s">
        <v>336</v>
      </c>
      <c r="O93" s="31"/>
      <c r="P93" s="135" t="s">
        <v>336</v>
      </c>
      <c r="Q93" s="135" t="s">
        <v>336</v>
      </c>
      <c r="R93" s="135" t="s">
        <v>336</v>
      </c>
      <c r="S93" s="135" t="s">
        <v>336</v>
      </c>
      <c r="T93" s="135" t="s">
        <v>336</v>
      </c>
      <c r="U93" s="135" t="s">
        <v>336</v>
      </c>
      <c r="V93" s="135" t="s">
        <v>336</v>
      </c>
      <c r="W93" s="135" t="s">
        <v>336</v>
      </c>
      <c r="X93" s="135" t="s">
        <v>336</v>
      </c>
      <c r="Y93" s="135" t="s">
        <v>336</v>
      </c>
      <c r="Z93" s="135" t="s">
        <v>336</v>
      </c>
      <c r="AA93" s="29"/>
    </row>
    <row r="94" spans="1:27" s="30" customFormat="1" ht="11.5" x14ac:dyDescent="0.25">
      <c r="A94" s="273">
        <v>3</v>
      </c>
      <c r="B94" s="138" t="s">
        <v>2</v>
      </c>
      <c r="C94" s="138" t="s">
        <v>345</v>
      </c>
      <c r="D94" s="141" t="s">
        <v>326</v>
      </c>
      <c r="E94" s="137"/>
      <c r="F94" s="31"/>
      <c r="G94" s="135">
        <f>IF('3c PC'!G14="-","-",'3c PC'!G55)</f>
        <v>6.5567588596821027</v>
      </c>
      <c r="H94" s="135">
        <f>IF('3c PC'!H14="-","-",'3c PC'!H55)</f>
        <v>6.5567588596821027</v>
      </c>
      <c r="I94" s="135">
        <f>IF('3c PC'!I14="-","-",'3c PC'!I55)</f>
        <v>6.6197359495950758</v>
      </c>
      <c r="J94" s="135">
        <f>IF('3c PC'!J14="-","-",'3c PC'!J55)</f>
        <v>6.6197359495950758</v>
      </c>
      <c r="K94" s="135">
        <f>IF('3c PC'!K14="-","-",'3c PC'!K55)</f>
        <v>6.6995028867368616</v>
      </c>
      <c r="L94" s="135">
        <f>IF('3c PC'!L14="-","-",'3c PC'!L55)</f>
        <v>6.6995028867368616</v>
      </c>
      <c r="M94" s="135">
        <f>IF('3c PC'!M14="-","-",'3c PC'!M55)</f>
        <v>7.1131218301273513</v>
      </c>
      <c r="N94" s="135">
        <f>IF('3c PC'!N14="-","-",'3c PC'!N55)</f>
        <v>7.1131218301273513</v>
      </c>
      <c r="O94" s="31"/>
      <c r="P94" s="135" t="str">
        <f>'3c PC'!P55</f>
        <v>-</v>
      </c>
      <c r="Q94" s="135" t="str">
        <f>'3c PC'!Q55</f>
        <v>-</v>
      </c>
      <c r="R94" s="135" t="str">
        <f>'3c PC'!R55</f>
        <v>-</v>
      </c>
      <c r="S94" s="135" t="str">
        <f>'3c PC'!S55</f>
        <v>-</v>
      </c>
      <c r="T94" s="135" t="str">
        <f>'3c PC'!T55</f>
        <v>-</v>
      </c>
      <c r="U94" s="135" t="str">
        <f>'3c PC'!U55</f>
        <v>-</v>
      </c>
      <c r="V94" s="135" t="str">
        <f>'3c PC'!V55</f>
        <v>-</v>
      </c>
      <c r="W94" s="135" t="str">
        <f>'3c PC'!W55</f>
        <v>-</v>
      </c>
      <c r="X94" s="135" t="str">
        <f>'3c PC'!X55</f>
        <v>-</v>
      </c>
      <c r="Y94" s="135" t="str">
        <f>'3c PC'!Y55</f>
        <v>-</v>
      </c>
      <c r="Z94" s="135" t="str">
        <f>'3c PC'!Z55</f>
        <v>-</v>
      </c>
      <c r="AA94" s="29"/>
    </row>
    <row r="95" spans="1:27" s="30" customFormat="1" ht="11.5" x14ac:dyDescent="0.25">
      <c r="A95" s="273">
        <v>4</v>
      </c>
      <c r="B95" s="138" t="s">
        <v>355</v>
      </c>
      <c r="C95" s="138" t="s">
        <v>346</v>
      </c>
      <c r="D95" s="141" t="s">
        <v>326</v>
      </c>
      <c r="E95" s="137"/>
      <c r="F95" s="31"/>
      <c r="G95" s="135">
        <f>IF('3d NC-Elec'!H21="-","-",'3d NC-Elec'!H21)</f>
        <v>11.753000000000002</v>
      </c>
      <c r="H95" s="135">
        <f>IF('3d NC-Elec'!I21="-","-",'3d NC-Elec'!I21)</f>
        <v>11.753000000000002</v>
      </c>
      <c r="I95" s="135">
        <f>IF('3d NC-Elec'!J21="-","-",'3d NC-Elec'!J21)</f>
        <v>10.621500000000001</v>
      </c>
      <c r="J95" s="135">
        <f>IF('3d NC-Elec'!K21="-","-",'3d NC-Elec'!K21)</f>
        <v>10.621500000000001</v>
      </c>
      <c r="K95" s="135">
        <f>IF('3d NC-Elec'!L21="-","-",'3d NC-Elec'!L21)</f>
        <v>11.095999999999998</v>
      </c>
      <c r="L95" s="135">
        <f>IF('3d NC-Elec'!M21="-","-",'3d NC-Elec'!M21)</f>
        <v>11.095999999999998</v>
      </c>
      <c r="M95" s="135">
        <f>IF('3d NC-Elec'!N21="-","-",'3d NC-Elec'!N21)</f>
        <v>10.804</v>
      </c>
      <c r="N95" s="135">
        <f>IF('3d NC-Elec'!O21="-","-",'3d NC-Elec'!O21)</f>
        <v>10.804</v>
      </c>
      <c r="O95" s="31"/>
      <c r="P95" s="135" t="str">
        <f>'3d NC-Elec'!Q21</f>
        <v>-</v>
      </c>
      <c r="Q95" s="135" t="str">
        <f>'3d NC-Elec'!R21</f>
        <v>-</v>
      </c>
      <c r="R95" s="135" t="str">
        <f>'3d NC-Elec'!S21</f>
        <v>-</v>
      </c>
      <c r="S95" s="135" t="str">
        <f>'3d NC-Elec'!T21</f>
        <v>-</v>
      </c>
      <c r="T95" s="135" t="str">
        <f>'3d NC-Elec'!U21</f>
        <v>-</v>
      </c>
      <c r="U95" s="135" t="str">
        <f>'3d NC-Elec'!V21</f>
        <v>-</v>
      </c>
      <c r="V95" s="135" t="str">
        <f>'3d NC-Elec'!W21</f>
        <v>-</v>
      </c>
      <c r="W95" s="135" t="str">
        <f>'3d NC-Elec'!X21</f>
        <v>-</v>
      </c>
      <c r="X95" s="135" t="str">
        <f>'3d NC-Elec'!Y21</f>
        <v>-</v>
      </c>
      <c r="Y95" s="135" t="str">
        <f>'3d NC-Elec'!Z21</f>
        <v>-</v>
      </c>
      <c r="Z95" s="135" t="str">
        <f>'3d NC-Elec'!AA21</f>
        <v>-</v>
      </c>
      <c r="AA95" s="29"/>
    </row>
    <row r="96" spans="1:27" s="30" customFormat="1" ht="11.25" customHeight="1" x14ac:dyDescent="0.25">
      <c r="A96" s="273">
        <v>5</v>
      </c>
      <c r="B96" s="138" t="s">
        <v>352</v>
      </c>
      <c r="C96" s="138" t="s">
        <v>347</v>
      </c>
      <c r="D96" s="141" t="s">
        <v>326</v>
      </c>
      <c r="E96" s="137"/>
      <c r="F96" s="31"/>
      <c r="G96" s="135">
        <f>IF('3f CPIH'!C$16="-","-",'3g OC '!$E$7*('3f CPIH'!C$16/'3f CPIH'!$G$16))</f>
        <v>42.217448207552998</v>
      </c>
      <c r="H96" s="135">
        <f>IF('3f CPIH'!D$16="-","-",'3g OC '!$E$7*('3f CPIH'!D$16/'3f CPIH'!$G$16))</f>
        <v>42.301967623383938</v>
      </c>
      <c r="I96" s="135">
        <f>IF('3f CPIH'!E$16="-","-",'3g OC '!$E$7*('3f CPIH'!E$16/'3f CPIH'!$G$16))</f>
        <v>42.428746747130347</v>
      </c>
      <c r="J96" s="135">
        <f>IF('3f CPIH'!F$16="-","-",'3g OC '!$E$7*('3f CPIH'!F$16/'3f CPIH'!$G$16))</f>
        <v>42.682304994623152</v>
      </c>
      <c r="K96" s="135">
        <f>IF('3f CPIH'!G$16="-","-",'3g OC '!$E$7*('3f CPIH'!G$16/'3f CPIH'!$G$16))</f>
        <v>43.189421489608776</v>
      </c>
      <c r="L96" s="135">
        <f>IF('3f CPIH'!H$16="-","-",'3g OC '!$E$7*('3f CPIH'!H$16/'3f CPIH'!$G$16))</f>
        <v>43.73879769250987</v>
      </c>
      <c r="M96" s="135">
        <f>IF('3f CPIH'!I$16="-","-",'3g OC '!$E$7*('3f CPIH'!I$16/'3f CPIH'!$G$16))</f>
        <v>44.372693311241889</v>
      </c>
      <c r="N96" s="135">
        <f>IF('3f CPIH'!J$16="-","-",'3g OC '!$E$7*('3f CPIH'!J$16/'3f CPIH'!$G$16))</f>
        <v>44.753030682481111</v>
      </c>
      <c r="O96" s="31"/>
      <c r="P96" s="135">
        <f>IF('3f CPIH'!L$16="-","-",'3g OC '!$E$7*('3f CPIH'!L$16/'3f CPIH'!$G$16))</f>
        <v>44.753030682481111</v>
      </c>
      <c r="Q96" s="135" t="str">
        <f>IF('3f CPIH'!M$16="-","-",'3g OC '!$E$7*('3f CPIH'!M$16/'3f CPIH'!$G$16))</f>
        <v>-</v>
      </c>
      <c r="R96" s="135" t="str">
        <f>IF('3f CPIH'!N$16="-","-",'3g OC '!$E$7*('3f CPIH'!N$16/'3f CPIH'!$G$16))</f>
        <v>-</v>
      </c>
      <c r="S96" s="135" t="str">
        <f>IF('3f CPIH'!O$16="-","-",'3g OC '!$E$7*('3f CPIH'!O$16/'3f CPIH'!$G$16))</f>
        <v>-</v>
      </c>
      <c r="T96" s="135" t="str">
        <f>IF('3f CPIH'!P$16="-","-",'3g OC '!$E$7*('3f CPIH'!P$16/'3f CPIH'!$G$16))</f>
        <v>-</v>
      </c>
      <c r="U96" s="135" t="str">
        <f>IF('3f CPIH'!Q$16="-","-",'3g OC '!$E$7*('3f CPIH'!Q$16/'3f CPIH'!$G$16))</f>
        <v>-</v>
      </c>
      <c r="V96" s="135" t="str">
        <f>IF('3f CPIH'!R$16="-","-",'3g OC '!$E$7*('3f CPIH'!R$16/'3f CPIH'!$G$16))</f>
        <v>-</v>
      </c>
      <c r="W96" s="135" t="str">
        <f>IF('3f CPIH'!S$16="-","-",'3g OC '!$E$7*('3f CPIH'!S$16/'3f CPIH'!$G$16))</f>
        <v>-</v>
      </c>
      <c r="X96" s="135" t="str">
        <f>IF('3f CPIH'!T$16="-","-",'3g OC '!$E$7*('3f CPIH'!T$16/'3f CPIH'!$G$16))</f>
        <v>-</v>
      </c>
      <c r="Y96" s="135" t="str">
        <f>IF('3f CPIH'!U$16="-","-",'3g OC '!$E$7*('3f CPIH'!U$16/'3f CPIH'!$G$16))</f>
        <v>-</v>
      </c>
      <c r="Z96" s="135" t="str">
        <f>IF('3f CPIH'!V$16="-","-",'3g OC '!$E$7*('3f CPIH'!V$16/'3f CPIH'!$G$16))</f>
        <v>-</v>
      </c>
      <c r="AA96" s="29"/>
    </row>
    <row r="97" spans="1:27" s="30" customFormat="1" ht="11.25" customHeight="1" x14ac:dyDescent="0.25">
      <c r="A97" s="273">
        <v>6</v>
      </c>
      <c r="B97" s="138" t="s">
        <v>352</v>
      </c>
      <c r="C97" s="138" t="s">
        <v>45</v>
      </c>
      <c r="D97" s="141" t="s">
        <v>326</v>
      </c>
      <c r="E97" s="137"/>
      <c r="F97" s="31"/>
      <c r="G97" s="135" t="s">
        <v>336</v>
      </c>
      <c r="H97" s="135" t="s">
        <v>336</v>
      </c>
      <c r="I97" s="135" t="s">
        <v>336</v>
      </c>
      <c r="J97" s="135" t="s">
        <v>336</v>
      </c>
      <c r="K97" s="135">
        <f>IF('3h SMNCC'!F$36="-","-",'3h SMNCC'!F$44)</f>
        <v>0</v>
      </c>
      <c r="L97" s="135">
        <f>IF('3h SMNCC'!G$36="-","-",'3h SMNCC'!G$44)</f>
        <v>-0.15183804717209767</v>
      </c>
      <c r="M97" s="135">
        <f>IF('3h SMNCC'!H$36="-","-",'3h SMNCC'!H$44)</f>
        <v>1.7175769694001015</v>
      </c>
      <c r="N97" s="135">
        <f>IF('3h SMNCC'!I$36="-","-",'3h SMNCC'!I$44)</f>
        <v>5.3116046327263104</v>
      </c>
      <c r="O97" s="31"/>
      <c r="P97" s="135" t="str">
        <f>IF('3h SMNCC'!K$36="-","-",'3h SMNCC'!K$44)</f>
        <v>-</v>
      </c>
      <c r="Q97" s="135" t="str">
        <f>IF('3h SMNCC'!L$36="-","-",'3h SMNCC'!L$44)</f>
        <v>-</v>
      </c>
      <c r="R97" s="135" t="str">
        <f>IF('3h SMNCC'!M$36="-","-",'3h SMNCC'!M$44)</f>
        <v>-</v>
      </c>
      <c r="S97" s="135" t="str">
        <f>IF('3h SMNCC'!N$36="-","-",'3h SMNCC'!N$44)</f>
        <v>-</v>
      </c>
      <c r="T97" s="135" t="str">
        <f>IF('3h SMNCC'!O$36="-","-",'3h SMNCC'!O$44)</f>
        <v>-</v>
      </c>
      <c r="U97" s="135" t="str">
        <f>IF('3h SMNCC'!P$36="-","-",'3h SMNCC'!P$44)</f>
        <v>-</v>
      </c>
      <c r="V97" s="135" t="str">
        <f>IF('3h SMNCC'!Q$36="-","-",'3h SMNCC'!Q$44)</f>
        <v>-</v>
      </c>
      <c r="W97" s="135" t="str">
        <f>IF('3h SMNCC'!R$36="-","-",'3h SMNCC'!R$44)</f>
        <v>-</v>
      </c>
      <c r="X97" s="135" t="str">
        <f>IF('3h SMNCC'!S$36="-","-",'3h SMNCC'!S$44)</f>
        <v>-</v>
      </c>
      <c r="Y97" s="135" t="str">
        <f>IF('3h SMNCC'!T$36="-","-",'3h SMNCC'!T$44)</f>
        <v>-</v>
      </c>
      <c r="Z97" s="135" t="str">
        <f>IF('3h SMNCC'!U$36="-","-",'3h SMNCC'!U$44)</f>
        <v>-</v>
      </c>
      <c r="AA97" s="29"/>
    </row>
    <row r="98" spans="1:27" s="30" customFormat="1" ht="11.25" customHeight="1" x14ac:dyDescent="0.25">
      <c r="A98" s="273">
        <v>7</v>
      </c>
      <c r="B98" s="138" t="s">
        <v>352</v>
      </c>
      <c r="C98" s="138" t="s">
        <v>399</v>
      </c>
      <c r="D98" s="141" t="s">
        <v>326</v>
      </c>
      <c r="E98" s="137"/>
      <c r="F98" s="31"/>
      <c r="G98" s="135">
        <f>IF('3f CPIH'!C$16="-","-",'3i PAAC PAP'!$G$9*('3f CPIH'!C$16/'3f CPIH'!$G$16))</f>
        <v>4.3957347110466403</v>
      </c>
      <c r="H98" s="135">
        <f>IF('3f CPIH'!D$16="-","-",'3i PAAC PAP'!$G$9*('3f CPIH'!D$16/'3f CPIH'!$G$16))</f>
        <v>4.4045349807384246</v>
      </c>
      <c r="I98" s="135">
        <f>IF('3f CPIH'!E$16="-","-",'3i PAAC PAP'!$G$9*('3f CPIH'!E$16/'3f CPIH'!$G$16))</f>
        <v>4.417735385276103</v>
      </c>
      <c r="J98" s="135">
        <f>IF('3f CPIH'!F$16="-","-",'3i PAAC PAP'!$G$9*('3f CPIH'!F$16/'3f CPIH'!$G$16))</f>
        <v>4.4441361943514579</v>
      </c>
      <c r="K98" s="135">
        <f>IF('3f CPIH'!G$16="-","-",'3i PAAC PAP'!$G$9*('3f CPIH'!G$16/'3f CPIH'!$G$16))</f>
        <v>4.4969378125021686</v>
      </c>
      <c r="L98" s="135">
        <f>IF('3f CPIH'!H$16="-","-",'3i PAAC PAP'!$G$9*('3f CPIH'!H$16/'3f CPIH'!$G$16))</f>
        <v>4.5541395654987715</v>
      </c>
      <c r="M98" s="135">
        <f>IF('3f CPIH'!I$16="-","-",'3i PAAC PAP'!$G$9*('3f CPIH'!I$16/'3f CPIH'!$G$16))</f>
        <v>4.6201415881871588</v>
      </c>
      <c r="N98" s="135">
        <f>IF('3f CPIH'!J$16="-","-",'3i PAAC PAP'!$G$9*('3f CPIH'!J$16/'3f CPIH'!$G$16))</f>
        <v>4.659742801800193</v>
      </c>
      <c r="O98" s="31"/>
      <c r="P98" s="135">
        <f>IF('3f CPIH'!L$16="-","-",'3i PAAC PAP'!$G$9*('3f CPIH'!L$16/'3f CPIH'!$G$16))</f>
        <v>4.659742801800193</v>
      </c>
      <c r="Q98" s="135" t="str">
        <f>IF('3f CPIH'!M$16="-","-",'3i PAAC PAP'!$G$9*('3f CPIH'!M$16/'3f CPIH'!$G$16))</f>
        <v>-</v>
      </c>
      <c r="R98" s="135" t="str">
        <f>IF('3f CPIH'!N$16="-","-",'3i PAAC PAP'!$G$9*('3f CPIH'!N$16/'3f CPIH'!$G$16))</f>
        <v>-</v>
      </c>
      <c r="S98" s="135" t="str">
        <f>IF('3f CPIH'!O$16="-","-",'3i PAAC PAP'!$G$9*('3f CPIH'!O$16/'3f CPIH'!$G$16))</f>
        <v>-</v>
      </c>
      <c r="T98" s="135" t="str">
        <f>IF('3f CPIH'!P$16="-","-",'3i PAAC PAP'!$G$9*('3f CPIH'!P$16/'3f CPIH'!$G$16))</f>
        <v>-</v>
      </c>
      <c r="U98" s="135" t="str">
        <f>IF('3f CPIH'!Q$16="-","-",'3i PAAC PAP'!$G$9*('3f CPIH'!Q$16/'3f CPIH'!$G$16))</f>
        <v>-</v>
      </c>
      <c r="V98" s="135" t="str">
        <f>IF('3f CPIH'!R$16="-","-",'3i PAAC PAP'!$G$9*('3f CPIH'!R$16/'3f CPIH'!$G$16))</f>
        <v>-</v>
      </c>
      <c r="W98" s="135" t="str">
        <f>IF('3f CPIH'!S$16="-","-",'3i PAAC PAP'!$G$9*('3f CPIH'!S$16/'3f CPIH'!$G$16))</f>
        <v>-</v>
      </c>
      <c r="X98" s="135" t="str">
        <f>IF('3f CPIH'!T$16="-","-",'3i PAAC PAP'!$G$9*('3f CPIH'!T$16/'3f CPIH'!$G$16))</f>
        <v>-</v>
      </c>
      <c r="Y98" s="135" t="str">
        <f>IF('3f CPIH'!U$16="-","-",'3i PAAC PAP'!$G$9*('3f CPIH'!U$16/'3f CPIH'!$G$16))</f>
        <v>-</v>
      </c>
      <c r="Z98" s="135" t="str">
        <f>IF('3f CPIH'!V$16="-","-",'3i PAAC PAP'!$G$9*('3f CPIH'!V$16/'3f CPIH'!$G$16))</f>
        <v>-</v>
      </c>
      <c r="AA98" s="29"/>
    </row>
    <row r="99" spans="1:27" s="30" customFormat="1" ht="11.25" customHeight="1" x14ac:dyDescent="0.25">
      <c r="A99" s="273">
        <v>8</v>
      </c>
      <c r="B99" s="138" t="s">
        <v>352</v>
      </c>
      <c r="C99" s="138" t="s">
        <v>417</v>
      </c>
      <c r="D99" s="141" t="s">
        <v>326</v>
      </c>
      <c r="E99" s="137"/>
      <c r="F99" s="31"/>
      <c r="G99" s="135">
        <f>IF(G94="-","-",SUM(G92:G97)*'3i PAAC PAP'!$G$21)</f>
        <v>0.87413541550451113</v>
      </c>
      <c r="H99" s="135">
        <f>IF(H94="-","-",SUM(H92:H97)*'3i PAAC PAP'!$G$21)</f>
        <v>0.87535604699001002</v>
      </c>
      <c r="I99" s="135">
        <f>IF(I94="-","-",SUM(I92:I97)*'3i PAAC PAP'!$G$21)</f>
        <v>0.86175536002857123</v>
      </c>
      <c r="J99" s="135">
        <f>IF(J94="-","-",SUM(J92:J97)*'3i PAAC PAP'!$G$21)</f>
        <v>0.86541725448506768</v>
      </c>
      <c r="K99" s="135">
        <f>IF(K94="-","-",SUM(K92:K97)*'3i PAAC PAP'!$G$21)</f>
        <v>0.88074578015818639</v>
      </c>
      <c r="L99" s="135">
        <f>IF(L94="-","-",SUM(L92:L97)*'3i PAAC PAP'!$G$21)</f>
        <v>0.88648703599626033</v>
      </c>
      <c r="M99" s="135">
        <f>IF(M94="-","-",SUM(M92:M97)*'3i PAAC PAP'!$G$21)</f>
        <v>0.92439633363481721</v>
      </c>
      <c r="N99" s="135">
        <f>IF(N94="-","-",SUM(N92:N97)*'3i PAAC PAP'!$G$21)</f>
        <v>0.98179421136932588</v>
      </c>
      <c r="O99" s="31"/>
      <c r="P99" s="135" t="str">
        <f>IF(P94="-","-",SUM(P92:P97)*'3i PAAC PAP'!$G$21)</f>
        <v>-</v>
      </c>
      <c r="Q99" s="135" t="str">
        <f>IF(Q94="-","-",SUM(Q92:Q97)*'3i PAAC PAP'!$G$21)</f>
        <v>-</v>
      </c>
      <c r="R99" s="135" t="str">
        <f>IF(R94="-","-",SUM(R92:R97)*'3i PAAC PAP'!$G$21)</f>
        <v>-</v>
      </c>
      <c r="S99" s="135" t="str">
        <f>IF(S94="-","-",SUM(S92:S97)*'3i PAAC PAP'!$G$21)</f>
        <v>-</v>
      </c>
      <c r="T99" s="135" t="str">
        <f>IF(T94="-","-",SUM(T92:T97)*'3i PAAC PAP'!$G$21)</f>
        <v>-</v>
      </c>
      <c r="U99" s="135" t="str">
        <f>IF(U94="-","-",SUM(U92:U97)*'3i PAAC PAP'!$G$21)</f>
        <v>-</v>
      </c>
      <c r="V99" s="135" t="str">
        <f>IF(V94="-","-",SUM(V92:V97)*'3i PAAC PAP'!$G$21)</f>
        <v>-</v>
      </c>
      <c r="W99" s="135" t="str">
        <f>IF(W94="-","-",SUM(W92:W97)*'3i PAAC PAP'!$G$21)</f>
        <v>-</v>
      </c>
      <c r="X99" s="135" t="str">
        <f>IF(X94="-","-",SUM(X92:X97)*'3i PAAC PAP'!$G$21)</f>
        <v>-</v>
      </c>
      <c r="Y99" s="135" t="str">
        <f>IF(Y94="-","-",SUM(Y92:Y97)*'3i PAAC PAP'!$G$21)</f>
        <v>-</v>
      </c>
      <c r="Z99" s="135" t="str">
        <f>IF(Z94="-","-",SUM(Z92:Z97)*'3i PAAC PAP'!$G$21)</f>
        <v>-</v>
      </c>
      <c r="AA99" s="29"/>
    </row>
    <row r="100" spans="1:27" s="30" customFormat="1" ht="11.25" customHeight="1" x14ac:dyDescent="0.25">
      <c r="A100" s="273">
        <v>9</v>
      </c>
      <c r="B100" s="138" t="s">
        <v>398</v>
      </c>
      <c r="C100" s="138" t="s">
        <v>548</v>
      </c>
      <c r="D100" s="141" t="s">
        <v>326</v>
      </c>
      <c r="E100" s="137"/>
      <c r="F100" s="31"/>
      <c r="G100" s="135">
        <f>IF(G94="-","-",SUM(G92:G99)*'3j EBIT'!$E$7)</f>
        <v>1.2501444666819388</v>
      </c>
      <c r="H100" s="135">
        <f>IF(H94="-","-",SUM(H92:H99)*'3j EBIT'!$E$7)</f>
        <v>1.2519407327050951</v>
      </c>
      <c r="I100" s="135">
        <f>IF(I94="-","-",SUM(I92:I99)*'3j EBIT'!$E$7)</f>
        <v>1.2340399953985719</v>
      </c>
      <c r="J100" s="135">
        <f>IF(J94="-","-",SUM(J92:J99)*'3j EBIT'!$E$7)</f>
        <v>1.2394287934680404</v>
      </c>
      <c r="K100" s="135">
        <f>IF(K94="-","-",SUM(K92:K99)*'3j EBIT'!$E$7)</f>
        <v>1.2608895514111138</v>
      </c>
      <c r="L100" s="135">
        <f>IF(L94="-","-",SUM(L92:L99)*'3j EBIT'!$E$7)</f>
        <v>1.2696386935378234</v>
      </c>
      <c r="M100" s="135">
        <f>IF(M94="-","-",SUM(M92:M99)*'3j EBIT'!$E$7)</f>
        <v>1.321486670619235</v>
      </c>
      <c r="N100" s="135">
        <f>IF(N94="-","-",SUM(N92:N99)*'3j EBIT'!$E$7)</f>
        <v>1.3988425890115812</v>
      </c>
      <c r="O100" s="31"/>
      <c r="P100" s="135" t="str">
        <f>IF(P94="-","-",SUM(P92:P99)*'3j EBIT'!$E$7)</f>
        <v>-</v>
      </c>
      <c r="Q100" s="135" t="str">
        <f>IF(Q94="-","-",SUM(Q92:Q99)*'3j EBIT'!$E$7)</f>
        <v>-</v>
      </c>
      <c r="R100" s="135" t="str">
        <f>IF(R94="-","-",SUM(R92:R99)*'3j EBIT'!$E$7)</f>
        <v>-</v>
      </c>
      <c r="S100" s="135" t="str">
        <f>IF(S94="-","-",SUM(S92:S99)*'3j EBIT'!$E$7)</f>
        <v>-</v>
      </c>
      <c r="T100" s="135" t="str">
        <f>IF(T94="-","-",SUM(T92:T99)*'3j EBIT'!$E$7)</f>
        <v>-</v>
      </c>
      <c r="U100" s="135" t="str">
        <f>IF(U94="-","-",SUM(U92:U99)*'3j EBIT'!$E$7)</f>
        <v>-</v>
      </c>
      <c r="V100" s="135" t="str">
        <f>IF(V94="-","-",SUM(V92:V99)*'3j EBIT'!$E$7)</f>
        <v>-</v>
      </c>
      <c r="W100" s="135" t="str">
        <f>IF(W94="-","-",SUM(W92:W99)*'3j EBIT'!$E$7)</f>
        <v>-</v>
      </c>
      <c r="X100" s="135" t="str">
        <f>IF(X94="-","-",SUM(X92:X99)*'3j EBIT'!$E$7)</f>
        <v>-</v>
      </c>
      <c r="Y100" s="135" t="str">
        <f>IF(Y94="-","-",SUM(Y92:Y99)*'3j EBIT'!$E$7)</f>
        <v>-</v>
      </c>
      <c r="Z100" s="135" t="str">
        <f>IF(Z94="-","-",SUM(Z92:Z99)*'3j EBIT'!$E$7)</f>
        <v>-</v>
      </c>
      <c r="AA100" s="29"/>
    </row>
    <row r="101" spans="1:27" s="30" customFormat="1" ht="11.25" customHeight="1" x14ac:dyDescent="0.25">
      <c r="A101" s="273">
        <v>10</v>
      </c>
      <c r="B101" s="138" t="s">
        <v>294</v>
      </c>
      <c r="C101" s="188" t="s">
        <v>549</v>
      </c>
      <c r="D101" s="141" t="s">
        <v>326</v>
      </c>
      <c r="E101" s="136"/>
      <c r="F101" s="31"/>
      <c r="G101" s="135">
        <f>IF(G96="-","-",SUM(G92:G94,G96:G100)*'3k HAP'!$E$8)</f>
        <v>0.80047101657884134</v>
      </c>
      <c r="H101" s="135">
        <f>IF(H96="-","-",SUM(H92:H94,H96:H100)*'3k HAP'!$E$8)</f>
        <v>0.80186564046967712</v>
      </c>
      <c r="I101" s="135">
        <f>IF(I96="-","-",SUM(I92:I94,I96:I100)*'3k HAP'!$E$8)</f>
        <v>0.80434772465968341</v>
      </c>
      <c r="J101" s="135">
        <f>IF(J96="-","-",SUM(J92:J94,J96:J100)*'3k HAP'!$E$8)</f>
        <v>0.80853159633219063</v>
      </c>
      <c r="K101" s="135">
        <f>IF(K96="-","-",SUM(K92:K94,K96:K100)*'3k HAP'!$E$8)</f>
        <v>0.81832462861442279</v>
      </c>
      <c r="L101" s="135">
        <f>IF(L96="-","-",SUM(L92:L94,L96:L100)*'3k HAP'!$E$8)</f>
        <v>0.82511747693250648</v>
      </c>
      <c r="M101" s="135">
        <f>IF(M96="-","-",SUM(M92:M94,M96:M100)*'3k HAP'!$E$8)</f>
        <v>0.86959949176920637</v>
      </c>
      <c r="N101" s="135">
        <f>IF(N96="-","-",SUM(N92:N94,N96:N100)*'3k HAP'!$E$8)</f>
        <v>0.92965875387001184</v>
      </c>
      <c r="O101" s="31"/>
      <c r="P101" s="135">
        <f>IF(P96="-","-",SUM(P92:P94,P96:P100)*'3k HAP'!$E$8)</f>
        <v>0.71532778353982818</v>
      </c>
      <c r="Q101" s="135" t="str">
        <f>IF(Q96="-","-",SUM(Q92:Q94,Q96:Q100)*'3k HAP'!$E$8)</f>
        <v>-</v>
      </c>
      <c r="R101" s="135" t="str">
        <f>IF(R96="-","-",SUM(R92:R94,R96:R100)*'3k HAP'!$E$8)</f>
        <v>-</v>
      </c>
      <c r="S101" s="135" t="str">
        <f>IF(S96="-","-",SUM(S92:S94,S96:S100)*'3k HAP'!$E$8)</f>
        <v>-</v>
      </c>
      <c r="T101" s="135" t="str">
        <f>IF(T96="-","-",SUM(T92:T94,T96:T100)*'3k HAP'!$E$8)</f>
        <v>-</v>
      </c>
      <c r="U101" s="135" t="str">
        <f>IF(U96="-","-",SUM(U92:U94,U96:U100)*'3k HAP'!$E$8)</f>
        <v>-</v>
      </c>
      <c r="V101" s="135" t="str">
        <f>IF(V96="-","-",SUM(V92:V94,V96:V100)*'3k HAP'!$E$8)</f>
        <v>-</v>
      </c>
      <c r="W101" s="135" t="str">
        <f>IF(W96="-","-",SUM(W92:W94,W96:W100)*'3k HAP'!$E$8)</f>
        <v>-</v>
      </c>
      <c r="X101" s="135" t="str">
        <f>IF(X96="-","-",SUM(X92:X94,X96:X100)*'3k HAP'!$E$8)</f>
        <v>-</v>
      </c>
      <c r="Y101" s="135" t="str">
        <f>IF(Y96="-","-",SUM(Y92:Y94,Y96:Y100)*'3k HAP'!$E$8)</f>
        <v>-</v>
      </c>
      <c r="Z101" s="135" t="str">
        <f>IF(Z96="-","-",SUM(Z92:Z94,Z96:Z100)*'3k HAP'!$E$8)</f>
        <v>-</v>
      </c>
      <c r="AA101" s="29"/>
    </row>
    <row r="102" spans="1:27" s="30" customFormat="1" ht="11.5" x14ac:dyDescent="0.25">
      <c r="A102" s="273">
        <v>11</v>
      </c>
      <c r="B102" s="138" t="s">
        <v>46</v>
      </c>
      <c r="C102" s="138" t="str">
        <f>B102&amp;"_"&amp;D102</f>
        <v>Total_Southern</v>
      </c>
      <c r="D102" s="141" t="s">
        <v>326</v>
      </c>
      <c r="E102" s="137"/>
      <c r="F102" s="31"/>
      <c r="G102" s="135">
        <f t="shared" ref="G102:N102" si="14">IF(G96="-","-",SUM(G92:G101))</f>
        <v>67.847692677047036</v>
      </c>
      <c r="H102" s="135">
        <f t="shared" si="14"/>
        <v>67.945423883969241</v>
      </c>
      <c r="I102" s="135">
        <f t="shared" si="14"/>
        <v>66.98786116208835</v>
      </c>
      <c r="J102" s="135">
        <f t="shared" si="14"/>
        <v>67.28105478285498</v>
      </c>
      <c r="K102" s="135">
        <f t="shared" si="14"/>
        <v>68.441822149031523</v>
      </c>
      <c r="L102" s="135">
        <f t="shared" si="14"/>
        <v>68.917845304039986</v>
      </c>
      <c r="M102" s="135">
        <f t="shared" si="14"/>
        <v>71.743016194979759</v>
      </c>
      <c r="N102" s="135">
        <f t="shared" si="14"/>
        <v>75.951795501385874</v>
      </c>
      <c r="O102" s="31"/>
      <c r="P102" s="135">
        <f t="shared" ref="P102:Z102" si="15">IF(P96="-","-",SUM(P92:P101))</f>
        <v>50.12810126782113</v>
      </c>
      <c r="Q102" s="135" t="str">
        <f t="shared" si="15"/>
        <v>-</v>
      </c>
      <c r="R102" s="135" t="str">
        <f t="shared" si="15"/>
        <v>-</v>
      </c>
      <c r="S102" s="135" t="str">
        <f t="shared" si="15"/>
        <v>-</v>
      </c>
      <c r="T102" s="135" t="str">
        <f t="shared" si="15"/>
        <v>-</v>
      </c>
      <c r="U102" s="135" t="str">
        <f t="shared" si="15"/>
        <v>-</v>
      </c>
      <c r="V102" s="135" t="str">
        <f t="shared" si="15"/>
        <v>-</v>
      </c>
      <c r="W102" s="135" t="str">
        <f t="shared" si="15"/>
        <v>-</v>
      </c>
      <c r="X102" s="135" t="str">
        <f t="shared" si="15"/>
        <v>-</v>
      </c>
      <c r="Y102" s="135" t="str">
        <f t="shared" si="15"/>
        <v>-</v>
      </c>
      <c r="Z102" s="135" t="str">
        <f t="shared" si="15"/>
        <v>-</v>
      </c>
      <c r="AA102" s="29"/>
    </row>
    <row r="103" spans="1:27" s="30" customFormat="1" ht="11.5" x14ac:dyDescent="0.25">
      <c r="A103" s="273">
        <v>1</v>
      </c>
      <c r="B103" s="142" t="s">
        <v>353</v>
      </c>
      <c r="C103" s="142" t="s">
        <v>344</v>
      </c>
      <c r="D103" s="140" t="s">
        <v>327</v>
      </c>
      <c r="E103" s="134"/>
      <c r="F103" s="31"/>
      <c r="G103" s="41" t="s">
        <v>336</v>
      </c>
      <c r="H103" s="41" t="s">
        <v>336</v>
      </c>
      <c r="I103" s="41" t="s">
        <v>336</v>
      </c>
      <c r="J103" s="41" t="s">
        <v>336</v>
      </c>
      <c r="K103" s="41" t="s">
        <v>336</v>
      </c>
      <c r="L103" s="41" t="s">
        <v>336</v>
      </c>
      <c r="M103" s="41" t="s">
        <v>336</v>
      </c>
      <c r="N103" s="41" t="s">
        <v>336</v>
      </c>
      <c r="O103" s="31"/>
      <c r="P103" s="41" t="s">
        <v>336</v>
      </c>
      <c r="Q103" s="41" t="s">
        <v>336</v>
      </c>
      <c r="R103" s="41" t="s">
        <v>336</v>
      </c>
      <c r="S103" s="41" t="s">
        <v>336</v>
      </c>
      <c r="T103" s="41" t="s">
        <v>336</v>
      </c>
      <c r="U103" s="41" t="s">
        <v>336</v>
      </c>
      <c r="V103" s="41" t="s">
        <v>336</v>
      </c>
      <c r="W103" s="41" t="s">
        <v>336</v>
      </c>
      <c r="X103" s="41" t="s">
        <v>336</v>
      </c>
      <c r="Y103" s="41" t="s">
        <v>336</v>
      </c>
      <c r="Z103" s="41" t="s">
        <v>336</v>
      </c>
      <c r="AA103" s="29"/>
    </row>
    <row r="104" spans="1:27" s="30" customFormat="1" ht="11.5" x14ac:dyDescent="0.25">
      <c r="A104" s="273">
        <v>2</v>
      </c>
      <c r="B104" s="142" t="s">
        <v>353</v>
      </c>
      <c r="C104" s="142" t="s">
        <v>303</v>
      </c>
      <c r="D104" s="140" t="s">
        <v>327</v>
      </c>
      <c r="E104" s="134"/>
      <c r="F104" s="31"/>
      <c r="G104" s="41" t="s">
        <v>336</v>
      </c>
      <c r="H104" s="41" t="s">
        <v>336</v>
      </c>
      <c r="I104" s="41" t="s">
        <v>336</v>
      </c>
      <c r="J104" s="41" t="s">
        <v>336</v>
      </c>
      <c r="K104" s="41" t="s">
        <v>336</v>
      </c>
      <c r="L104" s="41" t="s">
        <v>336</v>
      </c>
      <c r="M104" s="41" t="s">
        <v>336</v>
      </c>
      <c r="N104" s="41" t="s">
        <v>336</v>
      </c>
      <c r="O104" s="31"/>
      <c r="P104" s="41" t="s">
        <v>336</v>
      </c>
      <c r="Q104" s="41" t="s">
        <v>336</v>
      </c>
      <c r="R104" s="41" t="s">
        <v>336</v>
      </c>
      <c r="S104" s="41" t="s">
        <v>336</v>
      </c>
      <c r="T104" s="41" t="s">
        <v>336</v>
      </c>
      <c r="U104" s="41" t="s">
        <v>336</v>
      </c>
      <c r="V104" s="41" t="s">
        <v>336</v>
      </c>
      <c r="W104" s="41" t="s">
        <v>336</v>
      </c>
      <c r="X104" s="41" t="s">
        <v>336</v>
      </c>
      <c r="Y104" s="41" t="s">
        <v>336</v>
      </c>
      <c r="Z104" s="41" t="s">
        <v>336</v>
      </c>
      <c r="AA104" s="29"/>
    </row>
    <row r="105" spans="1:27" s="30" customFormat="1" ht="12.4" customHeight="1" x14ac:dyDescent="0.25">
      <c r="A105" s="273">
        <v>3</v>
      </c>
      <c r="B105" s="142" t="s">
        <v>2</v>
      </c>
      <c r="C105" s="142" t="s">
        <v>345</v>
      </c>
      <c r="D105" s="140" t="s">
        <v>327</v>
      </c>
      <c r="E105" s="134"/>
      <c r="F105" s="31"/>
      <c r="G105" s="41">
        <f>IF('3c PC'!G14="-","-",'3c PC'!G55)</f>
        <v>6.5567588596821027</v>
      </c>
      <c r="H105" s="41">
        <f>IF('3c PC'!H14="-","-",'3c PC'!H55)</f>
        <v>6.5567588596821027</v>
      </c>
      <c r="I105" s="41">
        <f>IF('3c PC'!I14="-","-",'3c PC'!I55)</f>
        <v>6.6197359495950758</v>
      </c>
      <c r="J105" s="41">
        <f>IF('3c PC'!J14="-","-",'3c PC'!J55)</f>
        <v>6.6197359495950758</v>
      </c>
      <c r="K105" s="41">
        <f>IF('3c PC'!K14="-","-",'3c PC'!K55)</f>
        <v>6.6995028867368616</v>
      </c>
      <c r="L105" s="41">
        <f>IF('3c PC'!L14="-","-",'3c PC'!L55)</f>
        <v>6.6995028867368616</v>
      </c>
      <c r="M105" s="41">
        <f>IF('3c PC'!M14="-","-",'3c PC'!M55)</f>
        <v>7.1131218301273513</v>
      </c>
      <c r="N105" s="41">
        <f>IF('3c PC'!N14="-","-",'3c PC'!N55)</f>
        <v>7.1131218301273513</v>
      </c>
      <c r="O105" s="31"/>
      <c r="P105" s="41" t="str">
        <f>'3c PC'!P55</f>
        <v>-</v>
      </c>
      <c r="Q105" s="41" t="str">
        <f>'3c PC'!Q55</f>
        <v>-</v>
      </c>
      <c r="R105" s="41" t="str">
        <f>'3c PC'!R55</f>
        <v>-</v>
      </c>
      <c r="S105" s="41" t="str">
        <f>'3c PC'!S55</f>
        <v>-</v>
      </c>
      <c r="T105" s="41" t="str">
        <f>'3c PC'!T55</f>
        <v>-</v>
      </c>
      <c r="U105" s="41" t="str">
        <f>'3c PC'!U55</f>
        <v>-</v>
      </c>
      <c r="V105" s="41" t="str">
        <f>'3c PC'!V55</f>
        <v>-</v>
      </c>
      <c r="W105" s="41" t="str">
        <f>'3c PC'!W55</f>
        <v>-</v>
      </c>
      <c r="X105" s="41" t="str">
        <f>'3c PC'!X55</f>
        <v>-</v>
      </c>
      <c r="Y105" s="41" t="str">
        <f>'3c PC'!Y55</f>
        <v>-</v>
      </c>
      <c r="Z105" s="41" t="str">
        <f>'3c PC'!Z55</f>
        <v>-</v>
      </c>
      <c r="AA105" s="29"/>
    </row>
    <row r="106" spans="1:27" s="30" customFormat="1" ht="11.25" customHeight="1" x14ac:dyDescent="0.25">
      <c r="A106" s="273">
        <v>4</v>
      </c>
      <c r="B106" s="142" t="s">
        <v>355</v>
      </c>
      <c r="C106" s="142" t="s">
        <v>346</v>
      </c>
      <c r="D106" s="140" t="s">
        <v>327</v>
      </c>
      <c r="E106" s="134"/>
      <c r="F106" s="31"/>
      <c r="G106" s="41">
        <f>IF('3d NC-Elec'!H22="-","-",'3d NC-Elec'!H22)</f>
        <v>17.118500000000001</v>
      </c>
      <c r="H106" s="41">
        <f>IF('3d NC-Elec'!I22="-","-",'3d NC-Elec'!I22)</f>
        <v>17.118500000000001</v>
      </c>
      <c r="I106" s="41">
        <f>IF('3d NC-Elec'!J22="-","-",'3d NC-Elec'!J22)</f>
        <v>24.9879</v>
      </c>
      <c r="J106" s="41">
        <f>IF('3d NC-Elec'!K22="-","-",'3d NC-Elec'!K22)</f>
        <v>24.9879</v>
      </c>
      <c r="K106" s="41">
        <f>IF('3d NC-Elec'!L22="-","-",'3d NC-Elec'!L22)</f>
        <v>16.461499999999997</v>
      </c>
      <c r="L106" s="41">
        <f>IF('3d NC-Elec'!M22="-","-",'3d NC-Elec'!M22)</f>
        <v>16.461499999999997</v>
      </c>
      <c r="M106" s="41">
        <f>IF('3d NC-Elec'!N22="-","-",'3d NC-Elec'!N22)</f>
        <v>16.169499999999999</v>
      </c>
      <c r="N106" s="41">
        <f>IF('3d NC-Elec'!O22="-","-",'3d NC-Elec'!O22)</f>
        <v>16.169499999999999</v>
      </c>
      <c r="O106" s="31"/>
      <c r="P106" s="41" t="str">
        <f>'3d NC-Elec'!Q22</f>
        <v>-</v>
      </c>
      <c r="Q106" s="41" t="str">
        <f>'3d NC-Elec'!R22</f>
        <v>-</v>
      </c>
      <c r="R106" s="41" t="str">
        <f>'3d NC-Elec'!S22</f>
        <v>-</v>
      </c>
      <c r="S106" s="41" t="str">
        <f>'3d NC-Elec'!T22</f>
        <v>-</v>
      </c>
      <c r="T106" s="41" t="str">
        <f>'3d NC-Elec'!U22</f>
        <v>-</v>
      </c>
      <c r="U106" s="41" t="str">
        <f>'3d NC-Elec'!V22</f>
        <v>-</v>
      </c>
      <c r="V106" s="41" t="str">
        <f>'3d NC-Elec'!W22</f>
        <v>-</v>
      </c>
      <c r="W106" s="41" t="str">
        <f>'3d NC-Elec'!X22</f>
        <v>-</v>
      </c>
      <c r="X106" s="41" t="str">
        <f>'3d NC-Elec'!Y22</f>
        <v>-</v>
      </c>
      <c r="Y106" s="41" t="str">
        <f>'3d NC-Elec'!Z22</f>
        <v>-</v>
      </c>
      <c r="Z106" s="41" t="str">
        <f>'3d NC-Elec'!AA22</f>
        <v>-</v>
      </c>
      <c r="AA106" s="29"/>
    </row>
    <row r="107" spans="1:27" s="30" customFormat="1" ht="11.25" customHeight="1" x14ac:dyDescent="0.25">
      <c r="A107" s="273">
        <v>5</v>
      </c>
      <c r="B107" s="142" t="s">
        <v>352</v>
      </c>
      <c r="C107" s="142" t="s">
        <v>347</v>
      </c>
      <c r="D107" s="140" t="s">
        <v>327</v>
      </c>
      <c r="E107" s="134"/>
      <c r="F107" s="31"/>
      <c r="G107" s="41">
        <f>IF('3f CPIH'!C$16="-","-",'3g OC '!$E$7*('3f CPIH'!C$16/'3f CPIH'!$G$16))</f>
        <v>42.217448207552998</v>
      </c>
      <c r="H107" s="41">
        <f>IF('3f CPIH'!D$16="-","-",'3g OC '!$E$7*('3f CPIH'!D$16/'3f CPIH'!$G$16))</f>
        <v>42.301967623383938</v>
      </c>
      <c r="I107" s="41">
        <f>IF('3f CPIH'!E$16="-","-",'3g OC '!$E$7*('3f CPIH'!E$16/'3f CPIH'!$G$16))</f>
        <v>42.428746747130347</v>
      </c>
      <c r="J107" s="41">
        <f>IF('3f CPIH'!F$16="-","-",'3g OC '!$E$7*('3f CPIH'!F$16/'3f CPIH'!$G$16))</f>
        <v>42.682304994623152</v>
      </c>
      <c r="K107" s="41">
        <f>IF('3f CPIH'!G$16="-","-",'3g OC '!$E$7*('3f CPIH'!G$16/'3f CPIH'!$G$16))</f>
        <v>43.189421489608776</v>
      </c>
      <c r="L107" s="41">
        <f>IF('3f CPIH'!H$16="-","-",'3g OC '!$E$7*('3f CPIH'!H$16/'3f CPIH'!$G$16))</f>
        <v>43.73879769250987</v>
      </c>
      <c r="M107" s="41">
        <f>IF('3f CPIH'!I$16="-","-",'3g OC '!$E$7*('3f CPIH'!I$16/'3f CPIH'!$G$16))</f>
        <v>44.372693311241889</v>
      </c>
      <c r="N107" s="41">
        <f>IF('3f CPIH'!J$16="-","-",'3g OC '!$E$7*('3f CPIH'!J$16/'3f CPIH'!$G$16))</f>
        <v>44.753030682481111</v>
      </c>
      <c r="O107" s="31"/>
      <c r="P107" s="41">
        <f>IF('3f CPIH'!L$16="-","-",'3g OC '!$E$7*('3f CPIH'!L$16/'3f CPIH'!$G$16))</f>
        <v>44.753030682481111</v>
      </c>
      <c r="Q107" s="41" t="str">
        <f>IF('3f CPIH'!M$16="-","-",'3g OC '!$E$7*('3f CPIH'!M$16/'3f CPIH'!$G$16))</f>
        <v>-</v>
      </c>
      <c r="R107" s="41" t="str">
        <f>IF('3f CPIH'!N$16="-","-",'3g OC '!$E$7*('3f CPIH'!N$16/'3f CPIH'!$G$16))</f>
        <v>-</v>
      </c>
      <c r="S107" s="41" t="str">
        <f>IF('3f CPIH'!O$16="-","-",'3g OC '!$E$7*('3f CPIH'!O$16/'3f CPIH'!$G$16))</f>
        <v>-</v>
      </c>
      <c r="T107" s="41" t="str">
        <f>IF('3f CPIH'!P$16="-","-",'3g OC '!$E$7*('3f CPIH'!P$16/'3f CPIH'!$G$16))</f>
        <v>-</v>
      </c>
      <c r="U107" s="41" t="str">
        <f>IF('3f CPIH'!Q$16="-","-",'3g OC '!$E$7*('3f CPIH'!Q$16/'3f CPIH'!$G$16))</f>
        <v>-</v>
      </c>
      <c r="V107" s="41" t="str">
        <f>IF('3f CPIH'!R$16="-","-",'3g OC '!$E$7*('3f CPIH'!R$16/'3f CPIH'!$G$16))</f>
        <v>-</v>
      </c>
      <c r="W107" s="41" t="str">
        <f>IF('3f CPIH'!S$16="-","-",'3g OC '!$E$7*('3f CPIH'!S$16/'3f CPIH'!$G$16))</f>
        <v>-</v>
      </c>
      <c r="X107" s="41" t="str">
        <f>IF('3f CPIH'!T$16="-","-",'3g OC '!$E$7*('3f CPIH'!T$16/'3f CPIH'!$G$16))</f>
        <v>-</v>
      </c>
      <c r="Y107" s="41" t="str">
        <f>IF('3f CPIH'!U$16="-","-",'3g OC '!$E$7*('3f CPIH'!U$16/'3f CPIH'!$G$16))</f>
        <v>-</v>
      </c>
      <c r="Z107" s="41" t="str">
        <f>IF('3f CPIH'!V$16="-","-",'3g OC '!$E$7*('3f CPIH'!V$16/'3f CPIH'!$G$16))</f>
        <v>-</v>
      </c>
      <c r="AA107" s="29"/>
    </row>
    <row r="108" spans="1:27" s="30" customFormat="1" ht="11.25" customHeight="1" x14ac:dyDescent="0.25">
      <c r="A108" s="273">
        <v>6</v>
      </c>
      <c r="B108" s="142" t="s">
        <v>352</v>
      </c>
      <c r="C108" s="142" t="s">
        <v>45</v>
      </c>
      <c r="D108" s="140" t="s">
        <v>327</v>
      </c>
      <c r="E108" s="134"/>
      <c r="F108" s="31"/>
      <c r="G108" s="41" t="s">
        <v>336</v>
      </c>
      <c r="H108" s="41" t="s">
        <v>336</v>
      </c>
      <c r="I108" s="41" t="s">
        <v>336</v>
      </c>
      <c r="J108" s="41" t="s">
        <v>336</v>
      </c>
      <c r="K108" s="41">
        <f>IF('3h SMNCC'!F$36="-","-",'3h SMNCC'!F$44)</f>
        <v>0</v>
      </c>
      <c r="L108" s="41">
        <f>IF('3h SMNCC'!G$36="-","-",'3h SMNCC'!G$44)</f>
        <v>-0.15183804717209767</v>
      </c>
      <c r="M108" s="41">
        <f>IF('3h SMNCC'!H$36="-","-",'3h SMNCC'!H$44)</f>
        <v>1.7175769694001015</v>
      </c>
      <c r="N108" s="41">
        <f>IF('3h SMNCC'!I$36="-","-",'3h SMNCC'!I$44)</f>
        <v>5.3116046327263104</v>
      </c>
      <c r="O108" s="31"/>
      <c r="P108" s="41" t="str">
        <f>IF('3h SMNCC'!K$36="-","-",'3h SMNCC'!K$44)</f>
        <v>-</v>
      </c>
      <c r="Q108" s="41" t="str">
        <f>IF('3h SMNCC'!L$36="-","-",'3h SMNCC'!L$44)</f>
        <v>-</v>
      </c>
      <c r="R108" s="41" t="str">
        <f>IF('3h SMNCC'!M$36="-","-",'3h SMNCC'!M$44)</f>
        <v>-</v>
      </c>
      <c r="S108" s="41" t="str">
        <f>IF('3h SMNCC'!N$36="-","-",'3h SMNCC'!N$44)</f>
        <v>-</v>
      </c>
      <c r="T108" s="41" t="str">
        <f>IF('3h SMNCC'!O$36="-","-",'3h SMNCC'!O$44)</f>
        <v>-</v>
      </c>
      <c r="U108" s="41" t="str">
        <f>IF('3h SMNCC'!P$36="-","-",'3h SMNCC'!P$44)</f>
        <v>-</v>
      </c>
      <c r="V108" s="41" t="str">
        <f>IF('3h SMNCC'!Q$36="-","-",'3h SMNCC'!Q$44)</f>
        <v>-</v>
      </c>
      <c r="W108" s="41" t="str">
        <f>IF('3h SMNCC'!R$36="-","-",'3h SMNCC'!R$44)</f>
        <v>-</v>
      </c>
      <c r="X108" s="41" t="str">
        <f>IF('3h SMNCC'!S$36="-","-",'3h SMNCC'!S$44)</f>
        <v>-</v>
      </c>
      <c r="Y108" s="41" t="str">
        <f>IF('3h SMNCC'!T$36="-","-",'3h SMNCC'!T$44)</f>
        <v>-</v>
      </c>
      <c r="Z108" s="41" t="str">
        <f>IF('3h SMNCC'!U$36="-","-",'3h SMNCC'!U$44)</f>
        <v>-</v>
      </c>
      <c r="AA108" s="29"/>
    </row>
    <row r="109" spans="1:27" s="30" customFormat="1" ht="11.25" customHeight="1" x14ac:dyDescent="0.25">
      <c r="A109" s="273">
        <v>7</v>
      </c>
      <c r="B109" s="142" t="s">
        <v>352</v>
      </c>
      <c r="C109" s="142" t="s">
        <v>399</v>
      </c>
      <c r="D109" s="140" t="s">
        <v>327</v>
      </c>
      <c r="E109" s="134"/>
      <c r="F109" s="31"/>
      <c r="G109" s="41">
        <f>IF('3f CPIH'!C$16="-","-",'3i PAAC PAP'!$G$9*('3f CPIH'!C$16/'3f CPIH'!$G$16))</f>
        <v>4.3957347110466403</v>
      </c>
      <c r="H109" s="41">
        <f>IF('3f CPIH'!D$16="-","-",'3i PAAC PAP'!$G$9*('3f CPIH'!D$16/'3f CPIH'!$G$16))</f>
        <v>4.4045349807384246</v>
      </c>
      <c r="I109" s="41">
        <f>IF('3f CPIH'!E$16="-","-",'3i PAAC PAP'!$G$9*('3f CPIH'!E$16/'3f CPIH'!$G$16))</f>
        <v>4.417735385276103</v>
      </c>
      <c r="J109" s="41">
        <f>IF('3f CPIH'!F$16="-","-",'3i PAAC PAP'!$G$9*('3f CPIH'!F$16/'3f CPIH'!$G$16))</f>
        <v>4.4441361943514579</v>
      </c>
      <c r="K109" s="41">
        <f>IF('3f CPIH'!G$16="-","-",'3i PAAC PAP'!$G$9*('3f CPIH'!G$16/'3f CPIH'!$G$16))</f>
        <v>4.4969378125021686</v>
      </c>
      <c r="L109" s="41">
        <f>IF('3f CPIH'!H$16="-","-",'3i PAAC PAP'!$G$9*('3f CPIH'!H$16/'3f CPIH'!$G$16))</f>
        <v>4.5541395654987715</v>
      </c>
      <c r="M109" s="41">
        <f>IF('3f CPIH'!I$16="-","-",'3i PAAC PAP'!$G$9*('3f CPIH'!I$16/'3f CPIH'!$G$16))</f>
        <v>4.6201415881871588</v>
      </c>
      <c r="N109" s="41">
        <f>IF('3f CPIH'!J$16="-","-",'3i PAAC PAP'!$G$9*('3f CPIH'!J$16/'3f CPIH'!$G$16))</f>
        <v>4.659742801800193</v>
      </c>
      <c r="O109" s="31"/>
      <c r="P109" s="41">
        <f>IF('3f CPIH'!L$16="-","-",'3i PAAC PAP'!$G$9*('3f CPIH'!L$16/'3f CPIH'!$G$16))</f>
        <v>4.659742801800193</v>
      </c>
      <c r="Q109" s="41" t="str">
        <f>IF('3f CPIH'!M$16="-","-",'3i PAAC PAP'!$G$9*('3f CPIH'!M$16/'3f CPIH'!$G$16))</f>
        <v>-</v>
      </c>
      <c r="R109" s="41" t="str">
        <f>IF('3f CPIH'!N$16="-","-",'3i PAAC PAP'!$G$9*('3f CPIH'!N$16/'3f CPIH'!$G$16))</f>
        <v>-</v>
      </c>
      <c r="S109" s="41" t="str">
        <f>IF('3f CPIH'!O$16="-","-",'3i PAAC PAP'!$G$9*('3f CPIH'!O$16/'3f CPIH'!$G$16))</f>
        <v>-</v>
      </c>
      <c r="T109" s="41" t="str">
        <f>IF('3f CPIH'!P$16="-","-",'3i PAAC PAP'!$G$9*('3f CPIH'!P$16/'3f CPIH'!$G$16))</f>
        <v>-</v>
      </c>
      <c r="U109" s="41" t="str">
        <f>IF('3f CPIH'!Q$16="-","-",'3i PAAC PAP'!$G$9*('3f CPIH'!Q$16/'3f CPIH'!$G$16))</f>
        <v>-</v>
      </c>
      <c r="V109" s="41" t="str">
        <f>IF('3f CPIH'!R$16="-","-",'3i PAAC PAP'!$G$9*('3f CPIH'!R$16/'3f CPIH'!$G$16))</f>
        <v>-</v>
      </c>
      <c r="W109" s="41" t="str">
        <f>IF('3f CPIH'!S$16="-","-",'3i PAAC PAP'!$G$9*('3f CPIH'!S$16/'3f CPIH'!$G$16))</f>
        <v>-</v>
      </c>
      <c r="X109" s="41" t="str">
        <f>IF('3f CPIH'!T$16="-","-",'3i PAAC PAP'!$G$9*('3f CPIH'!T$16/'3f CPIH'!$G$16))</f>
        <v>-</v>
      </c>
      <c r="Y109" s="41" t="str">
        <f>IF('3f CPIH'!U$16="-","-",'3i PAAC PAP'!$G$9*('3f CPIH'!U$16/'3f CPIH'!$G$16))</f>
        <v>-</v>
      </c>
      <c r="Z109" s="41" t="str">
        <f>IF('3f CPIH'!V$16="-","-",'3i PAAC PAP'!$G$9*('3f CPIH'!V$16/'3f CPIH'!$G$16))</f>
        <v>-</v>
      </c>
      <c r="AA109" s="29"/>
    </row>
    <row r="110" spans="1:27" s="30" customFormat="1" ht="11.25" customHeight="1" x14ac:dyDescent="0.25">
      <c r="A110" s="273">
        <v>8</v>
      </c>
      <c r="B110" s="142" t="s">
        <v>352</v>
      </c>
      <c r="C110" s="142" t="s">
        <v>417</v>
      </c>
      <c r="D110" s="140" t="s">
        <v>327</v>
      </c>
      <c r="E110" s="134"/>
      <c r="F110" s="31"/>
      <c r="G110" s="41">
        <f>IF(G105="-","-",SUM(G103:G108)*'3i PAAC PAP'!$G$21)</f>
        <v>0.95162409867932696</v>
      </c>
      <c r="H110" s="41">
        <f>IF(H105="-","-",SUM(H103:H108)*'3i PAAC PAP'!$G$21)</f>
        <v>0.95284473016482563</v>
      </c>
      <c r="I110" s="41">
        <f>IF(I105="-","-",SUM(I103:I108)*'3i PAAC PAP'!$G$21)</f>
        <v>1.0692352627333843</v>
      </c>
      <c r="J110" s="41">
        <f>IF(J105="-","-",SUM(J103:J108)*'3i PAAC PAP'!$G$21)</f>
        <v>1.0728971571898807</v>
      </c>
      <c r="K110" s="41">
        <f>IF(K105="-","-",SUM(K103:K108)*'3i PAAC PAP'!$G$21)</f>
        <v>0.95823446333300244</v>
      </c>
      <c r="L110" s="41">
        <f>IF(L105="-","-",SUM(L103:L108)*'3i PAAC PAP'!$G$21)</f>
        <v>0.96397571917107616</v>
      </c>
      <c r="M110" s="41">
        <f>IF(M105="-","-",SUM(M103:M108)*'3i PAAC PAP'!$G$21)</f>
        <v>1.0018850168096329</v>
      </c>
      <c r="N110" s="41">
        <f>IF(N105="-","-",SUM(N103:N108)*'3i PAAC PAP'!$G$21)</f>
        <v>1.0592828945441419</v>
      </c>
      <c r="O110" s="31"/>
      <c r="P110" s="41" t="str">
        <f>IF(P105="-","-",SUM(P103:P108)*'3i PAAC PAP'!$G$21)</f>
        <v>-</v>
      </c>
      <c r="Q110" s="41" t="str">
        <f>IF(Q105="-","-",SUM(Q103:Q108)*'3i PAAC PAP'!$G$21)</f>
        <v>-</v>
      </c>
      <c r="R110" s="41" t="str">
        <f>IF(R105="-","-",SUM(R103:R108)*'3i PAAC PAP'!$G$21)</f>
        <v>-</v>
      </c>
      <c r="S110" s="41" t="str">
        <f>IF(S105="-","-",SUM(S103:S108)*'3i PAAC PAP'!$G$21)</f>
        <v>-</v>
      </c>
      <c r="T110" s="41" t="str">
        <f>IF(T105="-","-",SUM(T103:T108)*'3i PAAC PAP'!$G$21)</f>
        <v>-</v>
      </c>
      <c r="U110" s="41" t="str">
        <f>IF(U105="-","-",SUM(U103:U108)*'3i PAAC PAP'!$G$21)</f>
        <v>-</v>
      </c>
      <c r="V110" s="41" t="str">
        <f>IF(V105="-","-",SUM(V103:V108)*'3i PAAC PAP'!$G$21)</f>
        <v>-</v>
      </c>
      <c r="W110" s="41" t="str">
        <f>IF(W105="-","-",SUM(W103:W108)*'3i PAAC PAP'!$G$21)</f>
        <v>-</v>
      </c>
      <c r="X110" s="41" t="str">
        <f>IF(X105="-","-",SUM(X103:X108)*'3i PAAC PAP'!$G$21)</f>
        <v>-</v>
      </c>
      <c r="Y110" s="41" t="str">
        <f>IF(Y105="-","-",SUM(Y103:Y108)*'3i PAAC PAP'!$G$21)</f>
        <v>-</v>
      </c>
      <c r="Z110" s="41" t="str">
        <f>IF(Z105="-","-",SUM(Z103:Z108)*'3i PAAC PAP'!$G$21)</f>
        <v>-</v>
      </c>
      <c r="AA110" s="29"/>
    </row>
    <row r="111" spans="1:27" s="30" customFormat="1" ht="11.25" customHeight="1" x14ac:dyDescent="0.25">
      <c r="A111" s="273">
        <v>9</v>
      </c>
      <c r="B111" s="142" t="s">
        <v>398</v>
      </c>
      <c r="C111" s="142" t="s">
        <v>548</v>
      </c>
      <c r="D111" s="140" t="s">
        <v>327</v>
      </c>
      <c r="E111" s="134"/>
      <c r="F111" s="31"/>
      <c r="G111" s="41">
        <f>IF(G105="-","-",SUM(G103:G110)*'3j EBIT'!$E$7)</f>
        <v>1.3535612516622606</v>
      </c>
      <c r="H111" s="41">
        <f>IF(H105="-","-",SUM(H103:H110)*'3j EBIT'!$E$7)</f>
        <v>1.3553575176854162</v>
      </c>
      <c r="I111" s="41">
        <f>IF(I105="-","-",SUM(I103:I110)*'3j EBIT'!$E$7)</f>
        <v>1.5109437135499633</v>
      </c>
      <c r="J111" s="41">
        <f>IF(J105="-","-",SUM(J103:J110)*'3j EBIT'!$E$7)</f>
        <v>1.5163325116194319</v>
      </c>
      <c r="K111" s="41">
        <f>IF(K105="-","-",SUM(K103:K110)*'3j EBIT'!$E$7)</f>
        <v>1.3643063363914354</v>
      </c>
      <c r="L111" s="41">
        <f>IF(L105="-","-",SUM(L103:L110)*'3j EBIT'!$E$7)</f>
        <v>1.3730554785181452</v>
      </c>
      <c r="M111" s="41">
        <f>IF(M105="-","-",SUM(M103:M110)*'3j EBIT'!$E$7)</f>
        <v>1.4249034555995566</v>
      </c>
      <c r="N111" s="41">
        <f>IF(N105="-","-",SUM(N103:N110)*'3j EBIT'!$E$7)</f>
        <v>1.502259373991903</v>
      </c>
      <c r="O111" s="31"/>
      <c r="P111" s="41" t="str">
        <f>IF(P105="-","-",SUM(P103:P110)*'3j EBIT'!$E$7)</f>
        <v>-</v>
      </c>
      <c r="Q111" s="41" t="str">
        <f>IF(Q105="-","-",SUM(Q103:Q110)*'3j EBIT'!$E$7)</f>
        <v>-</v>
      </c>
      <c r="R111" s="41" t="str">
        <f>IF(R105="-","-",SUM(R103:R110)*'3j EBIT'!$E$7)</f>
        <v>-</v>
      </c>
      <c r="S111" s="41" t="str">
        <f>IF(S105="-","-",SUM(S103:S110)*'3j EBIT'!$E$7)</f>
        <v>-</v>
      </c>
      <c r="T111" s="41" t="str">
        <f>IF(T105="-","-",SUM(T103:T110)*'3j EBIT'!$E$7)</f>
        <v>-</v>
      </c>
      <c r="U111" s="41" t="str">
        <f>IF(U105="-","-",SUM(U103:U110)*'3j EBIT'!$E$7)</f>
        <v>-</v>
      </c>
      <c r="V111" s="41" t="str">
        <f>IF(V105="-","-",SUM(V103:V110)*'3j EBIT'!$E$7)</f>
        <v>-</v>
      </c>
      <c r="W111" s="41" t="str">
        <f>IF(W105="-","-",SUM(W103:W110)*'3j EBIT'!$E$7)</f>
        <v>-</v>
      </c>
      <c r="X111" s="41" t="str">
        <f>IF(X105="-","-",SUM(X103:X110)*'3j EBIT'!$E$7)</f>
        <v>-</v>
      </c>
      <c r="Y111" s="41" t="str">
        <f>IF(Y105="-","-",SUM(Y103:Y110)*'3j EBIT'!$E$7)</f>
        <v>-</v>
      </c>
      <c r="Z111" s="41" t="str">
        <f>IF(Z105="-","-",SUM(Z103:Z110)*'3j EBIT'!$E$7)</f>
        <v>-</v>
      </c>
      <c r="AA111" s="29"/>
    </row>
    <row r="112" spans="1:27" s="30" customFormat="1" ht="11.5" x14ac:dyDescent="0.25">
      <c r="A112" s="273">
        <v>10</v>
      </c>
      <c r="B112" s="142" t="s">
        <v>294</v>
      </c>
      <c r="C112" s="190" t="s">
        <v>549</v>
      </c>
      <c r="D112" s="140" t="s">
        <v>327</v>
      </c>
      <c r="E112" s="133"/>
      <c r="F112" s="31"/>
      <c r="G112" s="41">
        <f>IF(G107="-","-",SUM(G103:G105,G107:G111)*'3k HAP'!$E$8)</f>
        <v>0.80308990838435423</v>
      </c>
      <c r="H112" s="41">
        <f>IF(H107="-","-",SUM(H103:H105,H107:H111)*'3k HAP'!$E$8)</f>
        <v>0.80448453227519012</v>
      </c>
      <c r="I112" s="41">
        <f>IF(I107="-","-",SUM(I103:I105,I107:I111)*'3k HAP'!$E$8)</f>
        <v>0.81135994108587295</v>
      </c>
      <c r="J112" s="41">
        <f>IF(J107="-","-",SUM(J103:J105,J107:J111)*'3k HAP'!$E$8)</f>
        <v>0.81554381275838017</v>
      </c>
      <c r="K112" s="41">
        <f>IF(K107="-","-",SUM(K103:K105,K107:K111)*'3k HAP'!$E$8)</f>
        <v>0.82094352041993568</v>
      </c>
      <c r="L112" s="41">
        <f>IF(L107="-","-",SUM(L103:L105,L107:L111)*'3k HAP'!$E$8)</f>
        <v>0.82773636873801937</v>
      </c>
      <c r="M112" s="41">
        <f>IF(M107="-","-",SUM(M103:M105,M107:M111)*'3k HAP'!$E$8)</f>
        <v>0.87221838357471926</v>
      </c>
      <c r="N112" s="41">
        <f>IF(N107="-","-",SUM(N103:N105,N107:N111)*'3k HAP'!$E$8)</f>
        <v>0.93227764567552462</v>
      </c>
      <c r="O112" s="31"/>
      <c r="P112" s="41">
        <f>IF(P107="-","-",SUM(P103:P105,P107:P111)*'3k HAP'!$E$8)</f>
        <v>0.71532778353982818</v>
      </c>
      <c r="Q112" s="41" t="str">
        <f>IF(Q107="-","-",SUM(Q103:Q105,Q107:Q111)*'3k HAP'!$E$8)</f>
        <v>-</v>
      </c>
      <c r="R112" s="41" t="str">
        <f>IF(R107="-","-",SUM(R103:R105,R107:R111)*'3k HAP'!$E$8)</f>
        <v>-</v>
      </c>
      <c r="S112" s="41" t="str">
        <f>IF(S107="-","-",SUM(S103:S105,S107:S111)*'3k HAP'!$E$8)</f>
        <v>-</v>
      </c>
      <c r="T112" s="41" t="str">
        <f>IF(T107="-","-",SUM(T103:T105,T107:T111)*'3k HAP'!$E$8)</f>
        <v>-</v>
      </c>
      <c r="U112" s="41" t="str">
        <f>IF(U107="-","-",SUM(U103:U105,U107:U111)*'3k HAP'!$E$8)</f>
        <v>-</v>
      </c>
      <c r="V112" s="41" t="str">
        <f>IF(V107="-","-",SUM(V103:V105,V107:V111)*'3k HAP'!$E$8)</f>
        <v>-</v>
      </c>
      <c r="W112" s="41" t="str">
        <f>IF(W107="-","-",SUM(W103:W105,W107:W111)*'3k HAP'!$E$8)</f>
        <v>-</v>
      </c>
      <c r="X112" s="41" t="str">
        <f>IF(X107="-","-",SUM(X103:X105,X107:X111)*'3k HAP'!$E$8)</f>
        <v>-</v>
      </c>
      <c r="Y112" s="41" t="str">
        <f>IF(Y107="-","-",SUM(Y103:Y105,Y107:Y111)*'3k HAP'!$E$8)</f>
        <v>-</v>
      </c>
      <c r="Z112" s="41" t="str">
        <f>IF(Z107="-","-",SUM(Z103:Z105,Z107:Z111)*'3k HAP'!$E$8)</f>
        <v>-</v>
      </c>
      <c r="AA112" s="29"/>
    </row>
    <row r="113" spans="1:27" s="30" customFormat="1" ht="11.5" x14ac:dyDescent="0.25">
      <c r="A113" s="273">
        <v>11</v>
      </c>
      <c r="B113" s="142" t="s">
        <v>46</v>
      </c>
      <c r="C113" s="142" t="str">
        <f>B113&amp;"_"&amp;D113</f>
        <v>Total_South East</v>
      </c>
      <c r="D113" s="140" t="s">
        <v>327</v>
      </c>
      <c r="E113" s="134"/>
      <c r="F113" s="31"/>
      <c r="G113" s="41">
        <f t="shared" ref="G113:N113" si="16">IF(G107="-","-",SUM(G103:G112))</f>
        <v>73.39671703700769</v>
      </c>
      <c r="H113" s="41">
        <f t="shared" si="16"/>
        <v>73.494448243929895</v>
      </c>
      <c r="I113" s="41">
        <f t="shared" si="16"/>
        <v>81.845656999370746</v>
      </c>
      <c r="J113" s="41">
        <f t="shared" si="16"/>
        <v>82.13885062013739</v>
      </c>
      <c r="K113" s="41">
        <f t="shared" si="16"/>
        <v>73.990846508992178</v>
      </c>
      <c r="L113" s="41">
        <f t="shared" si="16"/>
        <v>74.46686966400064</v>
      </c>
      <c r="M113" s="41">
        <f t="shared" si="16"/>
        <v>77.292040554940414</v>
      </c>
      <c r="N113" s="41">
        <f t="shared" si="16"/>
        <v>81.500819861346542</v>
      </c>
      <c r="O113" s="31"/>
      <c r="P113" s="41">
        <f t="shared" ref="P113:Z113" si="17">IF(P107="-","-",SUM(P103:P112))</f>
        <v>50.12810126782113</v>
      </c>
      <c r="Q113" s="41" t="str">
        <f t="shared" si="17"/>
        <v>-</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5" x14ac:dyDescent="0.25">
      <c r="A114" s="273">
        <v>1</v>
      </c>
      <c r="B114" s="138" t="s">
        <v>353</v>
      </c>
      <c r="C114" s="138" t="s">
        <v>344</v>
      </c>
      <c r="D114" s="141" t="s">
        <v>328</v>
      </c>
      <c r="E114" s="137"/>
      <c r="F114" s="31"/>
      <c r="G114" s="135" t="s">
        <v>336</v>
      </c>
      <c r="H114" s="135" t="s">
        <v>336</v>
      </c>
      <c r="I114" s="135" t="s">
        <v>336</v>
      </c>
      <c r="J114" s="135" t="s">
        <v>336</v>
      </c>
      <c r="K114" s="135" t="s">
        <v>336</v>
      </c>
      <c r="L114" s="135" t="s">
        <v>336</v>
      </c>
      <c r="M114" s="135" t="s">
        <v>336</v>
      </c>
      <c r="N114" s="135" t="s">
        <v>336</v>
      </c>
      <c r="O114" s="31"/>
      <c r="P114" s="135" t="s">
        <v>336</v>
      </c>
      <c r="Q114" s="135" t="s">
        <v>336</v>
      </c>
      <c r="R114" s="135" t="s">
        <v>336</v>
      </c>
      <c r="S114" s="135" t="s">
        <v>336</v>
      </c>
      <c r="T114" s="135" t="s">
        <v>336</v>
      </c>
      <c r="U114" s="135" t="s">
        <v>336</v>
      </c>
      <c r="V114" s="135" t="s">
        <v>336</v>
      </c>
      <c r="W114" s="135" t="s">
        <v>336</v>
      </c>
      <c r="X114" s="135" t="s">
        <v>336</v>
      </c>
      <c r="Y114" s="135" t="s">
        <v>336</v>
      </c>
      <c r="Z114" s="135" t="s">
        <v>336</v>
      </c>
      <c r="AA114" s="29"/>
    </row>
    <row r="115" spans="1:27" s="30" customFormat="1" ht="11.5" x14ac:dyDescent="0.25">
      <c r="A115" s="273">
        <v>2</v>
      </c>
      <c r="B115" s="138" t="s">
        <v>353</v>
      </c>
      <c r="C115" s="138" t="s">
        <v>303</v>
      </c>
      <c r="D115" s="141" t="s">
        <v>328</v>
      </c>
      <c r="E115" s="137"/>
      <c r="F115" s="31"/>
      <c r="G115" s="135" t="s">
        <v>336</v>
      </c>
      <c r="H115" s="135" t="s">
        <v>336</v>
      </c>
      <c r="I115" s="135" t="s">
        <v>336</v>
      </c>
      <c r="J115" s="135" t="s">
        <v>336</v>
      </c>
      <c r="K115" s="135" t="s">
        <v>336</v>
      </c>
      <c r="L115" s="135" t="s">
        <v>336</v>
      </c>
      <c r="M115" s="135" t="s">
        <v>336</v>
      </c>
      <c r="N115" s="135" t="s">
        <v>336</v>
      </c>
      <c r="O115" s="31"/>
      <c r="P115" s="135" t="s">
        <v>336</v>
      </c>
      <c r="Q115" s="135" t="s">
        <v>336</v>
      </c>
      <c r="R115" s="135" t="s">
        <v>336</v>
      </c>
      <c r="S115" s="135" t="s">
        <v>336</v>
      </c>
      <c r="T115" s="135" t="s">
        <v>336</v>
      </c>
      <c r="U115" s="135" t="s">
        <v>336</v>
      </c>
      <c r="V115" s="135" t="s">
        <v>336</v>
      </c>
      <c r="W115" s="135" t="s">
        <v>336</v>
      </c>
      <c r="X115" s="135" t="s">
        <v>336</v>
      </c>
      <c r="Y115" s="135" t="s">
        <v>336</v>
      </c>
      <c r="Z115" s="135" t="s">
        <v>336</v>
      </c>
      <c r="AA115" s="29"/>
    </row>
    <row r="116" spans="1:27" s="30" customFormat="1" ht="11.25" customHeight="1" x14ac:dyDescent="0.25">
      <c r="A116" s="273">
        <v>3</v>
      </c>
      <c r="B116" s="138" t="s">
        <v>2</v>
      </c>
      <c r="C116" s="138" t="s">
        <v>345</v>
      </c>
      <c r="D116" s="141" t="s">
        <v>328</v>
      </c>
      <c r="E116" s="137"/>
      <c r="F116" s="31"/>
      <c r="G116" s="135">
        <f>IF('3c PC'!G14="-","-",'3c PC'!G55)</f>
        <v>6.5567588596821027</v>
      </c>
      <c r="H116" s="135">
        <f>IF('3c PC'!H14="-","-",'3c PC'!H55)</f>
        <v>6.5567588596821027</v>
      </c>
      <c r="I116" s="135">
        <f>IF('3c PC'!I14="-","-",'3c PC'!I55)</f>
        <v>6.6197359495950758</v>
      </c>
      <c r="J116" s="135">
        <f>IF('3c PC'!J14="-","-",'3c PC'!J55)</f>
        <v>6.6197359495950758</v>
      </c>
      <c r="K116" s="135">
        <f>IF('3c PC'!K14="-","-",'3c PC'!K55)</f>
        <v>6.6995028867368616</v>
      </c>
      <c r="L116" s="135">
        <f>IF('3c PC'!L14="-","-",'3c PC'!L55)</f>
        <v>6.6995028867368616</v>
      </c>
      <c r="M116" s="135">
        <f>IF('3c PC'!M14="-","-",'3c PC'!M55)</f>
        <v>7.1131218301273513</v>
      </c>
      <c r="N116" s="135">
        <f>IF('3c PC'!N14="-","-",'3c PC'!N55)</f>
        <v>7.1131218301273513</v>
      </c>
      <c r="O116" s="31"/>
      <c r="P116" s="135" t="str">
        <f>'3c PC'!P55</f>
        <v>-</v>
      </c>
      <c r="Q116" s="135" t="str">
        <f>'3c PC'!Q55</f>
        <v>-</v>
      </c>
      <c r="R116" s="135" t="str">
        <f>'3c PC'!R55</f>
        <v>-</v>
      </c>
      <c r="S116" s="135" t="str">
        <f>'3c PC'!S55</f>
        <v>-</v>
      </c>
      <c r="T116" s="135" t="str">
        <f>'3c PC'!T55</f>
        <v>-</v>
      </c>
      <c r="U116" s="135" t="str">
        <f>'3c PC'!U55</f>
        <v>-</v>
      </c>
      <c r="V116" s="135" t="str">
        <f>'3c PC'!V55</f>
        <v>-</v>
      </c>
      <c r="W116" s="135" t="str">
        <f>'3c PC'!W55</f>
        <v>-</v>
      </c>
      <c r="X116" s="135" t="str">
        <f>'3c PC'!X55</f>
        <v>-</v>
      </c>
      <c r="Y116" s="135" t="str">
        <f>'3c PC'!Y55</f>
        <v>-</v>
      </c>
      <c r="Z116" s="135" t="str">
        <f>'3c PC'!Z55</f>
        <v>-</v>
      </c>
      <c r="AA116" s="29"/>
    </row>
    <row r="117" spans="1:27" s="30" customFormat="1" ht="11.25" customHeight="1" x14ac:dyDescent="0.25">
      <c r="A117" s="273">
        <v>4</v>
      </c>
      <c r="B117" s="138" t="s">
        <v>355</v>
      </c>
      <c r="C117" s="138" t="s">
        <v>346</v>
      </c>
      <c r="D117" s="141" t="s">
        <v>328</v>
      </c>
      <c r="E117" s="137"/>
      <c r="F117" s="31"/>
      <c r="G117" s="135">
        <f>IF('3d NC-Elec'!H23="-","-",'3d NC-Elec'!H23)</f>
        <v>14.490500000000003</v>
      </c>
      <c r="H117" s="135">
        <f>IF('3d NC-Elec'!I23="-","-",'3d NC-Elec'!I23)</f>
        <v>14.490500000000003</v>
      </c>
      <c r="I117" s="135">
        <f>IF('3d NC-Elec'!J23="-","-",'3d NC-Elec'!J23)</f>
        <v>20.293999999999997</v>
      </c>
      <c r="J117" s="135">
        <f>IF('3d NC-Elec'!K23="-","-",'3d NC-Elec'!K23)</f>
        <v>20.293999999999997</v>
      </c>
      <c r="K117" s="135">
        <f>IF('3d NC-Elec'!L23="-","-",'3d NC-Elec'!L23)</f>
        <v>16.206000000000003</v>
      </c>
      <c r="L117" s="135">
        <f>IF('3d NC-Elec'!M23="-","-",'3d NC-Elec'!M23)</f>
        <v>16.206000000000003</v>
      </c>
      <c r="M117" s="135">
        <f>IF('3d NC-Elec'!N23="-","-",'3d NC-Elec'!N23)</f>
        <v>16.716999999999999</v>
      </c>
      <c r="N117" s="135">
        <f>IF('3d NC-Elec'!O23="-","-",'3d NC-Elec'!O23)</f>
        <v>16.716999999999999</v>
      </c>
      <c r="O117" s="31"/>
      <c r="P117" s="135" t="str">
        <f>'3d NC-Elec'!Q23</f>
        <v>-</v>
      </c>
      <c r="Q117" s="135" t="str">
        <f>'3d NC-Elec'!R23</f>
        <v>-</v>
      </c>
      <c r="R117" s="135" t="str">
        <f>'3d NC-Elec'!S23</f>
        <v>-</v>
      </c>
      <c r="S117" s="135" t="str">
        <f>'3d NC-Elec'!T23</f>
        <v>-</v>
      </c>
      <c r="T117" s="135" t="str">
        <f>'3d NC-Elec'!U23</f>
        <v>-</v>
      </c>
      <c r="U117" s="135" t="str">
        <f>'3d NC-Elec'!V23</f>
        <v>-</v>
      </c>
      <c r="V117" s="135" t="str">
        <f>'3d NC-Elec'!W23</f>
        <v>-</v>
      </c>
      <c r="W117" s="135" t="str">
        <f>'3d NC-Elec'!X23</f>
        <v>-</v>
      </c>
      <c r="X117" s="135" t="str">
        <f>'3d NC-Elec'!Y23</f>
        <v>-</v>
      </c>
      <c r="Y117" s="135" t="str">
        <f>'3d NC-Elec'!Z23</f>
        <v>-</v>
      </c>
      <c r="Z117" s="135" t="str">
        <f>'3d NC-Elec'!AA23</f>
        <v>-</v>
      </c>
      <c r="AA117" s="29"/>
    </row>
    <row r="118" spans="1:27" s="30" customFormat="1" ht="12.4" customHeight="1" x14ac:dyDescent="0.25">
      <c r="A118" s="273">
        <v>5</v>
      </c>
      <c r="B118" s="138" t="s">
        <v>352</v>
      </c>
      <c r="C118" s="138" t="s">
        <v>347</v>
      </c>
      <c r="D118" s="141" t="s">
        <v>328</v>
      </c>
      <c r="E118" s="137"/>
      <c r="F118" s="31"/>
      <c r="G118" s="135">
        <f>IF('3f CPIH'!C$16="-","-",'3g OC '!$E$7*('3f CPIH'!C$16/'3f CPIH'!$G$16))</f>
        <v>42.217448207552998</v>
      </c>
      <c r="H118" s="135">
        <f>IF('3f CPIH'!D$16="-","-",'3g OC '!$E$7*('3f CPIH'!D$16/'3f CPIH'!$G$16))</f>
        <v>42.301967623383938</v>
      </c>
      <c r="I118" s="135">
        <f>IF('3f CPIH'!E$16="-","-",'3g OC '!$E$7*('3f CPIH'!E$16/'3f CPIH'!$G$16))</f>
        <v>42.428746747130347</v>
      </c>
      <c r="J118" s="135">
        <f>IF('3f CPIH'!F$16="-","-",'3g OC '!$E$7*('3f CPIH'!F$16/'3f CPIH'!$G$16))</f>
        <v>42.682304994623152</v>
      </c>
      <c r="K118" s="135">
        <f>IF('3f CPIH'!G$16="-","-",'3g OC '!$E$7*('3f CPIH'!G$16/'3f CPIH'!$G$16))</f>
        <v>43.189421489608776</v>
      </c>
      <c r="L118" s="135">
        <f>IF('3f CPIH'!H$16="-","-",'3g OC '!$E$7*('3f CPIH'!H$16/'3f CPIH'!$G$16))</f>
        <v>43.73879769250987</v>
      </c>
      <c r="M118" s="135">
        <f>IF('3f CPIH'!I$16="-","-",'3g OC '!$E$7*('3f CPIH'!I$16/'3f CPIH'!$G$16))</f>
        <v>44.372693311241889</v>
      </c>
      <c r="N118" s="135">
        <f>IF('3f CPIH'!J$16="-","-",'3g OC '!$E$7*('3f CPIH'!J$16/'3f CPIH'!$G$16))</f>
        <v>44.753030682481111</v>
      </c>
      <c r="O118" s="31"/>
      <c r="P118" s="135">
        <f>IF('3f CPIH'!L$16="-","-",'3g OC '!$E$7*('3f CPIH'!L$16/'3f CPIH'!$G$16))</f>
        <v>44.753030682481111</v>
      </c>
      <c r="Q118" s="135" t="str">
        <f>IF('3f CPIH'!M$16="-","-",'3g OC '!$E$7*('3f CPIH'!M$16/'3f CPIH'!$G$16))</f>
        <v>-</v>
      </c>
      <c r="R118" s="135" t="str">
        <f>IF('3f CPIH'!N$16="-","-",'3g OC '!$E$7*('3f CPIH'!N$16/'3f CPIH'!$G$16))</f>
        <v>-</v>
      </c>
      <c r="S118" s="135" t="str">
        <f>IF('3f CPIH'!O$16="-","-",'3g OC '!$E$7*('3f CPIH'!O$16/'3f CPIH'!$G$16))</f>
        <v>-</v>
      </c>
      <c r="T118" s="135" t="str">
        <f>IF('3f CPIH'!P$16="-","-",'3g OC '!$E$7*('3f CPIH'!P$16/'3f CPIH'!$G$16))</f>
        <v>-</v>
      </c>
      <c r="U118" s="135" t="str">
        <f>IF('3f CPIH'!Q$16="-","-",'3g OC '!$E$7*('3f CPIH'!Q$16/'3f CPIH'!$G$16))</f>
        <v>-</v>
      </c>
      <c r="V118" s="135" t="str">
        <f>IF('3f CPIH'!R$16="-","-",'3g OC '!$E$7*('3f CPIH'!R$16/'3f CPIH'!$G$16))</f>
        <v>-</v>
      </c>
      <c r="W118" s="135" t="str">
        <f>IF('3f CPIH'!S$16="-","-",'3g OC '!$E$7*('3f CPIH'!S$16/'3f CPIH'!$G$16))</f>
        <v>-</v>
      </c>
      <c r="X118" s="135" t="str">
        <f>IF('3f CPIH'!T$16="-","-",'3g OC '!$E$7*('3f CPIH'!T$16/'3f CPIH'!$G$16))</f>
        <v>-</v>
      </c>
      <c r="Y118" s="135" t="str">
        <f>IF('3f CPIH'!U$16="-","-",'3g OC '!$E$7*('3f CPIH'!U$16/'3f CPIH'!$G$16))</f>
        <v>-</v>
      </c>
      <c r="Z118" s="135" t="str">
        <f>IF('3f CPIH'!V$16="-","-",'3g OC '!$E$7*('3f CPIH'!V$16/'3f CPIH'!$G$16))</f>
        <v>-</v>
      </c>
      <c r="AA118" s="29"/>
    </row>
    <row r="119" spans="1:27" s="30" customFormat="1" ht="11.25" customHeight="1" x14ac:dyDescent="0.25">
      <c r="A119" s="273">
        <v>6</v>
      </c>
      <c r="B119" s="138" t="s">
        <v>352</v>
      </c>
      <c r="C119" s="138" t="s">
        <v>45</v>
      </c>
      <c r="D119" s="141" t="s">
        <v>328</v>
      </c>
      <c r="E119" s="137"/>
      <c r="F119" s="31"/>
      <c r="G119" s="135" t="s">
        <v>336</v>
      </c>
      <c r="H119" s="135" t="s">
        <v>336</v>
      </c>
      <c r="I119" s="135" t="s">
        <v>336</v>
      </c>
      <c r="J119" s="135" t="s">
        <v>336</v>
      </c>
      <c r="K119" s="135">
        <f>IF('3h SMNCC'!F$36="-","-",'3h SMNCC'!F$44)</f>
        <v>0</v>
      </c>
      <c r="L119" s="135">
        <f>IF('3h SMNCC'!G$36="-","-",'3h SMNCC'!G$44)</f>
        <v>-0.15183804717209767</v>
      </c>
      <c r="M119" s="135">
        <f>IF('3h SMNCC'!H$36="-","-",'3h SMNCC'!H$44)</f>
        <v>1.7175769694001015</v>
      </c>
      <c r="N119" s="135">
        <f>IF('3h SMNCC'!I$36="-","-",'3h SMNCC'!I$44)</f>
        <v>5.3116046327263104</v>
      </c>
      <c r="O119" s="31"/>
      <c r="P119" s="135" t="str">
        <f>IF('3h SMNCC'!K$36="-","-",'3h SMNCC'!K$44)</f>
        <v>-</v>
      </c>
      <c r="Q119" s="135" t="str">
        <f>IF('3h SMNCC'!L$36="-","-",'3h SMNCC'!L$44)</f>
        <v>-</v>
      </c>
      <c r="R119" s="135" t="str">
        <f>IF('3h SMNCC'!M$36="-","-",'3h SMNCC'!M$44)</f>
        <v>-</v>
      </c>
      <c r="S119" s="135" t="str">
        <f>IF('3h SMNCC'!N$36="-","-",'3h SMNCC'!N$44)</f>
        <v>-</v>
      </c>
      <c r="T119" s="135" t="str">
        <f>IF('3h SMNCC'!O$36="-","-",'3h SMNCC'!O$44)</f>
        <v>-</v>
      </c>
      <c r="U119" s="135" t="str">
        <f>IF('3h SMNCC'!P$36="-","-",'3h SMNCC'!P$44)</f>
        <v>-</v>
      </c>
      <c r="V119" s="135" t="str">
        <f>IF('3h SMNCC'!Q$36="-","-",'3h SMNCC'!Q$44)</f>
        <v>-</v>
      </c>
      <c r="W119" s="135" t="str">
        <f>IF('3h SMNCC'!R$36="-","-",'3h SMNCC'!R$44)</f>
        <v>-</v>
      </c>
      <c r="X119" s="135" t="str">
        <f>IF('3h SMNCC'!S$36="-","-",'3h SMNCC'!S$44)</f>
        <v>-</v>
      </c>
      <c r="Y119" s="135" t="str">
        <f>IF('3h SMNCC'!T$36="-","-",'3h SMNCC'!T$44)</f>
        <v>-</v>
      </c>
      <c r="Z119" s="135" t="str">
        <f>IF('3h SMNCC'!U$36="-","-",'3h SMNCC'!U$44)</f>
        <v>-</v>
      </c>
      <c r="AA119" s="29"/>
    </row>
    <row r="120" spans="1:27" s="30" customFormat="1" ht="11.25" customHeight="1" x14ac:dyDescent="0.25">
      <c r="A120" s="273">
        <v>7</v>
      </c>
      <c r="B120" s="138" t="s">
        <v>352</v>
      </c>
      <c r="C120" s="138" t="s">
        <v>399</v>
      </c>
      <c r="D120" s="141" t="s">
        <v>328</v>
      </c>
      <c r="E120" s="137"/>
      <c r="F120" s="31"/>
      <c r="G120" s="135">
        <f>IF('3f CPIH'!C$16="-","-",'3i PAAC PAP'!$G$9*('3f CPIH'!C$16/'3f CPIH'!$G$16))</f>
        <v>4.3957347110466403</v>
      </c>
      <c r="H120" s="135">
        <f>IF('3f CPIH'!D$16="-","-",'3i PAAC PAP'!$G$9*('3f CPIH'!D$16/'3f CPIH'!$G$16))</f>
        <v>4.4045349807384246</v>
      </c>
      <c r="I120" s="135">
        <f>IF('3f CPIH'!E$16="-","-",'3i PAAC PAP'!$G$9*('3f CPIH'!E$16/'3f CPIH'!$G$16))</f>
        <v>4.417735385276103</v>
      </c>
      <c r="J120" s="135">
        <f>IF('3f CPIH'!F$16="-","-",'3i PAAC PAP'!$G$9*('3f CPIH'!F$16/'3f CPIH'!$G$16))</f>
        <v>4.4441361943514579</v>
      </c>
      <c r="K120" s="135">
        <f>IF('3f CPIH'!G$16="-","-",'3i PAAC PAP'!$G$9*('3f CPIH'!G$16/'3f CPIH'!$G$16))</f>
        <v>4.4969378125021686</v>
      </c>
      <c r="L120" s="135">
        <f>IF('3f CPIH'!H$16="-","-",'3i PAAC PAP'!$G$9*('3f CPIH'!H$16/'3f CPIH'!$G$16))</f>
        <v>4.5541395654987715</v>
      </c>
      <c r="M120" s="135">
        <f>IF('3f CPIH'!I$16="-","-",'3i PAAC PAP'!$G$9*('3f CPIH'!I$16/'3f CPIH'!$G$16))</f>
        <v>4.6201415881871588</v>
      </c>
      <c r="N120" s="135">
        <f>IF('3f CPIH'!J$16="-","-",'3i PAAC PAP'!$G$9*('3f CPIH'!J$16/'3f CPIH'!$G$16))</f>
        <v>4.659742801800193</v>
      </c>
      <c r="O120" s="31"/>
      <c r="P120" s="135">
        <f>IF('3f CPIH'!L$16="-","-",'3i PAAC PAP'!$G$9*('3f CPIH'!L$16/'3f CPIH'!$G$16))</f>
        <v>4.659742801800193</v>
      </c>
      <c r="Q120" s="135" t="str">
        <f>IF('3f CPIH'!M$16="-","-",'3i PAAC PAP'!$G$9*('3f CPIH'!M$16/'3f CPIH'!$G$16))</f>
        <v>-</v>
      </c>
      <c r="R120" s="135" t="str">
        <f>IF('3f CPIH'!N$16="-","-",'3i PAAC PAP'!$G$9*('3f CPIH'!N$16/'3f CPIH'!$G$16))</f>
        <v>-</v>
      </c>
      <c r="S120" s="135" t="str">
        <f>IF('3f CPIH'!O$16="-","-",'3i PAAC PAP'!$G$9*('3f CPIH'!O$16/'3f CPIH'!$G$16))</f>
        <v>-</v>
      </c>
      <c r="T120" s="135" t="str">
        <f>IF('3f CPIH'!P$16="-","-",'3i PAAC PAP'!$G$9*('3f CPIH'!P$16/'3f CPIH'!$G$16))</f>
        <v>-</v>
      </c>
      <c r="U120" s="135" t="str">
        <f>IF('3f CPIH'!Q$16="-","-",'3i PAAC PAP'!$G$9*('3f CPIH'!Q$16/'3f CPIH'!$G$16))</f>
        <v>-</v>
      </c>
      <c r="V120" s="135" t="str">
        <f>IF('3f CPIH'!R$16="-","-",'3i PAAC PAP'!$G$9*('3f CPIH'!R$16/'3f CPIH'!$G$16))</f>
        <v>-</v>
      </c>
      <c r="W120" s="135" t="str">
        <f>IF('3f CPIH'!S$16="-","-",'3i PAAC PAP'!$G$9*('3f CPIH'!S$16/'3f CPIH'!$G$16))</f>
        <v>-</v>
      </c>
      <c r="X120" s="135" t="str">
        <f>IF('3f CPIH'!T$16="-","-",'3i PAAC PAP'!$G$9*('3f CPIH'!T$16/'3f CPIH'!$G$16))</f>
        <v>-</v>
      </c>
      <c r="Y120" s="135" t="str">
        <f>IF('3f CPIH'!U$16="-","-",'3i PAAC PAP'!$G$9*('3f CPIH'!U$16/'3f CPIH'!$G$16))</f>
        <v>-</v>
      </c>
      <c r="Z120" s="135" t="str">
        <f>IF('3f CPIH'!V$16="-","-",'3i PAAC PAP'!$G$9*('3f CPIH'!V$16/'3f CPIH'!$G$16))</f>
        <v>-</v>
      </c>
      <c r="AA120" s="29"/>
    </row>
    <row r="121" spans="1:27" s="30" customFormat="1" ht="11.25" customHeight="1" x14ac:dyDescent="0.25">
      <c r="A121" s="273">
        <v>8</v>
      </c>
      <c r="B121" s="138" t="s">
        <v>352</v>
      </c>
      <c r="C121" s="138" t="s">
        <v>417</v>
      </c>
      <c r="D121" s="141" t="s">
        <v>328</v>
      </c>
      <c r="E121" s="137"/>
      <c r="F121" s="31"/>
      <c r="G121" s="135">
        <f>IF(G116="-","-",SUM(G114:G119)*'3i PAAC PAP'!$G$21)</f>
        <v>0.91367045794064172</v>
      </c>
      <c r="H121" s="135">
        <f>IF(H116="-","-",SUM(H114:H119)*'3i PAAC PAP'!$G$21)</f>
        <v>0.91489108942614061</v>
      </c>
      <c r="I121" s="135">
        <f>IF(I116="-","-",SUM(I114:I119)*'3i PAAC PAP'!$G$21)</f>
        <v>1.001445843302899</v>
      </c>
      <c r="J121" s="135">
        <f>IF(J116="-","-",SUM(J114:J119)*'3i PAAC PAP'!$G$21)</f>
        <v>1.0051077377593955</v>
      </c>
      <c r="K121" s="135">
        <f>IF(K116="-","-",SUM(K114:K119)*'3i PAAC PAP'!$G$21)</f>
        <v>0.95454452603896356</v>
      </c>
      <c r="L121" s="135">
        <f>IF(L116="-","-",SUM(L114:L119)*'3i PAAC PAP'!$G$21)</f>
        <v>0.96028578187703739</v>
      </c>
      <c r="M121" s="135">
        <f>IF(M116="-","-",SUM(M114:M119)*'3i PAAC PAP'!$G$21)</f>
        <v>1.0097920252968591</v>
      </c>
      <c r="N121" s="135">
        <f>IF(N116="-","-",SUM(N114:N119)*'3i PAAC PAP'!$G$21)</f>
        <v>1.0671899030313678</v>
      </c>
      <c r="O121" s="31"/>
      <c r="P121" s="135" t="str">
        <f>IF(P116="-","-",SUM(P114:P119)*'3i PAAC PAP'!$G$21)</f>
        <v>-</v>
      </c>
      <c r="Q121" s="135" t="str">
        <f>IF(Q116="-","-",SUM(Q114:Q119)*'3i PAAC PAP'!$G$21)</f>
        <v>-</v>
      </c>
      <c r="R121" s="135" t="str">
        <f>IF(R116="-","-",SUM(R114:R119)*'3i PAAC PAP'!$G$21)</f>
        <v>-</v>
      </c>
      <c r="S121" s="135" t="str">
        <f>IF(S116="-","-",SUM(S114:S119)*'3i PAAC PAP'!$G$21)</f>
        <v>-</v>
      </c>
      <c r="T121" s="135" t="str">
        <f>IF(T116="-","-",SUM(T114:T119)*'3i PAAC PAP'!$G$21)</f>
        <v>-</v>
      </c>
      <c r="U121" s="135" t="str">
        <f>IF(U116="-","-",SUM(U114:U119)*'3i PAAC PAP'!$G$21)</f>
        <v>-</v>
      </c>
      <c r="V121" s="135" t="str">
        <f>IF(V116="-","-",SUM(V114:V119)*'3i PAAC PAP'!$G$21)</f>
        <v>-</v>
      </c>
      <c r="W121" s="135" t="str">
        <f>IF(W116="-","-",SUM(W114:W119)*'3i PAAC PAP'!$G$21)</f>
        <v>-</v>
      </c>
      <c r="X121" s="135" t="str">
        <f>IF(X116="-","-",SUM(X114:X119)*'3i PAAC PAP'!$G$21)</f>
        <v>-</v>
      </c>
      <c r="Y121" s="135" t="str">
        <f>IF(Y116="-","-",SUM(Y114:Y119)*'3i PAAC PAP'!$G$21)</f>
        <v>-</v>
      </c>
      <c r="Z121" s="135" t="str">
        <f>IF(Z116="-","-",SUM(Z114:Z119)*'3i PAAC PAP'!$G$21)</f>
        <v>-</v>
      </c>
      <c r="AA121" s="29"/>
    </row>
    <row r="122" spans="1:27" s="30" customFormat="1" ht="11.5" x14ac:dyDescent="0.25">
      <c r="A122" s="273">
        <v>9</v>
      </c>
      <c r="B122" s="138" t="s">
        <v>398</v>
      </c>
      <c r="C122" s="138" t="s">
        <v>548</v>
      </c>
      <c r="D122" s="141" t="s">
        <v>328</v>
      </c>
      <c r="E122" s="137"/>
      <c r="F122" s="31"/>
      <c r="G122" s="135">
        <f>IF(G116="-","-",SUM(G114:G121)*'3j EBIT'!$E$7)</f>
        <v>1.3029081324882255</v>
      </c>
      <c r="H122" s="135">
        <f>IF(H116="-","-",SUM(H114:H121)*'3j EBIT'!$E$7)</f>
        <v>1.3047043985113813</v>
      </c>
      <c r="I122" s="135">
        <f>IF(I116="-","-",SUM(I114:I121)*'3j EBIT'!$E$7)</f>
        <v>1.4204716145807841</v>
      </c>
      <c r="J122" s="135">
        <f>IF(J116="-","-",SUM(J114:J121)*'3j EBIT'!$E$7)</f>
        <v>1.4258604126502525</v>
      </c>
      <c r="K122" s="135">
        <f>IF(K116="-","-",SUM(K114:K121)*'3j EBIT'!$E$7)</f>
        <v>1.3593817275828486</v>
      </c>
      <c r="L122" s="135">
        <f>IF(L116="-","-",SUM(L114:L121)*'3j EBIT'!$E$7)</f>
        <v>1.3681308697095584</v>
      </c>
      <c r="M122" s="135">
        <f>IF(M116="-","-",SUM(M114:M121)*'3j EBIT'!$E$7)</f>
        <v>1.4354561887608137</v>
      </c>
      <c r="N122" s="135">
        <f>IF(N116="-","-",SUM(N114:N121)*'3j EBIT'!$E$7)</f>
        <v>1.5128121071531604</v>
      </c>
      <c r="O122" s="31"/>
      <c r="P122" s="135" t="str">
        <f>IF(P116="-","-",SUM(P114:P121)*'3j EBIT'!$E$7)</f>
        <v>-</v>
      </c>
      <c r="Q122" s="135" t="str">
        <f>IF(Q116="-","-",SUM(Q114:Q121)*'3j EBIT'!$E$7)</f>
        <v>-</v>
      </c>
      <c r="R122" s="135" t="str">
        <f>IF(R116="-","-",SUM(R114:R121)*'3j EBIT'!$E$7)</f>
        <v>-</v>
      </c>
      <c r="S122" s="135" t="str">
        <f>IF(S116="-","-",SUM(S114:S121)*'3j EBIT'!$E$7)</f>
        <v>-</v>
      </c>
      <c r="T122" s="135" t="str">
        <f>IF(T116="-","-",SUM(T114:T121)*'3j EBIT'!$E$7)</f>
        <v>-</v>
      </c>
      <c r="U122" s="135" t="str">
        <f>IF(U116="-","-",SUM(U114:U121)*'3j EBIT'!$E$7)</f>
        <v>-</v>
      </c>
      <c r="V122" s="135" t="str">
        <f>IF(V116="-","-",SUM(V114:V121)*'3j EBIT'!$E$7)</f>
        <v>-</v>
      </c>
      <c r="W122" s="135" t="str">
        <f>IF(W116="-","-",SUM(W114:W121)*'3j EBIT'!$E$7)</f>
        <v>-</v>
      </c>
      <c r="X122" s="135" t="str">
        <f>IF(X116="-","-",SUM(X114:X121)*'3j EBIT'!$E$7)</f>
        <v>-</v>
      </c>
      <c r="Y122" s="135" t="str">
        <f>IF(Y116="-","-",SUM(Y114:Y121)*'3j EBIT'!$E$7)</f>
        <v>-</v>
      </c>
      <c r="Z122" s="135" t="str">
        <f>IF(Z116="-","-",SUM(Z114:Z121)*'3j EBIT'!$E$7)</f>
        <v>-</v>
      </c>
      <c r="AA122" s="29"/>
    </row>
    <row r="123" spans="1:27" s="30" customFormat="1" ht="11.5" x14ac:dyDescent="0.25">
      <c r="A123" s="273">
        <v>10</v>
      </c>
      <c r="B123" s="138" t="s">
        <v>294</v>
      </c>
      <c r="C123" s="188" t="s">
        <v>549</v>
      </c>
      <c r="D123" s="141" t="s">
        <v>328</v>
      </c>
      <c r="E123" s="136"/>
      <c r="F123" s="31"/>
      <c r="G123" s="135">
        <f>IF(G118="-","-",SUM(G114:G116,G118:G122)*'3k HAP'!$E$8)</f>
        <v>0.80180718586736832</v>
      </c>
      <c r="H123" s="135">
        <f>IF(H118="-","-",SUM(H114:H116,H118:H122)*'3k HAP'!$E$8)</f>
        <v>0.80320180975820421</v>
      </c>
      <c r="I123" s="135">
        <f>IF(I118="-","-",SUM(I114:I116,I118:I122)*'3k HAP'!$E$8)</f>
        <v>0.80906885614581192</v>
      </c>
      <c r="J123" s="135">
        <f>IF(J118="-","-",SUM(J114:J116,J118:J122)*'3k HAP'!$E$8)</f>
        <v>0.81325272781831925</v>
      </c>
      <c r="K123" s="135">
        <f>IF(K118="-","-",SUM(K114:K116,K118:K122)*'3k HAP'!$E$8)</f>
        <v>0.82081881128633993</v>
      </c>
      <c r="L123" s="135">
        <f>IF(L118="-","-",SUM(L114:L116,L118:L122)*'3k HAP'!$E$8)</f>
        <v>0.82761165960442351</v>
      </c>
      <c r="M123" s="135">
        <f>IF(M118="-","-",SUM(M114:M116,M118:M122)*'3k HAP'!$E$8)</f>
        <v>0.8724856174324247</v>
      </c>
      <c r="N123" s="135">
        <f>IF(N118="-","-",SUM(N114:N116,N118:N122)*'3k HAP'!$E$8)</f>
        <v>0.93254487953323029</v>
      </c>
      <c r="O123" s="31"/>
      <c r="P123" s="135">
        <f>IF(P118="-","-",SUM(P114:P116,P118:P122)*'3k HAP'!$E$8)</f>
        <v>0.71532778353982818</v>
      </c>
      <c r="Q123" s="135" t="str">
        <f>IF(Q118="-","-",SUM(Q114:Q116,Q118:Q122)*'3k HAP'!$E$8)</f>
        <v>-</v>
      </c>
      <c r="R123" s="135" t="str">
        <f>IF(R118="-","-",SUM(R114:R116,R118:R122)*'3k HAP'!$E$8)</f>
        <v>-</v>
      </c>
      <c r="S123" s="135" t="str">
        <f>IF(S118="-","-",SUM(S114:S116,S118:S122)*'3k HAP'!$E$8)</f>
        <v>-</v>
      </c>
      <c r="T123" s="135" t="str">
        <f>IF(T118="-","-",SUM(T114:T116,T118:T122)*'3k HAP'!$E$8)</f>
        <v>-</v>
      </c>
      <c r="U123" s="135" t="str">
        <f>IF(U118="-","-",SUM(U114:U116,U118:U122)*'3k HAP'!$E$8)</f>
        <v>-</v>
      </c>
      <c r="V123" s="135" t="str">
        <f>IF(V118="-","-",SUM(V114:V116,V118:V122)*'3k HAP'!$E$8)</f>
        <v>-</v>
      </c>
      <c r="W123" s="135" t="str">
        <f>IF(W118="-","-",SUM(W114:W116,W118:W122)*'3k HAP'!$E$8)</f>
        <v>-</v>
      </c>
      <c r="X123" s="135" t="str">
        <f>IF(X118="-","-",SUM(X114:X116,X118:X122)*'3k HAP'!$E$8)</f>
        <v>-</v>
      </c>
      <c r="Y123" s="135" t="str">
        <f>IF(Y118="-","-",SUM(Y114:Y116,Y118:Y122)*'3k HAP'!$E$8)</f>
        <v>-</v>
      </c>
      <c r="Z123" s="135" t="str">
        <f>IF(Z118="-","-",SUM(Z114:Z116,Z118:Z122)*'3k HAP'!$E$8)</f>
        <v>-</v>
      </c>
      <c r="AA123" s="29"/>
    </row>
    <row r="124" spans="1:27" s="30" customFormat="1" ht="11.5" x14ac:dyDescent="0.25">
      <c r="A124" s="273">
        <v>11</v>
      </c>
      <c r="B124" s="138" t="s">
        <v>46</v>
      </c>
      <c r="C124" s="138" t="str">
        <f>B124&amp;"_"&amp;D124</f>
        <v>Total_South Wales</v>
      </c>
      <c r="D124" s="141" t="s">
        <v>328</v>
      </c>
      <c r="E124" s="137"/>
      <c r="F124" s="31"/>
      <c r="G124" s="135">
        <f t="shared" ref="G124:N124" si="18">IF(G118="-","-",SUM(G114:G123))</f>
        <v>70.678827554577992</v>
      </c>
      <c r="H124" s="135">
        <f t="shared" si="18"/>
        <v>70.776558761500183</v>
      </c>
      <c r="I124" s="135">
        <f t="shared" si="18"/>
        <v>76.991204396031037</v>
      </c>
      <c r="J124" s="135">
        <f t="shared" si="18"/>
        <v>77.284398016797653</v>
      </c>
      <c r="K124" s="135">
        <f t="shared" si="18"/>
        <v>73.726607253755958</v>
      </c>
      <c r="L124" s="135">
        <f t="shared" si="18"/>
        <v>74.202630408764435</v>
      </c>
      <c r="M124" s="135">
        <f t="shared" si="18"/>
        <v>77.858267530446597</v>
      </c>
      <c r="N124" s="135">
        <f t="shared" si="18"/>
        <v>82.067046836852725</v>
      </c>
      <c r="O124" s="31"/>
      <c r="P124" s="135">
        <f t="shared" ref="P124:Z124" si="19">IF(P118="-","-",SUM(P114:P123))</f>
        <v>50.12810126782113</v>
      </c>
      <c r="Q124" s="135" t="str">
        <f t="shared" si="19"/>
        <v>-</v>
      </c>
      <c r="R124" s="135" t="str">
        <f t="shared" si="19"/>
        <v>-</v>
      </c>
      <c r="S124" s="135" t="str">
        <f t="shared" si="19"/>
        <v>-</v>
      </c>
      <c r="T124" s="135" t="str">
        <f t="shared" si="19"/>
        <v>-</v>
      </c>
      <c r="U124" s="135" t="str">
        <f t="shared" si="19"/>
        <v>-</v>
      </c>
      <c r="V124" s="135" t="str">
        <f t="shared" si="19"/>
        <v>-</v>
      </c>
      <c r="W124" s="135" t="str">
        <f t="shared" si="19"/>
        <v>-</v>
      </c>
      <c r="X124" s="135" t="str">
        <f t="shared" si="19"/>
        <v>-</v>
      </c>
      <c r="Y124" s="135" t="str">
        <f t="shared" si="19"/>
        <v>-</v>
      </c>
      <c r="Z124" s="135" t="str">
        <f t="shared" si="19"/>
        <v>-</v>
      </c>
      <c r="AA124" s="29"/>
    </row>
    <row r="125" spans="1:27" s="30" customFormat="1" ht="11.5" x14ac:dyDescent="0.25">
      <c r="A125" s="273">
        <v>1</v>
      </c>
      <c r="B125" s="142" t="s">
        <v>353</v>
      </c>
      <c r="C125" s="142" t="s">
        <v>344</v>
      </c>
      <c r="D125" s="140" t="s">
        <v>329</v>
      </c>
      <c r="E125" s="134"/>
      <c r="F125" s="31"/>
      <c r="G125" s="41" t="s">
        <v>336</v>
      </c>
      <c r="H125" s="41" t="s">
        <v>336</v>
      </c>
      <c r="I125" s="41" t="s">
        <v>336</v>
      </c>
      <c r="J125" s="41" t="s">
        <v>336</v>
      </c>
      <c r="K125" s="41" t="s">
        <v>336</v>
      </c>
      <c r="L125" s="41" t="s">
        <v>336</v>
      </c>
      <c r="M125" s="41" t="s">
        <v>336</v>
      </c>
      <c r="N125" s="41" t="s">
        <v>336</v>
      </c>
      <c r="O125" s="31"/>
      <c r="P125" s="41" t="s">
        <v>336</v>
      </c>
      <c r="Q125" s="41" t="s">
        <v>336</v>
      </c>
      <c r="R125" s="41" t="s">
        <v>336</v>
      </c>
      <c r="S125" s="41" t="s">
        <v>336</v>
      </c>
      <c r="T125" s="41" t="s">
        <v>336</v>
      </c>
      <c r="U125" s="41" t="s">
        <v>336</v>
      </c>
      <c r="V125" s="41" t="s">
        <v>336</v>
      </c>
      <c r="W125" s="41" t="s">
        <v>336</v>
      </c>
      <c r="X125" s="41" t="s">
        <v>336</v>
      </c>
      <c r="Y125" s="41" t="s">
        <v>336</v>
      </c>
      <c r="Z125" s="41" t="s">
        <v>336</v>
      </c>
      <c r="AA125" s="29"/>
    </row>
    <row r="126" spans="1:27" s="30" customFormat="1" ht="11.25" customHeight="1" x14ac:dyDescent="0.25">
      <c r="A126" s="273">
        <v>2</v>
      </c>
      <c r="B126" s="142" t="s">
        <v>353</v>
      </c>
      <c r="C126" s="142" t="s">
        <v>303</v>
      </c>
      <c r="D126" s="140" t="s">
        <v>329</v>
      </c>
      <c r="E126" s="134"/>
      <c r="F126" s="31"/>
      <c r="G126" s="41" t="s">
        <v>336</v>
      </c>
      <c r="H126" s="41" t="s">
        <v>336</v>
      </c>
      <c r="I126" s="41" t="s">
        <v>336</v>
      </c>
      <c r="J126" s="41" t="s">
        <v>336</v>
      </c>
      <c r="K126" s="41" t="s">
        <v>336</v>
      </c>
      <c r="L126" s="41" t="s">
        <v>336</v>
      </c>
      <c r="M126" s="41" t="s">
        <v>336</v>
      </c>
      <c r="N126" s="41" t="s">
        <v>336</v>
      </c>
      <c r="O126" s="31"/>
      <c r="P126" s="41" t="s">
        <v>336</v>
      </c>
      <c r="Q126" s="41" t="s">
        <v>336</v>
      </c>
      <c r="R126" s="41" t="s">
        <v>336</v>
      </c>
      <c r="S126" s="41" t="s">
        <v>336</v>
      </c>
      <c r="T126" s="41" t="s">
        <v>336</v>
      </c>
      <c r="U126" s="41" t="s">
        <v>336</v>
      </c>
      <c r="V126" s="41" t="s">
        <v>336</v>
      </c>
      <c r="W126" s="41" t="s">
        <v>336</v>
      </c>
      <c r="X126" s="41" t="s">
        <v>336</v>
      </c>
      <c r="Y126" s="41" t="s">
        <v>336</v>
      </c>
      <c r="Z126" s="41" t="s">
        <v>336</v>
      </c>
      <c r="AA126" s="29"/>
    </row>
    <row r="127" spans="1:27" s="30" customFormat="1" ht="11.25" customHeight="1" x14ac:dyDescent="0.25">
      <c r="A127" s="273">
        <v>3</v>
      </c>
      <c r="B127" s="142" t="s">
        <v>2</v>
      </c>
      <c r="C127" s="142" t="s">
        <v>345</v>
      </c>
      <c r="D127" s="140" t="s">
        <v>329</v>
      </c>
      <c r="E127" s="134"/>
      <c r="F127" s="31"/>
      <c r="G127" s="41">
        <f>IF('3c PC'!G14="-","-",'3c PC'!G55)</f>
        <v>6.5567588596821027</v>
      </c>
      <c r="H127" s="41">
        <f>IF('3c PC'!H14="-","-",'3c PC'!H55)</f>
        <v>6.5567588596821027</v>
      </c>
      <c r="I127" s="41">
        <f>IF('3c PC'!I14="-","-",'3c PC'!I55)</f>
        <v>6.6197359495950758</v>
      </c>
      <c r="J127" s="41">
        <f>IF('3c PC'!J14="-","-",'3c PC'!J55)</f>
        <v>6.6197359495950758</v>
      </c>
      <c r="K127" s="41">
        <f>IF('3c PC'!K14="-","-",'3c PC'!K55)</f>
        <v>6.6995028867368616</v>
      </c>
      <c r="L127" s="41">
        <f>IF('3c PC'!L14="-","-",'3c PC'!L55)</f>
        <v>6.6995028867368616</v>
      </c>
      <c r="M127" s="41">
        <f>IF('3c PC'!M14="-","-",'3c PC'!M55)</f>
        <v>7.1131218301273513</v>
      </c>
      <c r="N127" s="41">
        <f>IF('3c PC'!N14="-","-",'3c PC'!N55)</f>
        <v>7.1131218301273513</v>
      </c>
      <c r="O127" s="31"/>
      <c r="P127" s="41" t="str">
        <f>'3c PC'!P55</f>
        <v>-</v>
      </c>
      <c r="Q127" s="41" t="str">
        <f>'3c PC'!Q55</f>
        <v>-</v>
      </c>
      <c r="R127" s="41" t="str">
        <f>'3c PC'!R55</f>
        <v>-</v>
      </c>
      <c r="S127" s="41" t="str">
        <f>'3c PC'!S55</f>
        <v>-</v>
      </c>
      <c r="T127" s="41" t="str">
        <f>'3c PC'!T55</f>
        <v>-</v>
      </c>
      <c r="U127" s="41" t="str">
        <f>'3c PC'!U55</f>
        <v>-</v>
      </c>
      <c r="V127" s="41" t="str">
        <f>'3c PC'!V55</f>
        <v>-</v>
      </c>
      <c r="W127" s="41" t="str">
        <f>'3c PC'!W55</f>
        <v>-</v>
      </c>
      <c r="X127" s="41" t="str">
        <f>'3c PC'!X55</f>
        <v>-</v>
      </c>
      <c r="Y127" s="41" t="str">
        <f>'3c PC'!Y55</f>
        <v>-</v>
      </c>
      <c r="Z127" s="41" t="str">
        <f>'3c PC'!Z55</f>
        <v>-</v>
      </c>
      <c r="AA127" s="29"/>
    </row>
    <row r="128" spans="1:27" s="30" customFormat="1" ht="11.25" customHeight="1" x14ac:dyDescent="0.25">
      <c r="A128" s="273">
        <v>4</v>
      </c>
      <c r="B128" s="142" t="s">
        <v>355</v>
      </c>
      <c r="C128" s="142" t="s">
        <v>346</v>
      </c>
      <c r="D128" s="140" t="s">
        <v>329</v>
      </c>
      <c r="E128" s="134"/>
      <c r="F128" s="31"/>
      <c r="G128" s="41">
        <f>IF('3d NC-Elec'!H24="-","-",'3d NC-Elec'!H24)</f>
        <v>16.643999999999998</v>
      </c>
      <c r="H128" s="41">
        <f>IF('3d NC-Elec'!I24="-","-",'3d NC-Elec'!I24)</f>
        <v>16.643999999999998</v>
      </c>
      <c r="I128" s="41">
        <f>IF('3d NC-Elec'!J24="-","-",'3d NC-Elec'!J24)</f>
        <v>22.191999999999997</v>
      </c>
      <c r="J128" s="41">
        <f>IF('3d NC-Elec'!K24="-","-",'3d NC-Elec'!K24)</f>
        <v>22.191999999999997</v>
      </c>
      <c r="K128" s="41">
        <f>IF('3d NC-Elec'!L24="-","-",'3d NC-Elec'!L24)</f>
        <v>17.009</v>
      </c>
      <c r="L128" s="41">
        <f>IF('3d NC-Elec'!M24="-","-",'3d NC-Elec'!M24)</f>
        <v>17.009</v>
      </c>
      <c r="M128" s="41">
        <f>IF('3d NC-Elec'!N24="-","-",'3d NC-Elec'!N24)</f>
        <v>19.162500000000001</v>
      </c>
      <c r="N128" s="41">
        <f>IF('3d NC-Elec'!O24="-","-",'3d NC-Elec'!O24)</f>
        <v>19.162500000000001</v>
      </c>
      <c r="O128" s="31"/>
      <c r="P128" s="41" t="str">
        <f>'3d NC-Elec'!Q24</f>
        <v>-</v>
      </c>
      <c r="Q128" s="41" t="str">
        <f>'3d NC-Elec'!R24</f>
        <v>-</v>
      </c>
      <c r="R128" s="41" t="str">
        <f>'3d NC-Elec'!S24</f>
        <v>-</v>
      </c>
      <c r="S128" s="41" t="str">
        <f>'3d NC-Elec'!T24</f>
        <v>-</v>
      </c>
      <c r="T128" s="41" t="str">
        <f>'3d NC-Elec'!U24</f>
        <v>-</v>
      </c>
      <c r="U128" s="41" t="str">
        <f>'3d NC-Elec'!V24</f>
        <v>-</v>
      </c>
      <c r="V128" s="41" t="str">
        <f>'3d NC-Elec'!W24</f>
        <v>-</v>
      </c>
      <c r="W128" s="41" t="str">
        <f>'3d NC-Elec'!X24</f>
        <v>-</v>
      </c>
      <c r="X128" s="41" t="str">
        <f>'3d NC-Elec'!Y24</f>
        <v>-</v>
      </c>
      <c r="Y128" s="41" t="str">
        <f>'3d NC-Elec'!Z24</f>
        <v>-</v>
      </c>
      <c r="Z128" s="41" t="str">
        <f>'3d NC-Elec'!AA24</f>
        <v>-</v>
      </c>
      <c r="AA128" s="29"/>
    </row>
    <row r="129" spans="1:27" s="30" customFormat="1" ht="11.25" customHeight="1" x14ac:dyDescent="0.25">
      <c r="A129" s="273">
        <v>5</v>
      </c>
      <c r="B129" s="142" t="s">
        <v>352</v>
      </c>
      <c r="C129" s="142" t="s">
        <v>347</v>
      </c>
      <c r="D129" s="140" t="s">
        <v>329</v>
      </c>
      <c r="E129" s="134"/>
      <c r="F129" s="31"/>
      <c r="G129" s="41">
        <f>IF('3f CPIH'!C$16="-","-",'3g OC '!$E$7*('3f CPIH'!C$16/'3f CPIH'!$G$16))</f>
        <v>42.217448207552998</v>
      </c>
      <c r="H129" s="41">
        <f>IF('3f CPIH'!D$16="-","-",'3g OC '!$E$7*('3f CPIH'!D$16/'3f CPIH'!$G$16))</f>
        <v>42.301967623383938</v>
      </c>
      <c r="I129" s="41">
        <f>IF('3f CPIH'!E$16="-","-",'3g OC '!$E$7*('3f CPIH'!E$16/'3f CPIH'!$G$16))</f>
        <v>42.428746747130347</v>
      </c>
      <c r="J129" s="41">
        <f>IF('3f CPIH'!F$16="-","-",'3g OC '!$E$7*('3f CPIH'!F$16/'3f CPIH'!$G$16))</f>
        <v>42.682304994623152</v>
      </c>
      <c r="K129" s="41">
        <f>IF('3f CPIH'!G$16="-","-",'3g OC '!$E$7*('3f CPIH'!G$16/'3f CPIH'!$G$16))</f>
        <v>43.189421489608776</v>
      </c>
      <c r="L129" s="41">
        <f>IF('3f CPIH'!H$16="-","-",'3g OC '!$E$7*('3f CPIH'!H$16/'3f CPIH'!$G$16))</f>
        <v>43.73879769250987</v>
      </c>
      <c r="M129" s="41">
        <f>IF('3f CPIH'!I$16="-","-",'3g OC '!$E$7*('3f CPIH'!I$16/'3f CPIH'!$G$16))</f>
        <v>44.372693311241889</v>
      </c>
      <c r="N129" s="41">
        <f>IF('3f CPIH'!J$16="-","-",'3g OC '!$E$7*('3f CPIH'!J$16/'3f CPIH'!$G$16))</f>
        <v>44.753030682481111</v>
      </c>
      <c r="O129" s="31"/>
      <c r="P129" s="41">
        <f>IF('3f CPIH'!L$16="-","-",'3g OC '!$E$7*('3f CPIH'!L$16/'3f CPIH'!$G$16))</f>
        <v>44.753030682481111</v>
      </c>
      <c r="Q129" s="41" t="str">
        <f>IF('3f CPIH'!M$16="-","-",'3g OC '!$E$7*('3f CPIH'!M$16/'3f CPIH'!$G$16))</f>
        <v>-</v>
      </c>
      <c r="R129" s="41" t="str">
        <f>IF('3f CPIH'!N$16="-","-",'3g OC '!$E$7*('3f CPIH'!N$16/'3f CPIH'!$G$16))</f>
        <v>-</v>
      </c>
      <c r="S129" s="41" t="str">
        <f>IF('3f CPIH'!O$16="-","-",'3g OC '!$E$7*('3f CPIH'!O$16/'3f CPIH'!$G$16))</f>
        <v>-</v>
      </c>
      <c r="T129" s="41" t="str">
        <f>IF('3f CPIH'!P$16="-","-",'3g OC '!$E$7*('3f CPIH'!P$16/'3f CPIH'!$G$16))</f>
        <v>-</v>
      </c>
      <c r="U129" s="41" t="str">
        <f>IF('3f CPIH'!Q$16="-","-",'3g OC '!$E$7*('3f CPIH'!Q$16/'3f CPIH'!$G$16))</f>
        <v>-</v>
      </c>
      <c r="V129" s="41" t="str">
        <f>IF('3f CPIH'!R$16="-","-",'3g OC '!$E$7*('3f CPIH'!R$16/'3f CPIH'!$G$16))</f>
        <v>-</v>
      </c>
      <c r="W129" s="41" t="str">
        <f>IF('3f CPIH'!S$16="-","-",'3g OC '!$E$7*('3f CPIH'!S$16/'3f CPIH'!$G$16))</f>
        <v>-</v>
      </c>
      <c r="X129" s="41" t="str">
        <f>IF('3f CPIH'!T$16="-","-",'3g OC '!$E$7*('3f CPIH'!T$16/'3f CPIH'!$G$16))</f>
        <v>-</v>
      </c>
      <c r="Y129" s="41" t="str">
        <f>IF('3f CPIH'!U$16="-","-",'3g OC '!$E$7*('3f CPIH'!U$16/'3f CPIH'!$G$16))</f>
        <v>-</v>
      </c>
      <c r="Z129" s="41" t="str">
        <f>IF('3f CPIH'!V$16="-","-",'3g OC '!$E$7*('3f CPIH'!V$16/'3f CPIH'!$G$16))</f>
        <v>-</v>
      </c>
      <c r="AA129" s="29"/>
    </row>
    <row r="130" spans="1:27" s="30" customFormat="1" ht="11.25" customHeight="1" x14ac:dyDescent="0.25">
      <c r="A130" s="273">
        <v>6</v>
      </c>
      <c r="B130" s="142" t="s">
        <v>352</v>
      </c>
      <c r="C130" s="142" t="s">
        <v>45</v>
      </c>
      <c r="D130" s="140" t="s">
        <v>329</v>
      </c>
      <c r="E130" s="134"/>
      <c r="F130" s="31"/>
      <c r="G130" s="41" t="s">
        <v>336</v>
      </c>
      <c r="H130" s="41" t="s">
        <v>336</v>
      </c>
      <c r="I130" s="41" t="s">
        <v>336</v>
      </c>
      <c r="J130" s="41" t="s">
        <v>336</v>
      </c>
      <c r="K130" s="41">
        <f>IF('3h SMNCC'!F$36="-","-",'3h SMNCC'!F$44)</f>
        <v>0</v>
      </c>
      <c r="L130" s="41">
        <f>IF('3h SMNCC'!G$36="-","-",'3h SMNCC'!G$44)</f>
        <v>-0.15183804717209767</v>
      </c>
      <c r="M130" s="41">
        <f>IF('3h SMNCC'!H$36="-","-",'3h SMNCC'!H$44)</f>
        <v>1.7175769694001015</v>
      </c>
      <c r="N130" s="41">
        <f>IF('3h SMNCC'!I$36="-","-",'3h SMNCC'!I$44)</f>
        <v>5.3116046327263104</v>
      </c>
      <c r="O130" s="31"/>
      <c r="P130" s="41" t="str">
        <f>IF('3h SMNCC'!K$36="-","-",'3h SMNCC'!K$44)</f>
        <v>-</v>
      </c>
      <c r="Q130" s="41" t="str">
        <f>IF('3h SMNCC'!L$36="-","-",'3h SMNCC'!L$44)</f>
        <v>-</v>
      </c>
      <c r="R130" s="41" t="str">
        <f>IF('3h SMNCC'!M$36="-","-",'3h SMNCC'!M$44)</f>
        <v>-</v>
      </c>
      <c r="S130" s="41" t="str">
        <f>IF('3h SMNCC'!N$36="-","-",'3h SMNCC'!N$44)</f>
        <v>-</v>
      </c>
      <c r="T130" s="41" t="str">
        <f>IF('3h SMNCC'!O$36="-","-",'3h SMNCC'!O$44)</f>
        <v>-</v>
      </c>
      <c r="U130" s="41" t="str">
        <f>IF('3h SMNCC'!P$36="-","-",'3h SMNCC'!P$44)</f>
        <v>-</v>
      </c>
      <c r="V130" s="41" t="str">
        <f>IF('3h SMNCC'!Q$36="-","-",'3h SMNCC'!Q$44)</f>
        <v>-</v>
      </c>
      <c r="W130" s="41" t="str">
        <f>IF('3h SMNCC'!R$36="-","-",'3h SMNCC'!R$44)</f>
        <v>-</v>
      </c>
      <c r="X130" s="41" t="str">
        <f>IF('3h SMNCC'!S$36="-","-",'3h SMNCC'!S$44)</f>
        <v>-</v>
      </c>
      <c r="Y130" s="41" t="str">
        <f>IF('3h SMNCC'!T$36="-","-",'3h SMNCC'!T$44)</f>
        <v>-</v>
      </c>
      <c r="Z130" s="41" t="str">
        <f>IF('3h SMNCC'!U$36="-","-",'3h SMNCC'!U$44)</f>
        <v>-</v>
      </c>
      <c r="AA130" s="29"/>
    </row>
    <row r="131" spans="1:27" s="30" customFormat="1" ht="12.4" customHeight="1" x14ac:dyDescent="0.25">
      <c r="A131" s="273">
        <v>7</v>
      </c>
      <c r="B131" s="142" t="s">
        <v>352</v>
      </c>
      <c r="C131" s="142" t="s">
        <v>399</v>
      </c>
      <c r="D131" s="140" t="s">
        <v>329</v>
      </c>
      <c r="E131" s="134"/>
      <c r="F131" s="31"/>
      <c r="G131" s="41">
        <f>IF('3f CPIH'!C$16="-","-",'3i PAAC PAP'!$G$9*('3f CPIH'!C$16/'3f CPIH'!$G$16))</f>
        <v>4.3957347110466403</v>
      </c>
      <c r="H131" s="41">
        <f>IF('3f CPIH'!D$16="-","-",'3i PAAC PAP'!$G$9*('3f CPIH'!D$16/'3f CPIH'!$G$16))</f>
        <v>4.4045349807384246</v>
      </c>
      <c r="I131" s="41">
        <f>IF('3f CPIH'!E$16="-","-",'3i PAAC PAP'!$G$9*('3f CPIH'!E$16/'3f CPIH'!$G$16))</f>
        <v>4.417735385276103</v>
      </c>
      <c r="J131" s="41">
        <f>IF('3f CPIH'!F$16="-","-",'3i PAAC PAP'!$G$9*('3f CPIH'!F$16/'3f CPIH'!$G$16))</f>
        <v>4.4441361943514579</v>
      </c>
      <c r="K131" s="41">
        <f>IF('3f CPIH'!G$16="-","-",'3i PAAC PAP'!$G$9*('3f CPIH'!G$16/'3f CPIH'!$G$16))</f>
        <v>4.4969378125021686</v>
      </c>
      <c r="L131" s="41">
        <f>IF('3f CPIH'!H$16="-","-",'3i PAAC PAP'!$G$9*('3f CPIH'!H$16/'3f CPIH'!$G$16))</f>
        <v>4.5541395654987715</v>
      </c>
      <c r="M131" s="41">
        <f>IF('3f CPIH'!I$16="-","-",'3i PAAC PAP'!$G$9*('3f CPIH'!I$16/'3f CPIH'!$G$16))</f>
        <v>4.6201415881871588</v>
      </c>
      <c r="N131" s="41">
        <f>IF('3f CPIH'!J$16="-","-",'3i PAAC PAP'!$G$9*('3f CPIH'!J$16/'3f CPIH'!$G$16))</f>
        <v>4.659742801800193</v>
      </c>
      <c r="O131" s="31"/>
      <c r="P131" s="41">
        <f>IF('3f CPIH'!L$16="-","-",'3i PAAC PAP'!$G$9*('3f CPIH'!L$16/'3f CPIH'!$G$16))</f>
        <v>4.659742801800193</v>
      </c>
      <c r="Q131" s="41" t="str">
        <f>IF('3f CPIH'!M$16="-","-",'3i PAAC PAP'!$G$9*('3f CPIH'!M$16/'3f CPIH'!$G$16))</f>
        <v>-</v>
      </c>
      <c r="R131" s="41" t="str">
        <f>IF('3f CPIH'!N$16="-","-",'3i PAAC PAP'!$G$9*('3f CPIH'!N$16/'3f CPIH'!$G$16))</f>
        <v>-</v>
      </c>
      <c r="S131" s="41" t="str">
        <f>IF('3f CPIH'!O$16="-","-",'3i PAAC PAP'!$G$9*('3f CPIH'!O$16/'3f CPIH'!$G$16))</f>
        <v>-</v>
      </c>
      <c r="T131" s="41" t="str">
        <f>IF('3f CPIH'!P$16="-","-",'3i PAAC PAP'!$G$9*('3f CPIH'!P$16/'3f CPIH'!$G$16))</f>
        <v>-</v>
      </c>
      <c r="U131" s="41" t="str">
        <f>IF('3f CPIH'!Q$16="-","-",'3i PAAC PAP'!$G$9*('3f CPIH'!Q$16/'3f CPIH'!$G$16))</f>
        <v>-</v>
      </c>
      <c r="V131" s="41" t="str">
        <f>IF('3f CPIH'!R$16="-","-",'3i PAAC PAP'!$G$9*('3f CPIH'!R$16/'3f CPIH'!$G$16))</f>
        <v>-</v>
      </c>
      <c r="W131" s="41" t="str">
        <f>IF('3f CPIH'!S$16="-","-",'3i PAAC PAP'!$G$9*('3f CPIH'!S$16/'3f CPIH'!$G$16))</f>
        <v>-</v>
      </c>
      <c r="X131" s="41" t="str">
        <f>IF('3f CPIH'!T$16="-","-",'3i PAAC PAP'!$G$9*('3f CPIH'!T$16/'3f CPIH'!$G$16))</f>
        <v>-</v>
      </c>
      <c r="Y131" s="41" t="str">
        <f>IF('3f CPIH'!U$16="-","-",'3i PAAC PAP'!$G$9*('3f CPIH'!U$16/'3f CPIH'!$G$16))</f>
        <v>-</v>
      </c>
      <c r="Z131" s="41" t="str">
        <f>IF('3f CPIH'!V$16="-","-",'3i PAAC PAP'!$G$9*('3f CPIH'!V$16/'3f CPIH'!$G$16))</f>
        <v>-</v>
      </c>
      <c r="AA131" s="29"/>
    </row>
    <row r="132" spans="1:27" s="30" customFormat="1" ht="11.25" customHeight="1" x14ac:dyDescent="0.25">
      <c r="A132" s="273">
        <v>8</v>
      </c>
      <c r="B132" s="142" t="s">
        <v>352</v>
      </c>
      <c r="C132" s="142" t="s">
        <v>417</v>
      </c>
      <c r="D132" s="140" t="s">
        <v>329</v>
      </c>
      <c r="E132" s="134"/>
      <c r="F132" s="31"/>
      <c r="G132" s="41">
        <f>IF(G127="-","-",SUM(G125:G130)*'3i PAAC PAP'!$G$21)</f>
        <v>0.94477135799039758</v>
      </c>
      <c r="H132" s="41">
        <f>IF(H127="-","-",SUM(H125:H130)*'3i PAAC PAP'!$G$21)</f>
        <v>0.94599198947589647</v>
      </c>
      <c r="I132" s="41">
        <f>IF(I127="-","-",SUM(I125:I130)*'3i PAAC PAP'!$G$21)</f>
        <v>1.0288568060586163</v>
      </c>
      <c r="J132" s="41">
        <f>IF(J127="-","-",SUM(J125:J130)*'3i PAAC PAP'!$G$21)</f>
        <v>1.0325187005151126</v>
      </c>
      <c r="K132" s="41">
        <f>IF(K127="-","-",SUM(K125:K130)*'3i PAAC PAP'!$G$21)</f>
        <v>0.96614147182022847</v>
      </c>
      <c r="L132" s="41">
        <f>IF(L127="-","-",SUM(L125:L130)*'3i PAAC PAP'!$G$21)</f>
        <v>0.9718827276583023</v>
      </c>
      <c r="M132" s="41">
        <f>IF(M127="-","-",SUM(M125:M130)*'3i PAAC PAP'!$G$21)</f>
        <v>1.0451099965398023</v>
      </c>
      <c r="N132" s="41">
        <f>IF(N127="-","-",SUM(N125:N130)*'3i PAAC PAP'!$G$21)</f>
        <v>1.1025078742743111</v>
      </c>
      <c r="O132" s="31"/>
      <c r="P132" s="41" t="str">
        <f>IF(P127="-","-",SUM(P125:P130)*'3i PAAC PAP'!$G$21)</f>
        <v>-</v>
      </c>
      <c r="Q132" s="41" t="str">
        <f>IF(Q127="-","-",SUM(Q125:Q130)*'3i PAAC PAP'!$G$21)</f>
        <v>-</v>
      </c>
      <c r="R132" s="41" t="str">
        <f>IF(R127="-","-",SUM(R125:R130)*'3i PAAC PAP'!$G$21)</f>
        <v>-</v>
      </c>
      <c r="S132" s="41" t="str">
        <f>IF(S127="-","-",SUM(S125:S130)*'3i PAAC PAP'!$G$21)</f>
        <v>-</v>
      </c>
      <c r="T132" s="41" t="str">
        <f>IF(T127="-","-",SUM(T125:T130)*'3i PAAC PAP'!$G$21)</f>
        <v>-</v>
      </c>
      <c r="U132" s="41" t="str">
        <f>IF(U127="-","-",SUM(U125:U130)*'3i PAAC PAP'!$G$21)</f>
        <v>-</v>
      </c>
      <c r="V132" s="41" t="str">
        <f>IF(V127="-","-",SUM(V125:V130)*'3i PAAC PAP'!$G$21)</f>
        <v>-</v>
      </c>
      <c r="W132" s="41" t="str">
        <f>IF(W127="-","-",SUM(W125:W130)*'3i PAAC PAP'!$G$21)</f>
        <v>-</v>
      </c>
      <c r="X132" s="41" t="str">
        <f>IF(X127="-","-",SUM(X125:X130)*'3i PAAC PAP'!$G$21)</f>
        <v>-</v>
      </c>
      <c r="Y132" s="41" t="str">
        <f>IF(Y127="-","-",SUM(Y125:Y130)*'3i PAAC PAP'!$G$21)</f>
        <v>-</v>
      </c>
      <c r="Z132" s="41" t="str">
        <f>IF(Z127="-","-",SUM(Z125:Z130)*'3i PAAC PAP'!$G$21)</f>
        <v>-</v>
      </c>
      <c r="AA132" s="29"/>
    </row>
    <row r="133" spans="1:27" s="30" customFormat="1" ht="11.5" x14ac:dyDescent="0.25">
      <c r="A133" s="273">
        <v>9</v>
      </c>
      <c r="B133" s="142" t="s">
        <v>398</v>
      </c>
      <c r="C133" s="142" t="s">
        <v>548</v>
      </c>
      <c r="D133" s="140" t="s">
        <v>329</v>
      </c>
      <c r="E133" s="134"/>
      <c r="F133" s="31"/>
      <c r="G133" s="41">
        <f>IF(G127="-","-",SUM(G125:G132)*'3j EBIT'!$E$7)</f>
        <v>1.3444155495891708</v>
      </c>
      <c r="H133" s="41">
        <f>IF(H127="-","-",SUM(H125:H132)*'3j EBIT'!$E$7)</f>
        <v>1.3462118156123268</v>
      </c>
      <c r="I133" s="41">
        <f>IF(I127="-","-",SUM(I125:I132)*'3j EBIT'!$E$7)</f>
        <v>1.4570544228731426</v>
      </c>
      <c r="J133" s="41">
        <f>IF(J127="-","-",SUM(J125:J132)*'3j EBIT'!$E$7)</f>
        <v>1.462443220942611</v>
      </c>
      <c r="K133" s="41">
        <f>IF(K127="-","-",SUM(K125:K132)*'3j EBIT'!$E$7)</f>
        <v>1.3748590695526925</v>
      </c>
      <c r="L133" s="41">
        <f>IF(L127="-","-",SUM(L125:L132)*'3j EBIT'!$E$7)</f>
        <v>1.3836082116794024</v>
      </c>
      <c r="M133" s="41">
        <f>IF(M127="-","-",SUM(M125:M132)*'3j EBIT'!$E$7)</f>
        <v>1.4825917302144296</v>
      </c>
      <c r="N133" s="41">
        <f>IF(N127="-","-",SUM(N125:N132)*'3j EBIT'!$E$7)</f>
        <v>1.5599476486067763</v>
      </c>
      <c r="O133" s="31"/>
      <c r="P133" s="41" t="str">
        <f>IF(P127="-","-",SUM(P125:P132)*'3j EBIT'!$E$7)</f>
        <v>-</v>
      </c>
      <c r="Q133" s="41" t="str">
        <f>IF(Q127="-","-",SUM(Q125:Q132)*'3j EBIT'!$E$7)</f>
        <v>-</v>
      </c>
      <c r="R133" s="41" t="str">
        <f>IF(R127="-","-",SUM(R125:R132)*'3j EBIT'!$E$7)</f>
        <v>-</v>
      </c>
      <c r="S133" s="41" t="str">
        <f>IF(S127="-","-",SUM(S125:S132)*'3j EBIT'!$E$7)</f>
        <v>-</v>
      </c>
      <c r="T133" s="41" t="str">
        <f>IF(T127="-","-",SUM(T125:T132)*'3j EBIT'!$E$7)</f>
        <v>-</v>
      </c>
      <c r="U133" s="41" t="str">
        <f>IF(U127="-","-",SUM(U125:U132)*'3j EBIT'!$E$7)</f>
        <v>-</v>
      </c>
      <c r="V133" s="41" t="str">
        <f>IF(V127="-","-",SUM(V125:V132)*'3j EBIT'!$E$7)</f>
        <v>-</v>
      </c>
      <c r="W133" s="41" t="str">
        <f>IF(W127="-","-",SUM(W125:W132)*'3j EBIT'!$E$7)</f>
        <v>-</v>
      </c>
      <c r="X133" s="41" t="str">
        <f>IF(X127="-","-",SUM(X125:X132)*'3j EBIT'!$E$7)</f>
        <v>-</v>
      </c>
      <c r="Y133" s="41" t="str">
        <f>IF(Y127="-","-",SUM(Y125:Y132)*'3j EBIT'!$E$7)</f>
        <v>-</v>
      </c>
      <c r="Z133" s="41" t="str">
        <f>IF(Z127="-","-",SUM(Z125:Z132)*'3j EBIT'!$E$7)</f>
        <v>-</v>
      </c>
      <c r="AA133" s="29"/>
    </row>
    <row r="134" spans="1:27" s="30" customFormat="1" ht="11.5" x14ac:dyDescent="0.25">
      <c r="A134" s="273">
        <v>10</v>
      </c>
      <c r="B134" s="142" t="s">
        <v>294</v>
      </c>
      <c r="C134" s="190" t="s">
        <v>549</v>
      </c>
      <c r="D134" s="140" t="s">
        <v>329</v>
      </c>
      <c r="E134" s="133"/>
      <c r="F134" s="31"/>
      <c r="G134" s="41">
        <f>IF(G129="-","-",SUM(G125:G127,G129:G133)*'3k HAP'!$E$8)</f>
        <v>0.80285830570767625</v>
      </c>
      <c r="H134" s="41">
        <f>IF(H129="-","-",SUM(H125:H127,H129:H133)*'3k HAP'!$E$8)</f>
        <v>0.80425292959851213</v>
      </c>
      <c r="I134" s="41">
        <f>IF(I129="-","-",SUM(I125:I127,I129:I133)*'3k HAP'!$E$8)</f>
        <v>0.80999526685252399</v>
      </c>
      <c r="J134" s="41">
        <f>IF(J129="-","-",SUM(J125:J127,J129:J133)*'3k HAP'!$E$8)</f>
        <v>0.81417913852503132</v>
      </c>
      <c r="K134" s="41">
        <f>IF(K129="-","-",SUM(K125:K127,K129:K133)*'3k HAP'!$E$8)</f>
        <v>0.82121075427764112</v>
      </c>
      <c r="L134" s="41">
        <f>IF(L129="-","-",SUM(L125:L127,L129:L133)*'3k HAP'!$E$8)</f>
        <v>0.82800360259572481</v>
      </c>
      <c r="M134" s="41">
        <f>IF(M129="-","-",SUM(M125:M127,M129:M133)*'3k HAP'!$E$8)</f>
        <v>0.87367926199684209</v>
      </c>
      <c r="N134" s="41">
        <f>IF(N129="-","-",SUM(N125:N127,N129:N133)*'3k HAP'!$E$8)</f>
        <v>0.93373852409764746</v>
      </c>
      <c r="O134" s="31"/>
      <c r="P134" s="41">
        <f>IF(P129="-","-",SUM(P125:P127,P129:P133)*'3k HAP'!$E$8)</f>
        <v>0.71532778353982818</v>
      </c>
      <c r="Q134" s="41" t="str">
        <f>IF(Q129="-","-",SUM(Q125:Q127,Q129:Q133)*'3k HAP'!$E$8)</f>
        <v>-</v>
      </c>
      <c r="R134" s="41" t="str">
        <f>IF(R129="-","-",SUM(R125:R127,R129:R133)*'3k HAP'!$E$8)</f>
        <v>-</v>
      </c>
      <c r="S134" s="41" t="str">
        <f>IF(S129="-","-",SUM(S125:S127,S129:S133)*'3k HAP'!$E$8)</f>
        <v>-</v>
      </c>
      <c r="T134" s="41" t="str">
        <f>IF(T129="-","-",SUM(T125:T127,T129:T133)*'3k HAP'!$E$8)</f>
        <v>-</v>
      </c>
      <c r="U134" s="41" t="str">
        <f>IF(U129="-","-",SUM(U125:U127,U129:U133)*'3k HAP'!$E$8)</f>
        <v>-</v>
      </c>
      <c r="V134" s="41" t="str">
        <f>IF(V129="-","-",SUM(V125:V127,V129:V133)*'3k HAP'!$E$8)</f>
        <v>-</v>
      </c>
      <c r="W134" s="41" t="str">
        <f>IF(W129="-","-",SUM(W125:W127,W129:W133)*'3k HAP'!$E$8)</f>
        <v>-</v>
      </c>
      <c r="X134" s="41" t="str">
        <f>IF(X129="-","-",SUM(X125:X127,X129:X133)*'3k HAP'!$E$8)</f>
        <v>-</v>
      </c>
      <c r="Y134" s="41" t="str">
        <f>IF(Y129="-","-",SUM(Y125:Y127,Y129:Y133)*'3k HAP'!$E$8)</f>
        <v>-</v>
      </c>
      <c r="Z134" s="41" t="str">
        <f>IF(Z129="-","-",SUM(Z125:Z127,Z129:Z133)*'3k HAP'!$E$8)</f>
        <v>-</v>
      </c>
      <c r="AA134" s="29"/>
    </row>
    <row r="135" spans="1:27" s="30" customFormat="1" ht="11.5" x14ac:dyDescent="0.25">
      <c r="A135" s="273">
        <v>11</v>
      </c>
      <c r="B135" s="142" t="s">
        <v>46</v>
      </c>
      <c r="C135" s="142" t="str">
        <f>B135&amp;"_"&amp;D135</f>
        <v>Total_Southern Western</v>
      </c>
      <c r="D135" s="140" t="s">
        <v>329</v>
      </c>
      <c r="E135" s="134"/>
      <c r="F135" s="31"/>
      <c r="G135" s="41">
        <f t="shared" ref="G135:N135" si="20">IF(G129="-","-",SUM(G125:G134))</f>
        <v>72.905986991568994</v>
      </c>
      <c r="H135" s="41">
        <f t="shared" si="20"/>
        <v>73.0037181984912</v>
      </c>
      <c r="I135" s="41">
        <f t="shared" si="20"/>
        <v>78.954124577785805</v>
      </c>
      <c r="J135" s="41">
        <f t="shared" si="20"/>
        <v>79.247318198552449</v>
      </c>
      <c r="K135" s="41">
        <f t="shared" si="20"/>
        <v>74.557073484498375</v>
      </c>
      <c r="L135" s="41">
        <f t="shared" si="20"/>
        <v>75.033096639506837</v>
      </c>
      <c r="M135" s="41">
        <f t="shared" si="20"/>
        <v>80.387414687707562</v>
      </c>
      <c r="N135" s="41">
        <f t="shared" si="20"/>
        <v>84.596193994113705</v>
      </c>
      <c r="O135" s="31"/>
      <c r="P135" s="41">
        <f t="shared" ref="P135:Z135" si="21">IF(P129="-","-",SUM(P125:P134))</f>
        <v>50.12810126782113</v>
      </c>
      <c r="Q135" s="41" t="str">
        <f t="shared" si="21"/>
        <v>-</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customHeight="1" x14ac:dyDescent="0.25">
      <c r="A136" s="273">
        <v>1</v>
      </c>
      <c r="B136" s="138" t="s">
        <v>353</v>
      </c>
      <c r="C136" s="138" t="s">
        <v>344</v>
      </c>
      <c r="D136" s="141" t="s">
        <v>330</v>
      </c>
      <c r="E136" s="137"/>
      <c r="F136" s="31"/>
      <c r="G136" s="135" t="s">
        <v>336</v>
      </c>
      <c r="H136" s="135" t="s">
        <v>336</v>
      </c>
      <c r="I136" s="135" t="s">
        <v>336</v>
      </c>
      <c r="J136" s="135" t="s">
        <v>336</v>
      </c>
      <c r="K136" s="135" t="s">
        <v>336</v>
      </c>
      <c r="L136" s="135" t="s">
        <v>336</v>
      </c>
      <c r="M136" s="135" t="s">
        <v>336</v>
      </c>
      <c r="N136" s="135" t="s">
        <v>336</v>
      </c>
      <c r="O136" s="31"/>
      <c r="P136" s="135" t="s">
        <v>336</v>
      </c>
      <c r="Q136" s="135" t="s">
        <v>336</v>
      </c>
      <c r="R136" s="135" t="s">
        <v>336</v>
      </c>
      <c r="S136" s="135" t="s">
        <v>336</v>
      </c>
      <c r="T136" s="135" t="s">
        <v>336</v>
      </c>
      <c r="U136" s="135" t="s">
        <v>336</v>
      </c>
      <c r="V136" s="135" t="s">
        <v>336</v>
      </c>
      <c r="W136" s="135" t="s">
        <v>336</v>
      </c>
      <c r="X136" s="135" t="s">
        <v>336</v>
      </c>
      <c r="Y136" s="135" t="s">
        <v>336</v>
      </c>
      <c r="Z136" s="135" t="s">
        <v>336</v>
      </c>
      <c r="AA136" s="29"/>
    </row>
    <row r="137" spans="1:27" s="30" customFormat="1" ht="11.25" customHeight="1" x14ac:dyDescent="0.25">
      <c r="A137" s="273">
        <v>2</v>
      </c>
      <c r="B137" s="138" t="s">
        <v>353</v>
      </c>
      <c r="C137" s="138" t="s">
        <v>303</v>
      </c>
      <c r="D137" s="141" t="s">
        <v>330</v>
      </c>
      <c r="E137" s="137"/>
      <c r="F137" s="31"/>
      <c r="G137" s="135" t="s">
        <v>336</v>
      </c>
      <c r="H137" s="135" t="s">
        <v>336</v>
      </c>
      <c r="I137" s="135" t="s">
        <v>336</v>
      </c>
      <c r="J137" s="135" t="s">
        <v>336</v>
      </c>
      <c r="K137" s="135" t="s">
        <v>336</v>
      </c>
      <c r="L137" s="135" t="s">
        <v>336</v>
      </c>
      <c r="M137" s="135" t="s">
        <v>336</v>
      </c>
      <c r="N137" s="135" t="s">
        <v>336</v>
      </c>
      <c r="O137" s="31"/>
      <c r="P137" s="135" t="s">
        <v>336</v>
      </c>
      <c r="Q137" s="135" t="s">
        <v>336</v>
      </c>
      <c r="R137" s="135" t="s">
        <v>336</v>
      </c>
      <c r="S137" s="135" t="s">
        <v>336</v>
      </c>
      <c r="T137" s="135" t="s">
        <v>336</v>
      </c>
      <c r="U137" s="135" t="s">
        <v>336</v>
      </c>
      <c r="V137" s="135" t="s">
        <v>336</v>
      </c>
      <c r="W137" s="135" t="s">
        <v>336</v>
      </c>
      <c r="X137" s="135" t="s">
        <v>336</v>
      </c>
      <c r="Y137" s="135" t="s">
        <v>336</v>
      </c>
      <c r="Z137" s="135" t="s">
        <v>336</v>
      </c>
      <c r="AA137" s="29"/>
    </row>
    <row r="138" spans="1:27" s="30" customFormat="1" ht="11.25" customHeight="1" x14ac:dyDescent="0.25">
      <c r="A138" s="273">
        <v>3</v>
      </c>
      <c r="B138" s="138" t="s">
        <v>2</v>
      </c>
      <c r="C138" s="138" t="s">
        <v>345</v>
      </c>
      <c r="D138" s="141" t="s">
        <v>330</v>
      </c>
      <c r="E138" s="137"/>
      <c r="F138" s="31"/>
      <c r="G138" s="135">
        <f>IF('3c PC'!G14="-","-",'3c PC'!G55)</f>
        <v>6.5567588596821027</v>
      </c>
      <c r="H138" s="135">
        <f>IF('3c PC'!H14="-","-",'3c PC'!H55)</f>
        <v>6.5567588596821027</v>
      </c>
      <c r="I138" s="135">
        <f>IF('3c PC'!I14="-","-",'3c PC'!I55)</f>
        <v>6.6197359495950758</v>
      </c>
      <c r="J138" s="135">
        <f>IF('3c PC'!J14="-","-",'3c PC'!J55)</f>
        <v>6.6197359495950758</v>
      </c>
      <c r="K138" s="135">
        <f>IF('3c PC'!K14="-","-",'3c PC'!K55)</f>
        <v>6.6995028867368616</v>
      </c>
      <c r="L138" s="135">
        <f>IF('3c PC'!L14="-","-",'3c PC'!L55)</f>
        <v>6.6995028867368616</v>
      </c>
      <c r="M138" s="135">
        <f>IF('3c PC'!M14="-","-",'3c PC'!M55)</f>
        <v>7.1131218301273513</v>
      </c>
      <c r="N138" s="135">
        <f>IF('3c PC'!N14="-","-",'3c PC'!N55)</f>
        <v>7.1131218301273513</v>
      </c>
      <c r="O138" s="31"/>
      <c r="P138" s="135" t="str">
        <f>'3c PC'!P55</f>
        <v>-</v>
      </c>
      <c r="Q138" s="135" t="str">
        <f>'3c PC'!Q55</f>
        <v>-</v>
      </c>
      <c r="R138" s="135" t="str">
        <f>'3c PC'!R55</f>
        <v>-</v>
      </c>
      <c r="S138" s="135" t="str">
        <f>'3c PC'!S55</f>
        <v>-</v>
      </c>
      <c r="T138" s="135" t="str">
        <f>'3c PC'!T55</f>
        <v>-</v>
      </c>
      <c r="U138" s="135" t="str">
        <f>'3c PC'!U55</f>
        <v>-</v>
      </c>
      <c r="V138" s="135" t="str">
        <f>'3c PC'!V55</f>
        <v>-</v>
      </c>
      <c r="W138" s="135" t="str">
        <f>'3c PC'!W55</f>
        <v>-</v>
      </c>
      <c r="X138" s="135" t="str">
        <f>'3c PC'!X55</f>
        <v>-</v>
      </c>
      <c r="Y138" s="135" t="str">
        <f>'3c PC'!Y55</f>
        <v>-</v>
      </c>
      <c r="Z138" s="135" t="str">
        <f>'3c PC'!Z55</f>
        <v>-</v>
      </c>
      <c r="AA138" s="29"/>
    </row>
    <row r="139" spans="1:27" s="30" customFormat="1" ht="11.25" customHeight="1" x14ac:dyDescent="0.25">
      <c r="A139" s="273">
        <v>4</v>
      </c>
      <c r="B139" s="138" t="s">
        <v>355</v>
      </c>
      <c r="C139" s="138" t="s">
        <v>346</v>
      </c>
      <c r="D139" s="141" t="s">
        <v>330</v>
      </c>
      <c r="E139" s="137"/>
      <c r="F139" s="31"/>
      <c r="G139" s="135">
        <f>IF('3d NC-Elec'!H25="-","-",'3d NC-Elec'!H25)</f>
        <v>25.367499999999996</v>
      </c>
      <c r="H139" s="135">
        <f>IF('3d NC-Elec'!I25="-","-",'3d NC-Elec'!I25)</f>
        <v>25.367499999999996</v>
      </c>
      <c r="I139" s="135">
        <f>IF('3d NC-Elec'!J25="-","-",'3d NC-Elec'!J25)</f>
        <v>19.381500000000003</v>
      </c>
      <c r="J139" s="135">
        <f>IF('3d NC-Elec'!K25="-","-",'3d NC-Elec'!K25)</f>
        <v>19.381500000000003</v>
      </c>
      <c r="K139" s="135">
        <f>IF('3d NC-Elec'!L25="-","-",'3d NC-Elec'!L25)</f>
        <v>18.651500000000002</v>
      </c>
      <c r="L139" s="135">
        <f>IF('3d NC-Elec'!M25="-","-",'3d NC-Elec'!M25)</f>
        <v>18.651500000000002</v>
      </c>
      <c r="M139" s="135">
        <f>IF('3d NC-Elec'!N25="-","-",'3d NC-Elec'!N25)</f>
        <v>18.906999999999996</v>
      </c>
      <c r="N139" s="135">
        <f>IF('3d NC-Elec'!O25="-","-",'3d NC-Elec'!O25)</f>
        <v>18.906999999999996</v>
      </c>
      <c r="O139" s="31"/>
      <c r="P139" s="135" t="str">
        <f>'3d NC-Elec'!Q25</f>
        <v>-</v>
      </c>
      <c r="Q139" s="135" t="str">
        <f>'3d NC-Elec'!R25</f>
        <v>-</v>
      </c>
      <c r="R139" s="135" t="str">
        <f>'3d NC-Elec'!S25</f>
        <v>-</v>
      </c>
      <c r="S139" s="135" t="str">
        <f>'3d NC-Elec'!T25</f>
        <v>-</v>
      </c>
      <c r="T139" s="135" t="str">
        <f>'3d NC-Elec'!U25</f>
        <v>-</v>
      </c>
      <c r="U139" s="135" t="str">
        <f>'3d NC-Elec'!V25</f>
        <v>-</v>
      </c>
      <c r="V139" s="135" t="str">
        <f>'3d NC-Elec'!W25</f>
        <v>-</v>
      </c>
      <c r="W139" s="135" t="str">
        <f>'3d NC-Elec'!X25</f>
        <v>-</v>
      </c>
      <c r="X139" s="135" t="str">
        <f>'3d NC-Elec'!Y25</f>
        <v>-</v>
      </c>
      <c r="Y139" s="135" t="str">
        <f>'3d NC-Elec'!Z25</f>
        <v>-</v>
      </c>
      <c r="Z139" s="135" t="str">
        <f>'3d NC-Elec'!AA25</f>
        <v>-</v>
      </c>
      <c r="AA139" s="29"/>
    </row>
    <row r="140" spans="1:27" s="30" customFormat="1" ht="11.25" customHeight="1" x14ac:dyDescent="0.25">
      <c r="A140" s="273">
        <v>5</v>
      </c>
      <c r="B140" s="138" t="s">
        <v>352</v>
      </c>
      <c r="C140" s="138" t="s">
        <v>347</v>
      </c>
      <c r="D140" s="141" t="s">
        <v>330</v>
      </c>
      <c r="E140" s="137"/>
      <c r="F140" s="31"/>
      <c r="G140" s="135">
        <f>IF('3f CPIH'!C$16="-","-",'3g OC '!$E$7*('3f CPIH'!C$16/'3f CPIH'!$G$16))</f>
        <v>42.217448207552998</v>
      </c>
      <c r="H140" s="135">
        <f>IF('3f CPIH'!D$16="-","-",'3g OC '!$E$7*('3f CPIH'!D$16/'3f CPIH'!$G$16))</f>
        <v>42.301967623383938</v>
      </c>
      <c r="I140" s="135">
        <f>IF('3f CPIH'!E$16="-","-",'3g OC '!$E$7*('3f CPIH'!E$16/'3f CPIH'!$G$16))</f>
        <v>42.428746747130347</v>
      </c>
      <c r="J140" s="135">
        <f>IF('3f CPIH'!F$16="-","-",'3g OC '!$E$7*('3f CPIH'!F$16/'3f CPIH'!$G$16))</f>
        <v>42.682304994623152</v>
      </c>
      <c r="K140" s="135">
        <f>IF('3f CPIH'!G$16="-","-",'3g OC '!$E$7*('3f CPIH'!G$16/'3f CPIH'!$G$16))</f>
        <v>43.189421489608776</v>
      </c>
      <c r="L140" s="135">
        <f>IF('3f CPIH'!H$16="-","-",'3g OC '!$E$7*('3f CPIH'!H$16/'3f CPIH'!$G$16))</f>
        <v>43.73879769250987</v>
      </c>
      <c r="M140" s="135">
        <f>IF('3f CPIH'!I$16="-","-",'3g OC '!$E$7*('3f CPIH'!I$16/'3f CPIH'!$G$16))</f>
        <v>44.372693311241889</v>
      </c>
      <c r="N140" s="135">
        <f>IF('3f CPIH'!J$16="-","-",'3g OC '!$E$7*('3f CPIH'!J$16/'3f CPIH'!$G$16))</f>
        <v>44.753030682481111</v>
      </c>
      <c r="O140" s="31"/>
      <c r="P140" s="135">
        <f>IF('3f CPIH'!L$16="-","-",'3g OC '!$E$7*('3f CPIH'!L$16/'3f CPIH'!$G$16))</f>
        <v>44.753030682481111</v>
      </c>
      <c r="Q140" s="135" t="str">
        <f>IF('3f CPIH'!M$16="-","-",'3g OC '!$E$7*('3f CPIH'!M$16/'3f CPIH'!$G$16))</f>
        <v>-</v>
      </c>
      <c r="R140" s="135" t="str">
        <f>IF('3f CPIH'!N$16="-","-",'3g OC '!$E$7*('3f CPIH'!N$16/'3f CPIH'!$G$16))</f>
        <v>-</v>
      </c>
      <c r="S140" s="135" t="str">
        <f>IF('3f CPIH'!O$16="-","-",'3g OC '!$E$7*('3f CPIH'!O$16/'3f CPIH'!$G$16))</f>
        <v>-</v>
      </c>
      <c r="T140" s="135" t="str">
        <f>IF('3f CPIH'!P$16="-","-",'3g OC '!$E$7*('3f CPIH'!P$16/'3f CPIH'!$G$16))</f>
        <v>-</v>
      </c>
      <c r="U140" s="135" t="str">
        <f>IF('3f CPIH'!Q$16="-","-",'3g OC '!$E$7*('3f CPIH'!Q$16/'3f CPIH'!$G$16))</f>
        <v>-</v>
      </c>
      <c r="V140" s="135" t="str">
        <f>IF('3f CPIH'!R$16="-","-",'3g OC '!$E$7*('3f CPIH'!R$16/'3f CPIH'!$G$16))</f>
        <v>-</v>
      </c>
      <c r="W140" s="135" t="str">
        <f>IF('3f CPIH'!S$16="-","-",'3g OC '!$E$7*('3f CPIH'!S$16/'3f CPIH'!$G$16))</f>
        <v>-</v>
      </c>
      <c r="X140" s="135" t="str">
        <f>IF('3f CPIH'!T$16="-","-",'3g OC '!$E$7*('3f CPIH'!T$16/'3f CPIH'!$G$16))</f>
        <v>-</v>
      </c>
      <c r="Y140" s="135" t="str">
        <f>IF('3f CPIH'!U$16="-","-",'3g OC '!$E$7*('3f CPIH'!U$16/'3f CPIH'!$G$16))</f>
        <v>-</v>
      </c>
      <c r="Z140" s="135" t="str">
        <f>IF('3f CPIH'!V$16="-","-",'3g OC '!$E$7*('3f CPIH'!V$16/'3f CPIH'!$G$16))</f>
        <v>-</v>
      </c>
      <c r="AA140" s="29"/>
    </row>
    <row r="141" spans="1:27" s="30" customFormat="1" ht="11.25" customHeight="1" x14ac:dyDescent="0.25">
      <c r="A141" s="273">
        <v>6</v>
      </c>
      <c r="B141" s="138" t="s">
        <v>352</v>
      </c>
      <c r="C141" s="138" t="s">
        <v>45</v>
      </c>
      <c r="D141" s="141" t="s">
        <v>330</v>
      </c>
      <c r="E141" s="137"/>
      <c r="F141" s="31"/>
      <c r="G141" s="135" t="s">
        <v>336</v>
      </c>
      <c r="H141" s="135" t="s">
        <v>336</v>
      </c>
      <c r="I141" s="135" t="s">
        <v>336</v>
      </c>
      <c r="J141" s="135" t="s">
        <v>336</v>
      </c>
      <c r="K141" s="135">
        <f>IF('3h SMNCC'!F$36="-","-",'3h SMNCC'!F$44)</f>
        <v>0</v>
      </c>
      <c r="L141" s="135">
        <f>IF('3h SMNCC'!G$36="-","-",'3h SMNCC'!G$44)</f>
        <v>-0.15183804717209767</v>
      </c>
      <c r="M141" s="135">
        <f>IF('3h SMNCC'!H$36="-","-",'3h SMNCC'!H$44)</f>
        <v>1.7175769694001015</v>
      </c>
      <c r="N141" s="135">
        <f>IF('3h SMNCC'!I$36="-","-",'3h SMNCC'!I$44)</f>
        <v>5.3116046327263104</v>
      </c>
      <c r="O141" s="31"/>
      <c r="P141" s="135" t="str">
        <f>IF('3h SMNCC'!K$36="-","-",'3h SMNCC'!K$44)</f>
        <v>-</v>
      </c>
      <c r="Q141" s="135" t="str">
        <f>IF('3h SMNCC'!L$36="-","-",'3h SMNCC'!L$44)</f>
        <v>-</v>
      </c>
      <c r="R141" s="135" t="str">
        <f>IF('3h SMNCC'!M$36="-","-",'3h SMNCC'!M$44)</f>
        <v>-</v>
      </c>
      <c r="S141" s="135" t="str">
        <f>IF('3h SMNCC'!N$36="-","-",'3h SMNCC'!N$44)</f>
        <v>-</v>
      </c>
      <c r="T141" s="135" t="str">
        <f>IF('3h SMNCC'!O$36="-","-",'3h SMNCC'!O$44)</f>
        <v>-</v>
      </c>
      <c r="U141" s="135" t="str">
        <f>IF('3h SMNCC'!P$36="-","-",'3h SMNCC'!P$44)</f>
        <v>-</v>
      </c>
      <c r="V141" s="135" t="str">
        <f>IF('3h SMNCC'!Q$36="-","-",'3h SMNCC'!Q$44)</f>
        <v>-</v>
      </c>
      <c r="W141" s="135" t="str">
        <f>IF('3h SMNCC'!R$36="-","-",'3h SMNCC'!R$44)</f>
        <v>-</v>
      </c>
      <c r="X141" s="135" t="str">
        <f>IF('3h SMNCC'!S$36="-","-",'3h SMNCC'!S$44)</f>
        <v>-</v>
      </c>
      <c r="Y141" s="135" t="str">
        <f>IF('3h SMNCC'!T$36="-","-",'3h SMNCC'!T$44)</f>
        <v>-</v>
      </c>
      <c r="Z141" s="135" t="str">
        <f>IF('3h SMNCC'!U$36="-","-",'3h SMNCC'!U$44)</f>
        <v>-</v>
      </c>
      <c r="AA141" s="29"/>
    </row>
    <row r="142" spans="1:27" s="30" customFormat="1" ht="11.25" customHeight="1" x14ac:dyDescent="0.25">
      <c r="A142" s="273">
        <v>7</v>
      </c>
      <c r="B142" s="138" t="s">
        <v>352</v>
      </c>
      <c r="C142" s="138" t="s">
        <v>399</v>
      </c>
      <c r="D142" s="141" t="s">
        <v>330</v>
      </c>
      <c r="E142" s="137"/>
      <c r="F142" s="31"/>
      <c r="G142" s="135">
        <f>IF('3f CPIH'!C$16="-","-",'3i PAAC PAP'!$G$9*('3f CPIH'!C$16/'3f CPIH'!$G$16))</f>
        <v>4.3957347110466403</v>
      </c>
      <c r="H142" s="135">
        <f>IF('3f CPIH'!D$16="-","-",'3i PAAC PAP'!$G$9*('3f CPIH'!D$16/'3f CPIH'!$G$16))</f>
        <v>4.4045349807384246</v>
      </c>
      <c r="I142" s="135">
        <f>IF('3f CPIH'!E$16="-","-",'3i PAAC PAP'!$G$9*('3f CPIH'!E$16/'3f CPIH'!$G$16))</f>
        <v>4.417735385276103</v>
      </c>
      <c r="J142" s="135">
        <f>IF('3f CPIH'!F$16="-","-",'3i PAAC PAP'!$G$9*('3f CPIH'!F$16/'3f CPIH'!$G$16))</f>
        <v>4.4441361943514579</v>
      </c>
      <c r="K142" s="135">
        <f>IF('3f CPIH'!G$16="-","-",'3i PAAC PAP'!$G$9*('3f CPIH'!G$16/'3f CPIH'!$G$16))</f>
        <v>4.4969378125021686</v>
      </c>
      <c r="L142" s="135">
        <f>IF('3f CPIH'!H$16="-","-",'3i PAAC PAP'!$G$9*('3f CPIH'!H$16/'3f CPIH'!$G$16))</f>
        <v>4.5541395654987715</v>
      </c>
      <c r="M142" s="135">
        <f>IF('3f CPIH'!I$16="-","-",'3i PAAC PAP'!$G$9*('3f CPIH'!I$16/'3f CPIH'!$G$16))</f>
        <v>4.6201415881871588</v>
      </c>
      <c r="N142" s="135">
        <f>IF('3f CPIH'!J$16="-","-",'3i PAAC PAP'!$G$9*('3f CPIH'!J$16/'3f CPIH'!$G$16))</f>
        <v>4.659742801800193</v>
      </c>
      <c r="O142" s="31"/>
      <c r="P142" s="135">
        <f>IF('3f CPIH'!L$16="-","-",'3i PAAC PAP'!$G$9*('3f CPIH'!L$16/'3f CPIH'!$G$16))</f>
        <v>4.659742801800193</v>
      </c>
      <c r="Q142" s="135" t="str">
        <f>IF('3f CPIH'!M$16="-","-",'3i PAAC PAP'!$G$9*('3f CPIH'!M$16/'3f CPIH'!$G$16))</f>
        <v>-</v>
      </c>
      <c r="R142" s="135" t="str">
        <f>IF('3f CPIH'!N$16="-","-",'3i PAAC PAP'!$G$9*('3f CPIH'!N$16/'3f CPIH'!$G$16))</f>
        <v>-</v>
      </c>
      <c r="S142" s="135" t="str">
        <f>IF('3f CPIH'!O$16="-","-",'3i PAAC PAP'!$G$9*('3f CPIH'!O$16/'3f CPIH'!$G$16))</f>
        <v>-</v>
      </c>
      <c r="T142" s="135" t="str">
        <f>IF('3f CPIH'!P$16="-","-",'3i PAAC PAP'!$G$9*('3f CPIH'!P$16/'3f CPIH'!$G$16))</f>
        <v>-</v>
      </c>
      <c r="U142" s="135" t="str">
        <f>IF('3f CPIH'!Q$16="-","-",'3i PAAC PAP'!$G$9*('3f CPIH'!Q$16/'3f CPIH'!$G$16))</f>
        <v>-</v>
      </c>
      <c r="V142" s="135" t="str">
        <f>IF('3f CPIH'!R$16="-","-",'3i PAAC PAP'!$G$9*('3f CPIH'!R$16/'3f CPIH'!$G$16))</f>
        <v>-</v>
      </c>
      <c r="W142" s="135" t="str">
        <f>IF('3f CPIH'!S$16="-","-",'3i PAAC PAP'!$G$9*('3f CPIH'!S$16/'3f CPIH'!$G$16))</f>
        <v>-</v>
      </c>
      <c r="X142" s="135" t="str">
        <f>IF('3f CPIH'!T$16="-","-",'3i PAAC PAP'!$G$9*('3f CPIH'!T$16/'3f CPIH'!$G$16))</f>
        <v>-</v>
      </c>
      <c r="Y142" s="135" t="str">
        <f>IF('3f CPIH'!U$16="-","-",'3i PAAC PAP'!$G$9*('3f CPIH'!U$16/'3f CPIH'!$G$16))</f>
        <v>-</v>
      </c>
      <c r="Z142" s="135" t="str">
        <f>IF('3f CPIH'!V$16="-","-",'3i PAAC PAP'!$G$9*('3f CPIH'!V$16/'3f CPIH'!$G$16))</f>
        <v>-</v>
      </c>
      <c r="AA142" s="29"/>
    </row>
    <row r="143" spans="1:27" s="30" customFormat="1" ht="11.5" x14ac:dyDescent="0.25">
      <c r="A143" s="273">
        <v>8</v>
      </c>
      <c r="B143" s="138" t="s">
        <v>352</v>
      </c>
      <c r="C143" s="138" t="s">
        <v>417</v>
      </c>
      <c r="D143" s="141" t="s">
        <v>330</v>
      </c>
      <c r="E143" s="137"/>
      <c r="F143" s="31"/>
      <c r="G143" s="135">
        <f>IF(G138="-","-",SUM(G136:G141)*'3i PAAC PAP'!$G$21)</f>
        <v>1.0707563598868668</v>
      </c>
      <c r="H143" s="135">
        <f>IF(H138="-","-",SUM(H136:H141)*'3i PAAC PAP'!$G$21)</f>
        <v>1.0719769913723656</v>
      </c>
      <c r="I143" s="135">
        <f>IF(I138="-","-",SUM(I136:I141)*'3i PAAC PAP'!$G$21)</f>
        <v>0.98826749582418905</v>
      </c>
      <c r="J143" s="135">
        <f>IF(J138="-","-",SUM(J136:J141)*'3i PAAC PAP'!$G$21)</f>
        <v>0.99192939028068539</v>
      </c>
      <c r="K143" s="135">
        <f>IF(K138="-","-",SUM(K136:K141)*'3i PAAC PAP'!$G$21)</f>
        <v>0.98986249728190678</v>
      </c>
      <c r="L143" s="135">
        <f>IF(L138="-","-",SUM(L136:L141)*'3i PAAC PAP'!$G$21)</f>
        <v>0.99560375311998073</v>
      </c>
      <c r="M143" s="135">
        <f>IF(M138="-","-",SUM(M136:M141)*'3i PAAC PAP'!$G$21)</f>
        <v>1.0414200592457634</v>
      </c>
      <c r="N143" s="135">
        <f>IF(N138="-","-",SUM(N136:N141)*'3i PAAC PAP'!$G$21)</f>
        <v>1.0988179369802724</v>
      </c>
      <c r="O143" s="31"/>
      <c r="P143" s="135" t="str">
        <f>IF(P138="-","-",SUM(P136:P141)*'3i PAAC PAP'!$G$21)</f>
        <v>-</v>
      </c>
      <c r="Q143" s="135" t="str">
        <f>IF(Q138="-","-",SUM(Q136:Q141)*'3i PAAC PAP'!$G$21)</f>
        <v>-</v>
      </c>
      <c r="R143" s="135" t="str">
        <f>IF(R138="-","-",SUM(R136:R141)*'3i PAAC PAP'!$G$21)</f>
        <v>-</v>
      </c>
      <c r="S143" s="135" t="str">
        <f>IF(S138="-","-",SUM(S136:S141)*'3i PAAC PAP'!$G$21)</f>
        <v>-</v>
      </c>
      <c r="T143" s="135" t="str">
        <f>IF(T138="-","-",SUM(T136:T141)*'3i PAAC PAP'!$G$21)</f>
        <v>-</v>
      </c>
      <c r="U143" s="135" t="str">
        <f>IF(U138="-","-",SUM(U136:U141)*'3i PAAC PAP'!$G$21)</f>
        <v>-</v>
      </c>
      <c r="V143" s="135" t="str">
        <f>IF(V138="-","-",SUM(V136:V141)*'3i PAAC PAP'!$G$21)</f>
        <v>-</v>
      </c>
      <c r="W143" s="135" t="str">
        <f>IF(W138="-","-",SUM(W136:W141)*'3i PAAC PAP'!$G$21)</f>
        <v>-</v>
      </c>
      <c r="X143" s="135" t="str">
        <f>IF(X138="-","-",SUM(X136:X141)*'3i PAAC PAP'!$G$21)</f>
        <v>-</v>
      </c>
      <c r="Y143" s="135" t="str">
        <f>IF(Y138="-","-",SUM(Y136:Y141)*'3i PAAC PAP'!$G$21)</f>
        <v>-</v>
      </c>
      <c r="Z143" s="135" t="str">
        <f>IF(Z138="-","-",SUM(Z136:Z141)*'3i PAAC PAP'!$G$21)</f>
        <v>-</v>
      </c>
      <c r="AA143" s="29"/>
    </row>
    <row r="144" spans="1:27" s="30" customFormat="1" ht="11.5" x14ac:dyDescent="0.25">
      <c r="A144" s="273">
        <v>9</v>
      </c>
      <c r="B144" s="138" t="s">
        <v>398</v>
      </c>
      <c r="C144" s="138" t="s">
        <v>548</v>
      </c>
      <c r="D144" s="141" t="s">
        <v>330</v>
      </c>
      <c r="E144" s="193"/>
      <c r="F144" s="31"/>
      <c r="G144" s="135">
        <f>IF(G138="-","-",SUM(G136:G143)*'3j EBIT'!$E$7)</f>
        <v>1.5125557646252037</v>
      </c>
      <c r="H144" s="135">
        <f>IF(H138="-","-",SUM(H136:H143)*'3j EBIT'!$E$7)</f>
        <v>1.5143520306483593</v>
      </c>
      <c r="I144" s="135">
        <f>IF(I138="-","-",SUM(I136:I143)*'3j EBIT'!$E$7)</f>
        <v>1.4028837259786888</v>
      </c>
      <c r="J144" s="135">
        <f>IF(J138="-","-",SUM(J136:J143)*'3j EBIT'!$E$7)</f>
        <v>1.4082725240481573</v>
      </c>
      <c r="K144" s="135">
        <f>IF(K138="-","-",SUM(K136:K143)*'3j EBIT'!$E$7)</f>
        <v>1.4065172690364645</v>
      </c>
      <c r="L144" s="135">
        <f>IF(L138="-","-",SUM(L136:L143)*'3j EBIT'!$E$7)</f>
        <v>1.4152664111631745</v>
      </c>
      <c r="M144" s="135">
        <f>IF(M138="-","-",SUM(M136:M143)*'3j EBIT'!$E$7)</f>
        <v>1.4776671214058428</v>
      </c>
      <c r="N144" s="135">
        <f>IF(N138="-","-",SUM(N136:N143)*'3j EBIT'!$E$7)</f>
        <v>1.5550230397981895</v>
      </c>
      <c r="O144" s="31"/>
      <c r="P144" s="135" t="str">
        <f>IF(P138="-","-",SUM(P136:P143)*'3j EBIT'!$E$7)</f>
        <v>-</v>
      </c>
      <c r="Q144" s="135" t="str">
        <f>IF(Q138="-","-",SUM(Q136:Q143)*'3j EBIT'!$E$7)</f>
        <v>-</v>
      </c>
      <c r="R144" s="135" t="str">
        <f>IF(R138="-","-",SUM(R136:R143)*'3j EBIT'!$E$7)</f>
        <v>-</v>
      </c>
      <c r="S144" s="135" t="str">
        <f>IF(S138="-","-",SUM(S136:S143)*'3j EBIT'!$E$7)</f>
        <v>-</v>
      </c>
      <c r="T144" s="135" t="str">
        <f>IF(T138="-","-",SUM(T136:T143)*'3j EBIT'!$E$7)</f>
        <v>-</v>
      </c>
      <c r="U144" s="135" t="str">
        <f>IF(U138="-","-",SUM(U136:U143)*'3j EBIT'!$E$7)</f>
        <v>-</v>
      </c>
      <c r="V144" s="135" t="str">
        <f>IF(V138="-","-",SUM(V136:V143)*'3j EBIT'!$E$7)</f>
        <v>-</v>
      </c>
      <c r="W144" s="135" t="str">
        <f>IF(W138="-","-",SUM(W136:W143)*'3j EBIT'!$E$7)</f>
        <v>-</v>
      </c>
      <c r="X144" s="135" t="str">
        <f>IF(X138="-","-",SUM(X136:X143)*'3j EBIT'!$E$7)</f>
        <v>-</v>
      </c>
      <c r="Y144" s="135" t="str">
        <f>IF(Y138="-","-",SUM(Y136:Y143)*'3j EBIT'!$E$7)</f>
        <v>-</v>
      </c>
      <c r="Z144" s="135" t="str">
        <f>IF(Z138="-","-",SUM(Z136:Z143)*'3j EBIT'!$E$7)</f>
        <v>-</v>
      </c>
      <c r="AA144" s="29"/>
    </row>
    <row r="145" spans="1:27" s="30" customFormat="1" ht="11.5" x14ac:dyDescent="0.25">
      <c r="A145" s="273">
        <v>10</v>
      </c>
      <c r="B145" s="138" t="s">
        <v>294</v>
      </c>
      <c r="C145" s="188" t="s">
        <v>549</v>
      </c>
      <c r="D145" s="141" t="s">
        <v>330</v>
      </c>
      <c r="E145" s="141"/>
      <c r="F145" s="31"/>
      <c r="G145" s="135">
        <f>IF(G140="-","-",SUM(G136:G138,G140:G144)*'3k HAP'!$E$8)</f>
        <v>0.80711623184044889</v>
      </c>
      <c r="H145" s="135">
        <f>IF(H140="-","-",SUM(H136:H138,H140:H144)*'3k HAP'!$E$8)</f>
        <v>0.80851085573128478</v>
      </c>
      <c r="I145" s="135">
        <f>IF(I140="-","-",SUM(I136:I138,I140:I144)*'3k HAP'!$E$8)</f>
        <v>0.80862346638296967</v>
      </c>
      <c r="J145" s="135">
        <f>IF(J140="-","-",SUM(J136:J138,J140:J144)*'3k HAP'!$E$8)</f>
        <v>0.812807338055477</v>
      </c>
      <c r="K145" s="135">
        <f>IF(K140="-","-",SUM(K136:K138,K140:K144)*'3k HAP'!$E$8)</f>
        <v>0.82201245585075733</v>
      </c>
      <c r="L145" s="135">
        <f>IF(L140="-","-",SUM(L136:L138,L140:L144)*'3k HAP'!$E$8)</f>
        <v>0.82880530416884091</v>
      </c>
      <c r="M145" s="135">
        <f>IF(M140="-","-",SUM(M136:M138,M140:M144)*'3k HAP'!$E$8)</f>
        <v>0.87355455286324635</v>
      </c>
      <c r="N145" s="135">
        <f>IF(N140="-","-",SUM(N136:N138,N140:N144)*'3k HAP'!$E$8)</f>
        <v>0.93361381496405171</v>
      </c>
      <c r="O145" s="31"/>
      <c r="P145" s="135">
        <f>IF(P140="-","-",SUM(P136:P138,P140:P144)*'3k HAP'!$E$8)</f>
        <v>0.71532778353982818</v>
      </c>
      <c r="Q145" s="135" t="str">
        <f>IF(Q140="-","-",SUM(Q136:Q138,Q140:Q144)*'3k HAP'!$E$8)</f>
        <v>-</v>
      </c>
      <c r="R145" s="135" t="str">
        <f>IF(R140="-","-",SUM(R136:R138,R140:R144)*'3k HAP'!$E$8)</f>
        <v>-</v>
      </c>
      <c r="S145" s="135" t="str">
        <f>IF(S140="-","-",SUM(S136:S138,S140:S144)*'3k HAP'!$E$8)</f>
        <v>-</v>
      </c>
      <c r="T145" s="135" t="str">
        <f>IF(T140="-","-",SUM(T136:T138,T140:T144)*'3k HAP'!$E$8)</f>
        <v>-</v>
      </c>
      <c r="U145" s="135" t="str">
        <f>IF(U140="-","-",SUM(U136:U138,U140:U144)*'3k HAP'!$E$8)</f>
        <v>-</v>
      </c>
      <c r="V145" s="135" t="str">
        <f>IF(V140="-","-",SUM(V136:V138,V140:V144)*'3k HAP'!$E$8)</f>
        <v>-</v>
      </c>
      <c r="W145" s="135" t="str">
        <f>IF(W140="-","-",SUM(W136:W138,W140:W144)*'3k HAP'!$E$8)</f>
        <v>-</v>
      </c>
      <c r="X145" s="135" t="str">
        <f>IF(X140="-","-",SUM(X136:X138,X140:X144)*'3k HAP'!$E$8)</f>
        <v>-</v>
      </c>
      <c r="Y145" s="135" t="str">
        <f>IF(Y140="-","-",SUM(Y136:Y138,Y140:Y144)*'3k HAP'!$E$8)</f>
        <v>-</v>
      </c>
      <c r="Z145" s="135" t="str">
        <f>IF(Z140="-","-",SUM(Z136:Z138,Z140:Z144)*'3k HAP'!$E$8)</f>
        <v>-</v>
      </c>
      <c r="AA145" s="29"/>
    </row>
    <row r="146" spans="1:27" s="30" customFormat="1" ht="11.25" customHeight="1" x14ac:dyDescent="0.25">
      <c r="A146" s="273">
        <v>11</v>
      </c>
      <c r="B146" s="138" t="s">
        <v>46</v>
      </c>
      <c r="C146" s="138" t="str">
        <f>B146&amp;"_"&amp;D146</f>
        <v>Total_Yorkshire</v>
      </c>
      <c r="D146" s="141" t="s">
        <v>330</v>
      </c>
      <c r="E146" s="193"/>
      <c r="F146" s="31"/>
      <c r="G146" s="135">
        <f t="shared" ref="G146:N146" si="22">IF(G140="-","-",SUM(G136:G145))</f>
        <v>81.927870134634276</v>
      </c>
      <c r="H146" s="135">
        <f t="shared" si="22"/>
        <v>82.025601341556452</v>
      </c>
      <c r="I146" s="135">
        <f t="shared" si="22"/>
        <v>76.047492770187375</v>
      </c>
      <c r="J146" s="135">
        <f t="shared" si="22"/>
        <v>76.340686390954019</v>
      </c>
      <c r="K146" s="135">
        <f t="shared" si="22"/>
        <v>76.255754411016937</v>
      </c>
      <c r="L146" s="135">
        <f t="shared" si="22"/>
        <v>76.731777566025414</v>
      </c>
      <c r="M146" s="135">
        <f t="shared" si="22"/>
        <v>80.123175432471342</v>
      </c>
      <c r="N146" s="135">
        <f t="shared" si="22"/>
        <v>84.331954738877471</v>
      </c>
      <c r="O146" s="31"/>
      <c r="P146" s="135">
        <f t="shared" ref="P146:Z146" si="23">IF(P140="-","-",SUM(P136:P145))</f>
        <v>50.12810126782113</v>
      </c>
      <c r="Q146" s="135" t="str">
        <f t="shared" si="23"/>
        <v>-</v>
      </c>
      <c r="R146" s="135" t="str">
        <f t="shared" si="23"/>
        <v>-</v>
      </c>
      <c r="S146" s="135" t="str">
        <f t="shared" si="23"/>
        <v>-</v>
      </c>
      <c r="T146" s="135" t="str">
        <f t="shared" si="23"/>
        <v>-</v>
      </c>
      <c r="U146" s="135" t="str">
        <f t="shared" si="23"/>
        <v>-</v>
      </c>
      <c r="V146" s="135" t="str">
        <f t="shared" si="23"/>
        <v>-</v>
      </c>
      <c r="W146" s="135" t="str">
        <f t="shared" si="23"/>
        <v>-</v>
      </c>
      <c r="X146" s="135" t="str">
        <f t="shared" si="23"/>
        <v>-</v>
      </c>
      <c r="Y146" s="135" t="str">
        <f t="shared" si="23"/>
        <v>-</v>
      </c>
      <c r="Z146" s="135" t="str">
        <f t="shared" si="23"/>
        <v>-</v>
      </c>
      <c r="AA146" s="29"/>
    </row>
    <row r="147" spans="1:27" s="30" customFormat="1" ht="11.25" customHeight="1" x14ac:dyDescent="0.25">
      <c r="A147" s="273">
        <v>1</v>
      </c>
      <c r="B147" s="142" t="s">
        <v>353</v>
      </c>
      <c r="C147" s="142" t="s">
        <v>344</v>
      </c>
      <c r="D147" s="140" t="s">
        <v>331</v>
      </c>
      <c r="E147" s="192"/>
      <c r="F147" s="31"/>
      <c r="G147" s="41" t="s">
        <v>336</v>
      </c>
      <c r="H147" s="41" t="s">
        <v>336</v>
      </c>
      <c r="I147" s="41" t="s">
        <v>336</v>
      </c>
      <c r="J147" s="41" t="s">
        <v>336</v>
      </c>
      <c r="K147" s="41" t="s">
        <v>336</v>
      </c>
      <c r="L147" s="41" t="s">
        <v>336</v>
      </c>
      <c r="M147" s="41" t="s">
        <v>336</v>
      </c>
      <c r="N147" s="41" t="s">
        <v>336</v>
      </c>
      <c r="O147" s="31"/>
      <c r="P147" s="41" t="s">
        <v>336</v>
      </c>
      <c r="Q147" s="41" t="s">
        <v>336</v>
      </c>
      <c r="R147" s="41" t="s">
        <v>336</v>
      </c>
      <c r="S147" s="41" t="s">
        <v>336</v>
      </c>
      <c r="T147" s="41" t="s">
        <v>336</v>
      </c>
      <c r="U147" s="41" t="s">
        <v>336</v>
      </c>
      <c r="V147" s="41" t="s">
        <v>336</v>
      </c>
      <c r="W147" s="41" t="s">
        <v>336</v>
      </c>
      <c r="X147" s="41" t="s">
        <v>336</v>
      </c>
      <c r="Y147" s="41" t="s">
        <v>336</v>
      </c>
      <c r="Z147" s="41" t="s">
        <v>336</v>
      </c>
      <c r="AA147" s="29"/>
    </row>
    <row r="148" spans="1:27" s="30" customFormat="1" ht="11.25" customHeight="1" x14ac:dyDescent="0.25">
      <c r="A148" s="273">
        <v>2</v>
      </c>
      <c r="B148" s="142" t="s">
        <v>353</v>
      </c>
      <c r="C148" s="142" t="s">
        <v>303</v>
      </c>
      <c r="D148" s="140" t="s">
        <v>331</v>
      </c>
      <c r="E148" s="192"/>
      <c r="F148" s="31"/>
      <c r="G148" s="41" t="s">
        <v>336</v>
      </c>
      <c r="H148" s="41" t="s">
        <v>336</v>
      </c>
      <c r="I148" s="41" t="s">
        <v>336</v>
      </c>
      <c r="J148" s="41" t="s">
        <v>336</v>
      </c>
      <c r="K148" s="41" t="s">
        <v>336</v>
      </c>
      <c r="L148" s="41" t="s">
        <v>336</v>
      </c>
      <c r="M148" s="41" t="s">
        <v>336</v>
      </c>
      <c r="N148" s="41" t="s">
        <v>336</v>
      </c>
      <c r="O148" s="31"/>
      <c r="P148" s="41" t="s">
        <v>336</v>
      </c>
      <c r="Q148" s="41" t="s">
        <v>336</v>
      </c>
      <c r="R148" s="41" t="s">
        <v>336</v>
      </c>
      <c r="S148" s="41" t="s">
        <v>336</v>
      </c>
      <c r="T148" s="41" t="s">
        <v>336</v>
      </c>
      <c r="U148" s="41" t="s">
        <v>336</v>
      </c>
      <c r="V148" s="41" t="s">
        <v>336</v>
      </c>
      <c r="W148" s="41" t="s">
        <v>336</v>
      </c>
      <c r="X148" s="41" t="s">
        <v>336</v>
      </c>
      <c r="Y148" s="41" t="s">
        <v>336</v>
      </c>
      <c r="Z148" s="41" t="s">
        <v>336</v>
      </c>
      <c r="AA148" s="29"/>
    </row>
    <row r="149" spans="1:27" s="30" customFormat="1" ht="11.25" customHeight="1" x14ac:dyDescent="0.25">
      <c r="A149" s="273">
        <v>3</v>
      </c>
      <c r="B149" s="142" t="s">
        <v>2</v>
      </c>
      <c r="C149" s="142" t="s">
        <v>345</v>
      </c>
      <c r="D149" s="140" t="s">
        <v>331</v>
      </c>
      <c r="E149" s="192"/>
      <c r="F149" s="31"/>
      <c r="G149" s="41">
        <f>IF('3c PC'!G14="-","-",'3c PC'!G55)</f>
        <v>6.5567588596821027</v>
      </c>
      <c r="H149" s="41">
        <f>IF('3c PC'!H14="-","-",'3c PC'!H55)</f>
        <v>6.5567588596821027</v>
      </c>
      <c r="I149" s="41">
        <f>IF('3c PC'!I14="-","-",'3c PC'!I55)</f>
        <v>6.6197359495950758</v>
      </c>
      <c r="J149" s="41">
        <f>IF('3c PC'!J14="-","-",'3c PC'!J55)</f>
        <v>6.6197359495950758</v>
      </c>
      <c r="K149" s="41">
        <f>IF('3c PC'!K14="-","-",'3c PC'!K55)</f>
        <v>6.6995028867368616</v>
      </c>
      <c r="L149" s="41">
        <f>IF('3c PC'!L14="-","-",'3c PC'!L55)</f>
        <v>6.6995028867368616</v>
      </c>
      <c r="M149" s="41">
        <f>IF('3c PC'!M14="-","-",'3c PC'!M55)</f>
        <v>7.1131218301273513</v>
      </c>
      <c r="N149" s="41">
        <f>IF('3c PC'!N14="-","-",'3c PC'!N55)</f>
        <v>7.1131218301273513</v>
      </c>
      <c r="O149" s="31"/>
      <c r="P149" s="41" t="str">
        <f>'3c PC'!P55</f>
        <v>-</v>
      </c>
      <c r="Q149" s="41" t="str">
        <f>'3c PC'!Q55</f>
        <v>-</v>
      </c>
      <c r="R149" s="41" t="str">
        <f>'3c PC'!R55</f>
        <v>-</v>
      </c>
      <c r="S149" s="41" t="str">
        <f>'3c PC'!S55</f>
        <v>-</v>
      </c>
      <c r="T149" s="41" t="str">
        <f>'3c PC'!T55</f>
        <v>-</v>
      </c>
      <c r="U149" s="41" t="str">
        <f>'3c PC'!U55</f>
        <v>-</v>
      </c>
      <c r="V149" s="41" t="str">
        <f>'3c PC'!V55</f>
        <v>-</v>
      </c>
      <c r="W149" s="41" t="str">
        <f>'3c PC'!W55</f>
        <v>-</v>
      </c>
      <c r="X149" s="41" t="str">
        <f>'3c PC'!X55</f>
        <v>-</v>
      </c>
      <c r="Y149" s="41" t="str">
        <f>'3c PC'!Y55</f>
        <v>-</v>
      </c>
      <c r="Z149" s="41" t="str">
        <f>'3c PC'!Z55</f>
        <v>-</v>
      </c>
      <c r="AA149" s="29"/>
    </row>
    <row r="150" spans="1:27" s="30" customFormat="1" ht="11.25" customHeight="1" x14ac:dyDescent="0.25">
      <c r="A150" s="273">
        <v>4</v>
      </c>
      <c r="B150" s="142" t="s">
        <v>355</v>
      </c>
      <c r="C150" s="142" t="s">
        <v>346</v>
      </c>
      <c r="D150" s="140" t="s">
        <v>331</v>
      </c>
      <c r="E150" s="192"/>
      <c r="F150" s="31"/>
      <c r="G150" s="41">
        <f>IF('3d NC-Elec'!H26="-","-",'3d NC-Elec'!H26)</f>
        <v>18.2135</v>
      </c>
      <c r="H150" s="41">
        <f>IF('3d NC-Elec'!I26="-","-",'3d NC-Elec'!I26)</f>
        <v>18.2135</v>
      </c>
      <c r="I150" s="41">
        <f>IF('3d NC-Elec'!J26="-","-",'3d NC-Elec'!J26)</f>
        <v>18.140499999999999</v>
      </c>
      <c r="J150" s="41">
        <f>IF('3d NC-Elec'!K26="-","-",'3d NC-Elec'!K26)</f>
        <v>18.140499999999999</v>
      </c>
      <c r="K150" s="41">
        <f>IF('3d NC-Elec'!L26="-","-",'3d NC-Elec'!L26)</f>
        <v>18.797499999999999</v>
      </c>
      <c r="L150" s="41">
        <f>IF('3d NC-Elec'!M26="-","-",'3d NC-Elec'!M26)</f>
        <v>18.797499999999999</v>
      </c>
      <c r="M150" s="41">
        <f>IF('3d NC-Elec'!N26="-","-",'3d NC-Elec'!N26)</f>
        <v>18.614999999999998</v>
      </c>
      <c r="N150" s="41">
        <f>IF('3d NC-Elec'!O26="-","-",'3d NC-Elec'!O26)</f>
        <v>18.614999999999998</v>
      </c>
      <c r="O150" s="31"/>
      <c r="P150" s="41" t="str">
        <f>'3d NC-Elec'!Q26</f>
        <v>-</v>
      </c>
      <c r="Q150" s="41" t="str">
        <f>'3d NC-Elec'!R26</f>
        <v>-</v>
      </c>
      <c r="R150" s="41" t="str">
        <f>'3d NC-Elec'!S26</f>
        <v>-</v>
      </c>
      <c r="S150" s="41" t="str">
        <f>'3d NC-Elec'!T26</f>
        <v>-</v>
      </c>
      <c r="T150" s="41" t="str">
        <f>'3d NC-Elec'!U26</f>
        <v>-</v>
      </c>
      <c r="U150" s="41" t="str">
        <f>'3d NC-Elec'!V26</f>
        <v>-</v>
      </c>
      <c r="V150" s="41" t="str">
        <f>'3d NC-Elec'!W26</f>
        <v>-</v>
      </c>
      <c r="W150" s="41" t="str">
        <f>'3d NC-Elec'!X26</f>
        <v>-</v>
      </c>
      <c r="X150" s="41" t="str">
        <f>'3d NC-Elec'!Y26</f>
        <v>-</v>
      </c>
      <c r="Y150" s="41" t="str">
        <f>'3d NC-Elec'!Z26</f>
        <v>-</v>
      </c>
      <c r="Z150" s="41" t="str">
        <f>'3d NC-Elec'!AA26</f>
        <v>-</v>
      </c>
      <c r="AA150" s="29"/>
    </row>
    <row r="151" spans="1:27" s="30" customFormat="1" ht="11.25" customHeight="1" x14ac:dyDescent="0.25">
      <c r="A151" s="273">
        <v>5</v>
      </c>
      <c r="B151" s="142" t="s">
        <v>352</v>
      </c>
      <c r="C151" s="142" t="s">
        <v>347</v>
      </c>
      <c r="D151" s="140" t="s">
        <v>331</v>
      </c>
      <c r="E151" s="192"/>
      <c r="F151" s="31"/>
      <c r="G151" s="41">
        <f>IF('3f CPIH'!C$16="-","-",'3g OC '!$E$7*('3f CPIH'!C$16/'3f CPIH'!$G$16))</f>
        <v>42.217448207552998</v>
      </c>
      <c r="H151" s="41">
        <f>IF('3f CPIH'!D$16="-","-",'3g OC '!$E$7*('3f CPIH'!D$16/'3f CPIH'!$G$16))</f>
        <v>42.301967623383938</v>
      </c>
      <c r="I151" s="41">
        <f>IF('3f CPIH'!E$16="-","-",'3g OC '!$E$7*('3f CPIH'!E$16/'3f CPIH'!$G$16))</f>
        <v>42.428746747130347</v>
      </c>
      <c r="J151" s="41">
        <f>IF('3f CPIH'!F$16="-","-",'3g OC '!$E$7*('3f CPIH'!F$16/'3f CPIH'!$G$16))</f>
        <v>42.682304994623152</v>
      </c>
      <c r="K151" s="41">
        <f>IF('3f CPIH'!G$16="-","-",'3g OC '!$E$7*('3f CPIH'!G$16/'3f CPIH'!$G$16))</f>
        <v>43.189421489608776</v>
      </c>
      <c r="L151" s="41">
        <f>IF('3f CPIH'!H$16="-","-",'3g OC '!$E$7*('3f CPIH'!H$16/'3f CPIH'!$G$16))</f>
        <v>43.73879769250987</v>
      </c>
      <c r="M151" s="41">
        <f>IF('3f CPIH'!I$16="-","-",'3g OC '!$E$7*('3f CPIH'!I$16/'3f CPIH'!$G$16))</f>
        <v>44.372693311241889</v>
      </c>
      <c r="N151" s="41">
        <f>IF('3f CPIH'!J$16="-","-",'3g OC '!$E$7*('3f CPIH'!J$16/'3f CPIH'!$G$16))</f>
        <v>44.753030682481111</v>
      </c>
      <c r="O151" s="31"/>
      <c r="P151" s="41">
        <f>IF('3f CPIH'!L$16="-","-",'3g OC '!$E$7*('3f CPIH'!L$16/'3f CPIH'!$G$16))</f>
        <v>44.753030682481111</v>
      </c>
      <c r="Q151" s="41" t="str">
        <f>IF('3f CPIH'!M$16="-","-",'3g OC '!$E$7*('3f CPIH'!M$16/'3f CPIH'!$G$16))</f>
        <v>-</v>
      </c>
      <c r="R151" s="41" t="str">
        <f>IF('3f CPIH'!N$16="-","-",'3g OC '!$E$7*('3f CPIH'!N$16/'3f CPIH'!$G$16))</f>
        <v>-</v>
      </c>
      <c r="S151" s="41" t="str">
        <f>IF('3f CPIH'!O$16="-","-",'3g OC '!$E$7*('3f CPIH'!O$16/'3f CPIH'!$G$16))</f>
        <v>-</v>
      </c>
      <c r="T151" s="41" t="str">
        <f>IF('3f CPIH'!P$16="-","-",'3g OC '!$E$7*('3f CPIH'!P$16/'3f CPIH'!$G$16))</f>
        <v>-</v>
      </c>
      <c r="U151" s="41" t="str">
        <f>IF('3f CPIH'!Q$16="-","-",'3g OC '!$E$7*('3f CPIH'!Q$16/'3f CPIH'!$G$16))</f>
        <v>-</v>
      </c>
      <c r="V151" s="41" t="str">
        <f>IF('3f CPIH'!R$16="-","-",'3g OC '!$E$7*('3f CPIH'!R$16/'3f CPIH'!$G$16))</f>
        <v>-</v>
      </c>
      <c r="W151" s="41" t="str">
        <f>IF('3f CPIH'!S$16="-","-",'3g OC '!$E$7*('3f CPIH'!S$16/'3f CPIH'!$G$16))</f>
        <v>-</v>
      </c>
      <c r="X151" s="41" t="str">
        <f>IF('3f CPIH'!T$16="-","-",'3g OC '!$E$7*('3f CPIH'!T$16/'3f CPIH'!$G$16))</f>
        <v>-</v>
      </c>
      <c r="Y151" s="41" t="str">
        <f>IF('3f CPIH'!U$16="-","-",'3g OC '!$E$7*('3f CPIH'!U$16/'3f CPIH'!$G$16))</f>
        <v>-</v>
      </c>
      <c r="Z151" s="41" t="str">
        <f>IF('3f CPIH'!V$16="-","-",'3g OC '!$E$7*('3f CPIH'!V$16/'3f CPIH'!$G$16))</f>
        <v>-</v>
      </c>
      <c r="AA151" s="29"/>
    </row>
    <row r="152" spans="1:27" s="30" customFormat="1" ht="11.25" customHeight="1" x14ac:dyDescent="0.25">
      <c r="A152" s="273">
        <v>6</v>
      </c>
      <c r="B152" s="142" t="s">
        <v>352</v>
      </c>
      <c r="C152" s="142" t="s">
        <v>45</v>
      </c>
      <c r="D152" s="140" t="s">
        <v>331</v>
      </c>
      <c r="E152" s="192"/>
      <c r="F152" s="31"/>
      <c r="G152" s="41" t="s">
        <v>336</v>
      </c>
      <c r="H152" s="41" t="s">
        <v>336</v>
      </c>
      <c r="I152" s="41" t="s">
        <v>336</v>
      </c>
      <c r="J152" s="41" t="s">
        <v>336</v>
      </c>
      <c r="K152" s="41">
        <f>IF('3h SMNCC'!F$36="-","-",'3h SMNCC'!F$44)</f>
        <v>0</v>
      </c>
      <c r="L152" s="41">
        <f>IF('3h SMNCC'!G$36="-","-",'3h SMNCC'!G$44)</f>
        <v>-0.15183804717209767</v>
      </c>
      <c r="M152" s="41">
        <f>IF('3h SMNCC'!H$36="-","-",'3h SMNCC'!H$44)</f>
        <v>1.7175769694001015</v>
      </c>
      <c r="N152" s="41">
        <f>IF('3h SMNCC'!I$36="-","-",'3h SMNCC'!I$44)</f>
        <v>5.3116046327263104</v>
      </c>
      <c r="O152" s="31"/>
      <c r="P152" s="41" t="str">
        <f>IF('3h SMNCC'!K$36="-","-",'3h SMNCC'!K$44)</f>
        <v>-</v>
      </c>
      <c r="Q152" s="41" t="str">
        <f>IF('3h SMNCC'!L$36="-","-",'3h SMNCC'!L$44)</f>
        <v>-</v>
      </c>
      <c r="R152" s="41" t="str">
        <f>IF('3h SMNCC'!M$36="-","-",'3h SMNCC'!M$44)</f>
        <v>-</v>
      </c>
      <c r="S152" s="41" t="str">
        <f>IF('3h SMNCC'!N$36="-","-",'3h SMNCC'!N$44)</f>
        <v>-</v>
      </c>
      <c r="T152" s="41" t="str">
        <f>IF('3h SMNCC'!O$36="-","-",'3h SMNCC'!O$44)</f>
        <v>-</v>
      </c>
      <c r="U152" s="41" t="str">
        <f>IF('3h SMNCC'!P$36="-","-",'3h SMNCC'!P$44)</f>
        <v>-</v>
      </c>
      <c r="V152" s="41" t="str">
        <f>IF('3h SMNCC'!Q$36="-","-",'3h SMNCC'!Q$44)</f>
        <v>-</v>
      </c>
      <c r="W152" s="41" t="str">
        <f>IF('3h SMNCC'!R$36="-","-",'3h SMNCC'!R$44)</f>
        <v>-</v>
      </c>
      <c r="X152" s="41" t="str">
        <f>IF('3h SMNCC'!S$36="-","-",'3h SMNCC'!S$44)</f>
        <v>-</v>
      </c>
      <c r="Y152" s="41" t="str">
        <f>IF('3h SMNCC'!T$36="-","-",'3h SMNCC'!T$44)</f>
        <v>-</v>
      </c>
      <c r="Z152" s="41" t="str">
        <f>IF('3h SMNCC'!U$36="-","-",'3h SMNCC'!U$44)</f>
        <v>-</v>
      </c>
      <c r="AA152" s="29"/>
    </row>
    <row r="153" spans="1:27" s="30" customFormat="1" ht="11.5" x14ac:dyDescent="0.25">
      <c r="A153" s="273">
        <v>7</v>
      </c>
      <c r="B153" s="142" t="s">
        <v>352</v>
      </c>
      <c r="C153" s="142" t="s">
        <v>399</v>
      </c>
      <c r="D153" s="140" t="s">
        <v>331</v>
      </c>
      <c r="E153" s="192"/>
      <c r="F153" s="31"/>
      <c r="G153" s="41">
        <f>IF('3f CPIH'!C$16="-","-",'3i PAAC PAP'!$G$9*('3f CPIH'!C$16/'3f CPIH'!$G$16))</f>
        <v>4.3957347110466403</v>
      </c>
      <c r="H153" s="41">
        <f>IF('3f CPIH'!D$16="-","-",'3i PAAC PAP'!$G$9*('3f CPIH'!D$16/'3f CPIH'!$G$16))</f>
        <v>4.4045349807384246</v>
      </c>
      <c r="I153" s="41">
        <f>IF('3f CPIH'!E$16="-","-",'3i PAAC PAP'!$G$9*('3f CPIH'!E$16/'3f CPIH'!$G$16))</f>
        <v>4.417735385276103</v>
      </c>
      <c r="J153" s="41">
        <f>IF('3f CPIH'!F$16="-","-",'3i PAAC PAP'!$G$9*('3f CPIH'!F$16/'3f CPIH'!$G$16))</f>
        <v>4.4441361943514579</v>
      </c>
      <c r="K153" s="41">
        <f>IF('3f CPIH'!G$16="-","-",'3i PAAC PAP'!$G$9*('3f CPIH'!G$16/'3f CPIH'!$G$16))</f>
        <v>4.4969378125021686</v>
      </c>
      <c r="L153" s="41">
        <f>IF('3f CPIH'!H$16="-","-",'3i PAAC PAP'!$G$9*('3f CPIH'!H$16/'3f CPIH'!$G$16))</f>
        <v>4.5541395654987715</v>
      </c>
      <c r="M153" s="41">
        <f>IF('3f CPIH'!I$16="-","-",'3i PAAC PAP'!$G$9*('3f CPIH'!I$16/'3f CPIH'!$G$16))</f>
        <v>4.6201415881871588</v>
      </c>
      <c r="N153" s="41">
        <f>IF('3f CPIH'!J$16="-","-",'3i PAAC PAP'!$G$9*('3f CPIH'!J$16/'3f CPIH'!$G$16))</f>
        <v>4.659742801800193</v>
      </c>
      <c r="O153" s="31"/>
      <c r="P153" s="41">
        <f>IF('3f CPIH'!L$16="-","-",'3i PAAC PAP'!$G$9*('3f CPIH'!L$16/'3f CPIH'!$G$16))</f>
        <v>4.659742801800193</v>
      </c>
      <c r="Q153" s="41" t="str">
        <f>IF('3f CPIH'!M$16="-","-",'3i PAAC PAP'!$G$9*('3f CPIH'!M$16/'3f CPIH'!$G$16))</f>
        <v>-</v>
      </c>
      <c r="R153" s="41" t="str">
        <f>IF('3f CPIH'!N$16="-","-",'3i PAAC PAP'!$G$9*('3f CPIH'!N$16/'3f CPIH'!$G$16))</f>
        <v>-</v>
      </c>
      <c r="S153" s="41" t="str">
        <f>IF('3f CPIH'!O$16="-","-",'3i PAAC PAP'!$G$9*('3f CPIH'!O$16/'3f CPIH'!$G$16))</f>
        <v>-</v>
      </c>
      <c r="T153" s="41" t="str">
        <f>IF('3f CPIH'!P$16="-","-",'3i PAAC PAP'!$G$9*('3f CPIH'!P$16/'3f CPIH'!$G$16))</f>
        <v>-</v>
      </c>
      <c r="U153" s="41" t="str">
        <f>IF('3f CPIH'!Q$16="-","-",'3i PAAC PAP'!$G$9*('3f CPIH'!Q$16/'3f CPIH'!$G$16))</f>
        <v>-</v>
      </c>
      <c r="V153" s="41" t="str">
        <f>IF('3f CPIH'!R$16="-","-",'3i PAAC PAP'!$G$9*('3f CPIH'!R$16/'3f CPIH'!$G$16))</f>
        <v>-</v>
      </c>
      <c r="W153" s="41" t="str">
        <f>IF('3f CPIH'!S$16="-","-",'3i PAAC PAP'!$G$9*('3f CPIH'!S$16/'3f CPIH'!$G$16))</f>
        <v>-</v>
      </c>
      <c r="X153" s="41" t="str">
        <f>IF('3f CPIH'!T$16="-","-",'3i PAAC PAP'!$G$9*('3f CPIH'!T$16/'3f CPIH'!$G$16))</f>
        <v>-</v>
      </c>
      <c r="Y153" s="41" t="str">
        <f>IF('3f CPIH'!U$16="-","-",'3i PAAC PAP'!$G$9*('3f CPIH'!U$16/'3f CPIH'!$G$16))</f>
        <v>-</v>
      </c>
      <c r="Z153" s="41" t="str">
        <f>IF('3f CPIH'!V$16="-","-",'3i PAAC PAP'!$G$9*('3f CPIH'!V$16/'3f CPIH'!$G$16))</f>
        <v>-</v>
      </c>
      <c r="AA153" s="29"/>
    </row>
    <row r="154" spans="1:27" s="30" customFormat="1" ht="11.5" x14ac:dyDescent="0.25">
      <c r="A154" s="273">
        <v>8</v>
      </c>
      <c r="B154" s="142" t="s">
        <v>352</v>
      </c>
      <c r="C154" s="142" t="s">
        <v>417</v>
      </c>
      <c r="D154" s="140" t="s">
        <v>331</v>
      </c>
      <c r="E154" s="192"/>
      <c r="F154" s="31"/>
      <c r="G154" s="41">
        <f>IF(G149="-","-",SUM(G147:G152)*'3i PAAC PAP'!$G$21)</f>
        <v>0.96743811565377924</v>
      </c>
      <c r="H154" s="41">
        <f>IF(H149="-","-",SUM(H147:H152)*'3i PAAC PAP'!$G$21)</f>
        <v>0.9686587471392778</v>
      </c>
      <c r="I154" s="41">
        <f>IF(I149="-","-",SUM(I147:I152)*'3i PAAC PAP'!$G$21)</f>
        <v>0.97034494325314291</v>
      </c>
      <c r="J154" s="41">
        <f>IF(J149="-","-",SUM(J147:J152)*'3i PAAC PAP'!$G$21)</f>
        <v>0.97400683770963936</v>
      </c>
      <c r="K154" s="41">
        <f>IF(K149="-","-",SUM(K147:K152)*'3i PAAC PAP'!$G$21)</f>
        <v>0.99197103287850041</v>
      </c>
      <c r="L154" s="41">
        <f>IF(L149="-","-",SUM(L147:L152)*'3i PAAC PAP'!$G$21)</f>
        <v>0.99771228871657414</v>
      </c>
      <c r="M154" s="41">
        <f>IF(M149="-","-",SUM(M147:M152)*'3i PAAC PAP'!$G$21)</f>
        <v>1.0372029880525762</v>
      </c>
      <c r="N154" s="41">
        <f>IF(N149="-","-",SUM(N147:N152)*'3i PAAC PAP'!$G$21)</f>
        <v>1.0946008657870849</v>
      </c>
      <c r="O154" s="31"/>
      <c r="P154" s="41" t="str">
        <f>IF(P149="-","-",SUM(P147:P152)*'3i PAAC PAP'!$G$21)</f>
        <v>-</v>
      </c>
      <c r="Q154" s="41" t="str">
        <f>IF(Q149="-","-",SUM(Q147:Q152)*'3i PAAC PAP'!$G$21)</f>
        <v>-</v>
      </c>
      <c r="R154" s="41" t="str">
        <f>IF(R149="-","-",SUM(R147:R152)*'3i PAAC PAP'!$G$21)</f>
        <v>-</v>
      </c>
      <c r="S154" s="41" t="str">
        <f>IF(S149="-","-",SUM(S147:S152)*'3i PAAC PAP'!$G$21)</f>
        <v>-</v>
      </c>
      <c r="T154" s="41" t="str">
        <f>IF(T149="-","-",SUM(T147:T152)*'3i PAAC PAP'!$G$21)</f>
        <v>-</v>
      </c>
      <c r="U154" s="41" t="str">
        <f>IF(U149="-","-",SUM(U147:U152)*'3i PAAC PAP'!$G$21)</f>
        <v>-</v>
      </c>
      <c r="V154" s="41" t="str">
        <f>IF(V149="-","-",SUM(V147:V152)*'3i PAAC PAP'!$G$21)</f>
        <v>-</v>
      </c>
      <c r="W154" s="41" t="str">
        <f>IF(W149="-","-",SUM(W147:W152)*'3i PAAC PAP'!$G$21)</f>
        <v>-</v>
      </c>
      <c r="X154" s="41" t="str">
        <f>IF(X149="-","-",SUM(X147:X152)*'3i PAAC PAP'!$G$21)</f>
        <v>-</v>
      </c>
      <c r="Y154" s="41" t="str">
        <f>IF(Y149="-","-",SUM(Y147:Y152)*'3i PAAC PAP'!$G$21)</f>
        <v>-</v>
      </c>
      <c r="Z154" s="41" t="str">
        <f>IF(Z149="-","-",SUM(Z147:Z152)*'3i PAAC PAP'!$G$21)</f>
        <v>-</v>
      </c>
      <c r="AA154" s="29"/>
    </row>
    <row r="155" spans="1:27" s="30" customFormat="1" ht="11.5" x14ac:dyDescent="0.25">
      <c r="A155" s="273">
        <v>9</v>
      </c>
      <c r="B155" s="142" t="s">
        <v>398</v>
      </c>
      <c r="C155" s="142" t="s">
        <v>548</v>
      </c>
      <c r="D155" s="140" t="s">
        <v>331</v>
      </c>
      <c r="E155" s="192"/>
      <c r="F155" s="31"/>
      <c r="G155" s="41">
        <f>IF(G149="-","-",SUM(G147:G154)*'3j EBIT'!$E$7)</f>
        <v>1.3746667179847749</v>
      </c>
      <c r="H155" s="41">
        <f>IF(H149="-","-",SUM(H147:H154)*'3j EBIT'!$E$7)</f>
        <v>1.3764629840079308</v>
      </c>
      <c r="I155" s="41">
        <f>IF(I149="-","-",SUM(I147:I154)*'3j EBIT'!$E$7)</f>
        <v>1.3789641974798386</v>
      </c>
      <c r="J155" s="41">
        <f>IF(J149="-","-",SUM(J147:J154)*'3j EBIT'!$E$7)</f>
        <v>1.384352995549307</v>
      </c>
      <c r="K155" s="41">
        <f>IF(K149="-","-",SUM(K147:K154)*'3j EBIT'!$E$7)</f>
        <v>1.4093313312127997</v>
      </c>
      <c r="L155" s="41">
        <f>IF(L149="-","-",SUM(L147:L154)*'3j EBIT'!$E$7)</f>
        <v>1.4180804733395096</v>
      </c>
      <c r="M155" s="41">
        <f>IF(M149="-","-",SUM(M147:M154)*'3j EBIT'!$E$7)</f>
        <v>1.4720389970531722</v>
      </c>
      <c r="N155" s="41">
        <f>IF(N149="-","-",SUM(N147:N154)*'3j EBIT'!$E$7)</f>
        <v>1.5493949154455189</v>
      </c>
      <c r="O155" s="31"/>
      <c r="P155" s="41" t="str">
        <f>IF(P149="-","-",SUM(P147:P154)*'3j EBIT'!$E$7)</f>
        <v>-</v>
      </c>
      <c r="Q155" s="41" t="str">
        <f>IF(Q149="-","-",SUM(Q147:Q154)*'3j EBIT'!$E$7)</f>
        <v>-</v>
      </c>
      <c r="R155" s="41" t="str">
        <f>IF(R149="-","-",SUM(R147:R154)*'3j EBIT'!$E$7)</f>
        <v>-</v>
      </c>
      <c r="S155" s="41" t="str">
        <f>IF(S149="-","-",SUM(S147:S154)*'3j EBIT'!$E$7)</f>
        <v>-</v>
      </c>
      <c r="T155" s="41" t="str">
        <f>IF(T149="-","-",SUM(T147:T154)*'3j EBIT'!$E$7)</f>
        <v>-</v>
      </c>
      <c r="U155" s="41" t="str">
        <f>IF(U149="-","-",SUM(U147:U154)*'3j EBIT'!$E$7)</f>
        <v>-</v>
      </c>
      <c r="V155" s="41" t="str">
        <f>IF(V149="-","-",SUM(V147:V154)*'3j EBIT'!$E$7)</f>
        <v>-</v>
      </c>
      <c r="W155" s="41" t="str">
        <f>IF(W149="-","-",SUM(W147:W154)*'3j EBIT'!$E$7)</f>
        <v>-</v>
      </c>
      <c r="X155" s="41" t="str">
        <f>IF(X149="-","-",SUM(X147:X154)*'3j EBIT'!$E$7)</f>
        <v>-</v>
      </c>
      <c r="Y155" s="41" t="str">
        <f>IF(Y149="-","-",SUM(Y147:Y154)*'3j EBIT'!$E$7)</f>
        <v>-</v>
      </c>
      <c r="Z155" s="41" t="str">
        <f>IF(Z149="-","-",SUM(Z147:Z154)*'3j EBIT'!$E$7)</f>
        <v>-</v>
      </c>
      <c r="AA155" s="29"/>
    </row>
    <row r="156" spans="1:27" s="30" customFormat="1" ht="11.25" customHeight="1" x14ac:dyDescent="0.25">
      <c r="A156" s="273">
        <v>10</v>
      </c>
      <c r="B156" s="142" t="s">
        <v>294</v>
      </c>
      <c r="C156" s="145" t="s">
        <v>549</v>
      </c>
      <c r="D156" s="140" t="s">
        <v>331</v>
      </c>
      <c r="E156" s="133"/>
      <c r="F156" s="31"/>
      <c r="G156" s="41">
        <f>IF(G151="-","-",SUM(G147:G149,G151:G155)*'3k HAP'!$E$8)</f>
        <v>0.803624376099765</v>
      </c>
      <c r="H156" s="41">
        <f>IF(H151="-","-",SUM(H147:H149,H151:H155)*'3k HAP'!$E$8)</f>
        <v>0.80501899999060089</v>
      </c>
      <c r="I156" s="41">
        <f>IF(I151="-","-",SUM(I147:I149,I151:I155)*'3k HAP'!$E$8)</f>
        <v>0.80801773630550411</v>
      </c>
      <c r="J156" s="41">
        <f>IF(J151="-","-",SUM(J147:J149,J151:J155)*'3k HAP'!$E$8)</f>
        <v>0.81220160797801133</v>
      </c>
      <c r="K156" s="41">
        <f>IF(K151="-","-",SUM(K147:K149,K151:K155)*'3k HAP'!$E$8)</f>
        <v>0.82208371821281212</v>
      </c>
      <c r="L156" s="41">
        <f>IF(L151="-","-",SUM(L147:L149,L151:L155)*'3k HAP'!$E$8)</f>
        <v>0.8288765665308957</v>
      </c>
      <c r="M156" s="41">
        <f>IF(M151="-","-",SUM(M147:M149,M151:M155)*'3k HAP'!$E$8)</f>
        <v>0.87341202813913676</v>
      </c>
      <c r="N156" s="41">
        <f>IF(N151="-","-",SUM(N147:N149,N151:N155)*'3k HAP'!$E$8)</f>
        <v>0.93347129023994224</v>
      </c>
      <c r="O156" s="31"/>
      <c r="P156" s="41">
        <f>IF(P151="-","-",SUM(P147:P149,P151:P155)*'3k HAP'!$E$8)</f>
        <v>0.71532778353982818</v>
      </c>
      <c r="Q156" s="41" t="str">
        <f>IF(Q151="-","-",SUM(Q147:Q149,Q151:Q155)*'3k HAP'!$E$8)</f>
        <v>-</v>
      </c>
      <c r="R156" s="41" t="str">
        <f>IF(R151="-","-",SUM(R147:R149,R151:R155)*'3k HAP'!$E$8)</f>
        <v>-</v>
      </c>
      <c r="S156" s="41" t="str">
        <f>IF(S151="-","-",SUM(S147:S149,S151:S155)*'3k HAP'!$E$8)</f>
        <v>-</v>
      </c>
      <c r="T156" s="41" t="str">
        <f>IF(T151="-","-",SUM(T147:T149,T151:T155)*'3k HAP'!$E$8)</f>
        <v>-</v>
      </c>
      <c r="U156" s="41" t="str">
        <f>IF(U151="-","-",SUM(U147:U149,U151:U155)*'3k HAP'!$E$8)</f>
        <v>-</v>
      </c>
      <c r="V156" s="41" t="str">
        <f>IF(V151="-","-",SUM(V147:V149,V151:V155)*'3k HAP'!$E$8)</f>
        <v>-</v>
      </c>
      <c r="W156" s="41" t="str">
        <f>IF(W151="-","-",SUM(W147:W149,W151:W155)*'3k HAP'!$E$8)</f>
        <v>-</v>
      </c>
      <c r="X156" s="41" t="str">
        <f>IF(X151="-","-",SUM(X147:X149,X151:X155)*'3k HAP'!$E$8)</f>
        <v>-</v>
      </c>
      <c r="Y156" s="41" t="str">
        <f>IF(Y151="-","-",SUM(Y147:Y149,Y151:Y155)*'3k HAP'!$E$8)</f>
        <v>-</v>
      </c>
      <c r="Z156" s="41" t="str">
        <f>IF(Z151="-","-",SUM(Z147:Z149,Z151:Z155)*'3k HAP'!$E$8)</f>
        <v>-</v>
      </c>
      <c r="AA156" s="29"/>
    </row>
    <row r="157" spans="1:27" s="30" customFormat="1" ht="11.25" customHeight="1" x14ac:dyDescent="0.25">
      <c r="A157" s="273">
        <v>11</v>
      </c>
      <c r="B157" s="142" t="s">
        <v>46</v>
      </c>
      <c r="C157" s="191" t="str">
        <f>B157&amp;"_"&amp;D157</f>
        <v>Total_Southern Scotland</v>
      </c>
      <c r="D157" s="140" t="s">
        <v>331</v>
      </c>
      <c r="E157" s="134"/>
      <c r="F157" s="31"/>
      <c r="G157" s="41">
        <f t="shared" ref="G157:N157" si="24">IF(G151="-","-",SUM(G147:G156))</f>
        <v>74.52917098802007</v>
      </c>
      <c r="H157" s="41">
        <f t="shared" si="24"/>
        <v>74.626902194942247</v>
      </c>
      <c r="I157" s="41">
        <f t="shared" si="24"/>
        <v>74.764044959039992</v>
      </c>
      <c r="J157" s="41">
        <f t="shared" si="24"/>
        <v>75.057238579806636</v>
      </c>
      <c r="K157" s="41">
        <f t="shared" si="24"/>
        <v>76.406748271151912</v>
      </c>
      <c r="L157" s="41">
        <f t="shared" si="24"/>
        <v>76.882771426160389</v>
      </c>
      <c r="M157" s="41">
        <f t="shared" si="24"/>
        <v>79.821187712201379</v>
      </c>
      <c r="N157" s="41">
        <f t="shared" si="24"/>
        <v>84.029967018607508</v>
      </c>
      <c r="O157" s="31"/>
      <c r="P157" s="41">
        <f t="shared" ref="P157:Z157" si="25">IF(P151="-","-",SUM(P147:P156))</f>
        <v>50.12810126782113</v>
      </c>
      <c r="Q157" s="41" t="str">
        <f t="shared" si="25"/>
        <v>-</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25" customHeight="1" x14ac:dyDescent="0.25">
      <c r="A158" s="273">
        <v>1</v>
      </c>
      <c r="B158" s="138" t="s">
        <v>353</v>
      </c>
      <c r="C158" s="189" t="s">
        <v>344</v>
      </c>
      <c r="D158" s="141" t="s">
        <v>332</v>
      </c>
      <c r="E158" s="137"/>
      <c r="F158" s="31"/>
      <c r="G158" s="135" t="s">
        <v>336</v>
      </c>
      <c r="H158" s="135" t="s">
        <v>336</v>
      </c>
      <c r="I158" s="135" t="s">
        <v>336</v>
      </c>
      <c r="J158" s="135" t="s">
        <v>336</v>
      </c>
      <c r="K158" s="135" t="s">
        <v>336</v>
      </c>
      <c r="L158" s="135" t="s">
        <v>336</v>
      </c>
      <c r="M158" s="135" t="s">
        <v>336</v>
      </c>
      <c r="N158" s="135" t="s">
        <v>336</v>
      </c>
      <c r="O158" s="31"/>
      <c r="P158" s="135" t="s">
        <v>336</v>
      </c>
      <c r="Q158" s="135" t="s">
        <v>336</v>
      </c>
      <c r="R158" s="135" t="s">
        <v>336</v>
      </c>
      <c r="S158" s="135" t="s">
        <v>336</v>
      </c>
      <c r="T158" s="135" t="s">
        <v>336</v>
      </c>
      <c r="U158" s="135" t="s">
        <v>336</v>
      </c>
      <c r="V158" s="135" t="s">
        <v>336</v>
      </c>
      <c r="W158" s="135" t="s">
        <v>336</v>
      </c>
      <c r="X158" s="135" t="s">
        <v>336</v>
      </c>
      <c r="Y158" s="135" t="s">
        <v>336</v>
      </c>
      <c r="Z158" s="135" t="s">
        <v>336</v>
      </c>
      <c r="AA158" s="29"/>
    </row>
    <row r="159" spans="1:27" s="30" customFormat="1" ht="11.25" customHeight="1" x14ac:dyDescent="0.25">
      <c r="A159" s="273">
        <v>2</v>
      </c>
      <c r="B159" s="138" t="s">
        <v>353</v>
      </c>
      <c r="C159" s="189" t="s">
        <v>303</v>
      </c>
      <c r="D159" s="141" t="s">
        <v>332</v>
      </c>
      <c r="E159" s="137"/>
      <c r="F159" s="31"/>
      <c r="G159" s="135" t="s">
        <v>336</v>
      </c>
      <c r="H159" s="135" t="s">
        <v>336</v>
      </c>
      <c r="I159" s="135" t="s">
        <v>336</v>
      </c>
      <c r="J159" s="135" t="s">
        <v>336</v>
      </c>
      <c r="K159" s="135" t="s">
        <v>336</v>
      </c>
      <c r="L159" s="135" t="s">
        <v>336</v>
      </c>
      <c r="M159" s="135" t="s">
        <v>336</v>
      </c>
      <c r="N159" s="135" t="s">
        <v>336</v>
      </c>
      <c r="O159" s="31"/>
      <c r="P159" s="135" t="s">
        <v>336</v>
      </c>
      <c r="Q159" s="135" t="s">
        <v>336</v>
      </c>
      <c r="R159" s="135" t="s">
        <v>336</v>
      </c>
      <c r="S159" s="135" t="s">
        <v>336</v>
      </c>
      <c r="T159" s="135" t="s">
        <v>336</v>
      </c>
      <c r="U159" s="135" t="s">
        <v>336</v>
      </c>
      <c r="V159" s="135" t="s">
        <v>336</v>
      </c>
      <c r="W159" s="135" t="s">
        <v>336</v>
      </c>
      <c r="X159" s="135" t="s">
        <v>336</v>
      </c>
      <c r="Y159" s="135" t="s">
        <v>336</v>
      </c>
      <c r="Z159" s="135" t="s">
        <v>336</v>
      </c>
      <c r="AA159" s="29"/>
    </row>
    <row r="160" spans="1:27" s="30" customFormat="1" ht="11.25" customHeight="1" x14ac:dyDescent="0.25">
      <c r="A160" s="273">
        <v>3</v>
      </c>
      <c r="B160" s="138" t="s">
        <v>2</v>
      </c>
      <c r="C160" s="189" t="s">
        <v>345</v>
      </c>
      <c r="D160" s="141" t="s">
        <v>332</v>
      </c>
      <c r="E160" s="137"/>
      <c r="F160" s="31"/>
      <c r="G160" s="135">
        <f>IF('3c PC'!G14="-","-",'3c PC'!G55)</f>
        <v>6.5567588596821027</v>
      </c>
      <c r="H160" s="135">
        <f>IF('3c PC'!H14="-","-",'3c PC'!H55)</f>
        <v>6.5567588596821027</v>
      </c>
      <c r="I160" s="135">
        <f>IF('3c PC'!I14="-","-",'3c PC'!I55)</f>
        <v>6.6197359495950758</v>
      </c>
      <c r="J160" s="135">
        <f>IF('3c PC'!J14="-","-",'3c PC'!J55)</f>
        <v>6.6197359495950758</v>
      </c>
      <c r="K160" s="135">
        <f>IF('3c PC'!K14="-","-",'3c PC'!K55)</f>
        <v>6.6995028867368616</v>
      </c>
      <c r="L160" s="135">
        <f>IF('3c PC'!L14="-","-",'3c PC'!L55)</f>
        <v>6.6995028867368616</v>
      </c>
      <c r="M160" s="135">
        <f>IF('3c PC'!M14="-","-",'3c PC'!M55)</f>
        <v>7.1131218301273513</v>
      </c>
      <c r="N160" s="135">
        <f>IF('3c PC'!N14="-","-",'3c PC'!N55)</f>
        <v>7.1131218301273513</v>
      </c>
      <c r="O160" s="31"/>
      <c r="P160" s="135" t="str">
        <f>'3c PC'!P55</f>
        <v>-</v>
      </c>
      <c r="Q160" s="135" t="str">
        <f>'3c PC'!Q55</f>
        <v>-</v>
      </c>
      <c r="R160" s="135" t="str">
        <f>'3c PC'!R55</f>
        <v>-</v>
      </c>
      <c r="S160" s="135" t="str">
        <f>'3c PC'!S55</f>
        <v>-</v>
      </c>
      <c r="T160" s="135" t="str">
        <f>'3c PC'!T55</f>
        <v>-</v>
      </c>
      <c r="U160" s="135" t="str">
        <f>'3c PC'!U55</f>
        <v>-</v>
      </c>
      <c r="V160" s="135" t="str">
        <f>'3c PC'!V55</f>
        <v>-</v>
      </c>
      <c r="W160" s="135" t="str">
        <f>'3c PC'!W55</f>
        <v>-</v>
      </c>
      <c r="X160" s="135" t="str">
        <f>'3c PC'!X55</f>
        <v>-</v>
      </c>
      <c r="Y160" s="135" t="str">
        <f>'3c PC'!Y55</f>
        <v>-</v>
      </c>
      <c r="Z160" s="135" t="str">
        <f>'3c PC'!Z55</f>
        <v>-</v>
      </c>
      <c r="AA160" s="29"/>
    </row>
    <row r="161" spans="1:27" s="30" customFormat="1" ht="11.25" customHeight="1" x14ac:dyDescent="0.25">
      <c r="A161" s="273">
        <v>4</v>
      </c>
      <c r="B161" s="138" t="s">
        <v>355</v>
      </c>
      <c r="C161" s="189" t="s">
        <v>346</v>
      </c>
      <c r="D161" s="141" t="s">
        <v>332</v>
      </c>
      <c r="E161" s="137"/>
      <c r="F161" s="31"/>
      <c r="G161" s="135">
        <f>IF('3d NC-Elec'!H27="-","-",'3d NC-Elec'!H27)</f>
        <v>27.776500000000002</v>
      </c>
      <c r="H161" s="135">
        <f>IF('3d NC-Elec'!I27="-","-",'3d NC-Elec'!I27)</f>
        <v>27.776500000000002</v>
      </c>
      <c r="I161" s="135">
        <f>IF('3d NC-Elec'!J27="-","-",'3d NC-Elec'!J27)</f>
        <v>25.732499999999995</v>
      </c>
      <c r="J161" s="135">
        <f>IF('3d NC-Elec'!K27="-","-",'3d NC-Elec'!K27)</f>
        <v>25.732499999999995</v>
      </c>
      <c r="K161" s="135">
        <f>IF('3d NC-Elec'!L27="-","-",'3d NC-Elec'!L27)</f>
        <v>29.784000000000002</v>
      </c>
      <c r="L161" s="135">
        <f>IF('3d NC-Elec'!M27="-","-",'3d NC-Elec'!M27)</f>
        <v>29.784000000000002</v>
      </c>
      <c r="M161" s="135">
        <f>IF('3d NC-Elec'!N27="-","-",'3d NC-Elec'!N27)</f>
        <v>29.272999999999996</v>
      </c>
      <c r="N161" s="135">
        <f>IF('3d NC-Elec'!O27="-","-",'3d NC-Elec'!O27)</f>
        <v>29.272999999999996</v>
      </c>
      <c r="O161" s="31"/>
      <c r="P161" s="135" t="str">
        <f>'3d NC-Elec'!Q27</f>
        <v>-</v>
      </c>
      <c r="Q161" s="135" t="str">
        <f>'3d NC-Elec'!R27</f>
        <v>-</v>
      </c>
      <c r="R161" s="135" t="str">
        <f>'3d NC-Elec'!S27</f>
        <v>-</v>
      </c>
      <c r="S161" s="135" t="str">
        <f>'3d NC-Elec'!T27</f>
        <v>-</v>
      </c>
      <c r="T161" s="135" t="str">
        <f>'3d NC-Elec'!U27</f>
        <v>-</v>
      </c>
      <c r="U161" s="135" t="str">
        <f>'3d NC-Elec'!V27</f>
        <v>-</v>
      </c>
      <c r="V161" s="135" t="str">
        <f>'3d NC-Elec'!W27</f>
        <v>-</v>
      </c>
      <c r="W161" s="135" t="str">
        <f>'3d NC-Elec'!X27</f>
        <v>-</v>
      </c>
      <c r="X161" s="135" t="str">
        <f>'3d NC-Elec'!Y27</f>
        <v>-</v>
      </c>
      <c r="Y161" s="135" t="str">
        <f>'3d NC-Elec'!Z27</f>
        <v>-</v>
      </c>
      <c r="Z161" s="135" t="str">
        <f>'3d NC-Elec'!AA27</f>
        <v>-</v>
      </c>
      <c r="AA161" s="29"/>
    </row>
    <row r="162" spans="1:27" s="30" customFormat="1" ht="11.25" customHeight="1" x14ac:dyDescent="0.25">
      <c r="A162" s="273">
        <v>5</v>
      </c>
      <c r="B162" s="138" t="s">
        <v>352</v>
      </c>
      <c r="C162" s="189" t="s">
        <v>347</v>
      </c>
      <c r="D162" s="141" t="s">
        <v>332</v>
      </c>
      <c r="E162" s="137"/>
      <c r="F162" s="31"/>
      <c r="G162" s="135">
        <f>IF('3f CPIH'!C$16="-","-",'3g OC '!$E$7*('3f CPIH'!C$16/'3f CPIH'!$G$16))</f>
        <v>42.217448207552998</v>
      </c>
      <c r="H162" s="135">
        <f>IF('3f CPIH'!D$16="-","-",'3g OC '!$E$7*('3f CPIH'!D$16/'3f CPIH'!$G$16))</f>
        <v>42.301967623383938</v>
      </c>
      <c r="I162" s="135">
        <f>IF('3f CPIH'!E$16="-","-",'3g OC '!$E$7*('3f CPIH'!E$16/'3f CPIH'!$G$16))</f>
        <v>42.428746747130347</v>
      </c>
      <c r="J162" s="135">
        <f>IF('3f CPIH'!F$16="-","-",'3g OC '!$E$7*('3f CPIH'!F$16/'3f CPIH'!$G$16))</f>
        <v>42.682304994623152</v>
      </c>
      <c r="K162" s="135">
        <f>IF('3f CPIH'!G$16="-","-",'3g OC '!$E$7*('3f CPIH'!G$16/'3f CPIH'!$G$16))</f>
        <v>43.189421489608776</v>
      </c>
      <c r="L162" s="135">
        <f>IF('3f CPIH'!H$16="-","-",'3g OC '!$E$7*('3f CPIH'!H$16/'3f CPIH'!$G$16))</f>
        <v>43.73879769250987</v>
      </c>
      <c r="M162" s="135">
        <f>IF('3f CPIH'!I$16="-","-",'3g OC '!$E$7*('3f CPIH'!I$16/'3f CPIH'!$G$16))</f>
        <v>44.372693311241889</v>
      </c>
      <c r="N162" s="135">
        <f>IF('3f CPIH'!J$16="-","-",'3g OC '!$E$7*('3f CPIH'!J$16/'3f CPIH'!$G$16))</f>
        <v>44.753030682481111</v>
      </c>
      <c r="O162" s="31"/>
      <c r="P162" s="135">
        <f>IF('3f CPIH'!L$16="-","-",'3g OC '!$E$7*('3f CPIH'!L$16/'3f CPIH'!$G$16))</f>
        <v>44.753030682481111</v>
      </c>
      <c r="Q162" s="135" t="str">
        <f>IF('3f CPIH'!M$16="-","-",'3g OC '!$E$7*('3f CPIH'!M$16/'3f CPIH'!$G$16))</f>
        <v>-</v>
      </c>
      <c r="R162" s="135" t="str">
        <f>IF('3f CPIH'!N$16="-","-",'3g OC '!$E$7*('3f CPIH'!N$16/'3f CPIH'!$G$16))</f>
        <v>-</v>
      </c>
      <c r="S162" s="135" t="str">
        <f>IF('3f CPIH'!O$16="-","-",'3g OC '!$E$7*('3f CPIH'!O$16/'3f CPIH'!$G$16))</f>
        <v>-</v>
      </c>
      <c r="T162" s="135" t="str">
        <f>IF('3f CPIH'!P$16="-","-",'3g OC '!$E$7*('3f CPIH'!P$16/'3f CPIH'!$G$16))</f>
        <v>-</v>
      </c>
      <c r="U162" s="135" t="str">
        <f>IF('3f CPIH'!Q$16="-","-",'3g OC '!$E$7*('3f CPIH'!Q$16/'3f CPIH'!$G$16))</f>
        <v>-</v>
      </c>
      <c r="V162" s="135" t="str">
        <f>IF('3f CPIH'!R$16="-","-",'3g OC '!$E$7*('3f CPIH'!R$16/'3f CPIH'!$G$16))</f>
        <v>-</v>
      </c>
      <c r="W162" s="135" t="str">
        <f>IF('3f CPIH'!S$16="-","-",'3g OC '!$E$7*('3f CPIH'!S$16/'3f CPIH'!$G$16))</f>
        <v>-</v>
      </c>
      <c r="X162" s="135" t="str">
        <f>IF('3f CPIH'!T$16="-","-",'3g OC '!$E$7*('3f CPIH'!T$16/'3f CPIH'!$G$16))</f>
        <v>-</v>
      </c>
      <c r="Y162" s="135" t="str">
        <f>IF('3f CPIH'!U$16="-","-",'3g OC '!$E$7*('3f CPIH'!U$16/'3f CPIH'!$G$16))</f>
        <v>-</v>
      </c>
      <c r="Z162" s="135" t="str">
        <f>IF('3f CPIH'!V$16="-","-",'3g OC '!$E$7*('3f CPIH'!V$16/'3f CPIH'!$G$16))</f>
        <v>-</v>
      </c>
      <c r="AA162" s="29"/>
    </row>
    <row r="163" spans="1:27" s="30" customFormat="1" ht="11.25" customHeight="1" x14ac:dyDescent="0.25">
      <c r="A163" s="273">
        <v>6</v>
      </c>
      <c r="B163" s="138" t="s">
        <v>352</v>
      </c>
      <c r="C163" s="189" t="s">
        <v>45</v>
      </c>
      <c r="D163" s="141" t="s">
        <v>332</v>
      </c>
      <c r="E163" s="137"/>
      <c r="F163" s="31"/>
      <c r="G163" s="135" t="s">
        <v>336</v>
      </c>
      <c r="H163" s="135" t="s">
        <v>336</v>
      </c>
      <c r="I163" s="135" t="s">
        <v>336</v>
      </c>
      <c r="J163" s="135" t="s">
        <v>336</v>
      </c>
      <c r="K163" s="135">
        <f>IF('3h SMNCC'!F$36="-","-",'3h SMNCC'!F$44)</f>
        <v>0</v>
      </c>
      <c r="L163" s="135">
        <f>IF('3h SMNCC'!G$36="-","-",'3h SMNCC'!G$44)</f>
        <v>-0.15183804717209767</v>
      </c>
      <c r="M163" s="135">
        <f>IF('3h SMNCC'!H$36="-","-",'3h SMNCC'!H$44)</f>
        <v>1.7175769694001015</v>
      </c>
      <c r="N163" s="135">
        <f>IF('3h SMNCC'!I$36="-","-",'3h SMNCC'!I$44)</f>
        <v>5.3116046327263104</v>
      </c>
      <c r="O163" s="31"/>
      <c r="P163" s="135" t="str">
        <f>IF('3h SMNCC'!K$36="-","-",'3h SMNCC'!K$44)</f>
        <v>-</v>
      </c>
      <c r="Q163" s="135" t="str">
        <f>IF('3h SMNCC'!L$36="-","-",'3h SMNCC'!L$44)</f>
        <v>-</v>
      </c>
      <c r="R163" s="135" t="str">
        <f>IF('3h SMNCC'!M$36="-","-",'3h SMNCC'!M$44)</f>
        <v>-</v>
      </c>
      <c r="S163" s="135" t="str">
        <f>IF('3h SMNCC'!N$36="-","-",'3h SMNCC'!N$44)</f>
        <v>-</v>
      </c>
      <c r="T163" s="135" t="str">
        <f>IF('3h SMNCC'!O$36="-","-",'3h SMNCC'!O$44)</f>
        <v>-</v>
      </c>
      <c r="U163" s="135" t="str">
        <f>IF('3h SMNCC'!P$36="-","-",'3h SMNCC'!P$44)</f>
        <v>-</v>
      </c>
      <c r="V163" s="135" t="str">
        <f>IF('3h SMNCC'!Q$36="-","-",'3h SMNCC'!Q$44)</f>
        <v>-</v>
      </c>
      <c r="W163" s="135" t="str">
        <f>IF('3h SMNCC'!R$36="-","-",'3h SMNCC'!R$44)</f>
        <v>-</v>
      </c>
      <c r="X163" s="135" t="str">
        <f>IF('3h SMNCC'!S$36="-","-",'3h SMNCC'!S$44)</f>
        <v>-</v>
      </c>
      <c r="Y163" s="135" t="str">
        <f>IF('3h SMNCC'!T$36="-","-",'3h SMNCC'!T$44)</f>
        <v>-</v>
      </c>
      <c r="Z163" s="135" t="str">
        <f>IF('3h SMNCC'!U$36="-","-",'3h SMNCC'!U$44)</f>
        <v>-</v>
      </c>
      <c r="AA163" s="29"/>
    </row>
    <row r="164" spans="1:27" s="30" customFormat="1" ht="12.4" customHeight="1" x14ac:dyDescent="0.25">
      <c r="A164" s="273">
        <v>7</v>
      </c>
      <c r="B164" s="138" t="s">
        <v>352</v>
      </c>
      <c r="C164" s="189" t="s">
        <v>399</v>
      </c>
      <c r="D164" s="141" t="s">
        <v>332</v>
      </c>
      <c r="E164" s="137"/>
      <c r="F164" s="31"/>
      <c r="G164" s="135">
        <f>IF('3f CPIH'!C$16="-","-",'3i PAAC PAP'!$G$9*('3f CPIH'!C$16/'3f CPIH'!$G$16))</f>
        <v>4.3957347110466403</v>
      </c>
      <c r="H164" s="135">
        <f>IF('3f CPIH'!D$16="-","-",'3i PAAC PAP'!$G$9*('3f CPIH'!D$16/'3f CPIH'!$G$16))</f>
        <v>4.4045349807384246</v>
      </c>
      <c r="I164" s="135">
        <f>IF('3f CPIH'!E$16="-","-",'3i PAAC PAP'!$G$9*('3f CPIH'!E$16/'3f CPIH'!$G$16))</f>
        <v>4.417735385276103</v>
      </c>
      <c r="J164" s="135">
        <f>IF('3f CPIH'!F$16="-","-",'3i PAAC PAP'!$G$9*('3f CPIH'!F$16/'3f CPIH'!$G$16))</f>
        <v>4.4441361943514579</v>
      </c>
      <c r="K164" s="135">
        <f>IF('3f CPIH'!G$16="-","-",'3i PAAC PAP'!$G$9*('3f CPIH'!G$16/'3f CPIH'!$G$16))</f>
        <v>4.4969378125021686</v>
      </c>
      <c r="L164" s="135">
        <f>IF('3f CPIH'!H$16="-","-",'3i PAAC PAP'!$G$9*('3f CPIH'!H$16/'3f CPIH'!$G$16))</f>
        <v>4.5541395654987715</v>
      </c>
      <c r="M164" s="135">
        <f>IF('3f CPIH'!I$16="-","-",'3i PAAC PAP'!$G$9*('3f CPIH'!I$16/'3f CPIH'!$G$16))</f>
        <v>4.6201415881871588</v>
      </c>
      <c r="N164" s="135">
        <f>IF('3f CPIH'!J$16="-","-",'3i PAAC PAP'!$G$9*('3f CPIH'!J$16/'3f CPIH'!$G$16))</f>
        <v>4.659742801800193</v>
      </c>
      <c r="O164" s="31"/>
      <c r="P164" s="135">
        <f>IF('3f CPIH'!L$16="-","-",'3i PAAC PAP'!$G$9*('3f CPIH'!L$16/'3f CPIH'!$G$16))</f>
        <v>4.659742801800193</v>
      </c>
      <c r="Q164" s="135" t="str">
        <f>IF('3f CPIH'!M$16="-","-",'3i PAAC PAP'!$G$9*('3f CPIH'!M$16/'3f CPIH'!$G$16))</f>
        <v>-</v>
      </c>
      <c r="R164" s="135" t="str">
        <f>IF('3f CPIH'!N$16="-","-",'3i PAAC PAP'!$G$9*('3f CPIH'!N$16/'3f CPIH'!$G$16))</f>
        <v>-</v>
      </c>
      <c r="S164" s="135" t="str">
        <f>IF('3f CPIH'!O$16="-","-",'3i PAAC PAP'!$G$9*('3f CPIH'!O$16/'3f CPIH'!$G$16))</f>
        <v>-</v>
      </c>
      <c r="T164" s="135" t="str">
        <f>IF('3f CPIH'!P$16="-","-",'3i PAAC PAP'!$G$9*('3f CPIH'!P$16/'3f CPIH'!$G$16))</f>
        <v>-</v>
      </c>
      <c r="U164" s="135" t="str">
        <f>IF('3f CPIH'!Q$16="-","-",'3i PAAC PAP'!$G$9*('3f CPIH'!Q$16/'3f CPIH'!$G$16))</f>
        <v>-</v>
      </c>
      <c r="V164" s="135" t="str">
        <f>IF('3f CPIH'!R$16="-","-",'3i PAAC PAP'!$G$9*('3f CPIH'!R$16/'3f CPIH'!$G$16))</f>
        <v>-</v>
      </c>
      <c r="W164" s="135" t="str">
        <f>IF('3f CPIH'!S$16="-","-",'3i PAAC PAP'!$G$9*('3f CPIH'!S$16/'3f CPIH'!$G$16))</f>
        <v>-</v>
      </c>
      <c r="X164" s="135" t="str">
        <f>IF('3f CPIH'!T$16="-","-",'3i PAAC PAP'!$G$9*('3f CPIH'!T$16/'3f CPIH'!$G$16))</f>
        <v>-</v>
      </c>
      <c r="Y164" s="135" t="str">
        <f>IF('3f CPIH'!U$16="-","-",'3i PAAC PAP'!$G$9*('3f CPIH'!U$16/'3f CPIH'!$G$16))</f>
        <v>-</v>
      </c>
      <c r="Z164" s="135" t="str">
        <f>IF('3f CPIH'!V$16="-","-",'3i PAAC PAP'!$G$9*('3f CPIH'!V$16/'3f CPIH'!$G$16))</f>
        <v>-</v>
      </c>
      <c r="AA164" s="29"/>
    </row>
    <row r="165" spans="1:27" s="30" customFormat="1" ht="11.25" customHeight="1" x14ac:dyDescent="0.25">
      <c r="A165" s="273">
        <v>8</v>
      </c>
      <c r="B165" s="138" t="s">
        <v>352</v>
      </c>
      <c r="C165" s="138" t="s">
        <v>417</v>
      </c>
      <c r="D165" s="141" t="s">
        <v>332</v>
      </c>
      <c r="E165" s="137"/>
      <c r="F165" s="31"/>
      <c r="G165" s="135">
        <f>IF(G160="-","-",SUM(G158:G163)*'3i PAAC PAP'!$G$21)</f>
        <v>1.1055471972306616</v>
      </c>
      <c r="H165" s="135">
        <f>IF(H160="-","-",SUM(H158:H163)*'3i PAAC PAP'!$G$21)</f>
        <v>1.1067678287161606</v>
      </c>
      <c r="I165" s="135">
        <f>IF(I160="-","-",SUM(I158:I163)*'3i PAAC PAP'!$G$21)</f>
        <v>1.0799887942760116</v>
      </c>
      <c r="J165" s="135">
        <f>IF(J160="-","-",SUM(J158:J163)*'3i PAAC PAP'!$G$21)</f>
        <v>1.0836506887325079</v>
      </c>
      <c r="K165" s="135">
        <f>IF(K160="-","-",SUM(K158:K163)*'3i PAAC PAP'!$G$21)</f>
        <v>1.1506383365221708</v>
      </c>
      <c r="L165" s="135">
        <f>IF(L160="-","-",SUM(L158:L163)*'3i PAAC PAP'!$G$21)</f>
        <v>1.1563795923602447</v>
      </c>
      <c r="M165" s="135">
        <f>IF(M160="-","-",SUM(M158:M163)*'3i PAAC PAP'!$G$21)</f>
        <v>1.1911260866039111</v>
      </c>
      <c r="N165" s="135">
        <f>IF(N160="-","-",SUM(N158:N163)*'3i PAAC PAP'!$G$21)</f>
        <v>1.2485239643384198</v>
      </c>
      <c r="O165" s="31"/>
      <c r="P165" s="135" t="str">
        <f>IF(P160="-","-",SUM(P158:P163)*'3i PAAC PAP'!$G$21)</f>
        <v>-</v>
      </c>
      <c r="Q165" s="135" t="str">
        <f>IF(Q160="-","-",SUM(Q158:Q163)*'3i PAAC PAP'!$G$21)</f>
        <v>-</v>
      </c>
      <c r="R165" s="135" t="str">
        <f>IF(R160="-","-",SUM(R158:R163)*'3i PAAC PAP'!$G$21)</f>
        <v>-</v>
      </c>
      <c r="S165" s="135" t="str">
        <f>IF(S160="-","-",SUM(S158:S163)*'3i PAAC PAP'!$G$21)</f>
        <v>-</v>
      </c>
      <c r="T165" s="135" t="str">
        <f>IF(T160="-","-",SUM(T158:T163)*'3i PAAC PAP'!$G$21)</f>
        <v>-</v>
      </c>
      <c r="U165" s="135" t="str">
        <f>IF(U160="-","-",SUM(U158:U163)*'3i PAAC PAP'!$G$21)</f>
        <v>-</v>
      </c>
      <c r="V165" s="135" t="str">
        <f>IF(V160="-","-",SUM(V158:V163)*'3i PAAC PAP'!$G$21)</f>
        <v>-</v>
      </c>
      <c r="W165" s="135" t="str">
        <f>IF(W160="-","-",SUM(W158:W163)*'3i PAAC PAP'!$G$21)</f>
        <v>-</v>
      </c>
      <c r="X165" s="135" t="str">
        <f>IF(X160="-","-",SUM(X158:X163)*'3i PAAC PAP'!$G$21)</f>
        <v>-</v>
      </c>
      <c r="Y165" s="135" t="str">
        <f>IF(Y160="-","-",SUM(Y158:Y163)*'3i PAAC PAP'!$G$21)</f>
        <v>-</v>
      </c>
      <c r="Z165" s="135" t="str">
        <f>IF(Z160="-","-",SUM(Z158:Z163)*'3i PAAC PAP'!$G$21)</f>
        <v>-</v>
      </c>
      <c r="AA165" s="29"/>
    </row>
    <row r="166" spans="1:27" x14ac:dyDescent="0.25">
      <c r="A166" s="273">
        <v>9</v>
      </c>
      <c r="B166" s="138" t="s">
        <v>398</v>
      </c>
      <c r="C166" s="189" t="s">
        <v>548</v>
      </c>
      <c r="D166" s="141" t="s">
        <v>332</v>
      </c>
      <c r="E166" s="137"/>
      <c r="F166" s="31"/>
      <c r="G166" s="135">
        <f>IF(G160="-","-",SUM(G158:G165)*'3j EBIT'!$E$7)</f>
        <v>1.5589877905347356</v>
      </c>
      <c r="H166" s="135">
        <f>IF(H160="-","-",SUM(H158:H165)*'3j EBIT'!$E$7)</f>
        <v>1.5607840565578919</v>
      </c>
      <c r="I166" s="135">
        <f>IF(I160="-","-",SUM(I158:I165)*'3j EBIT'!$E$7)</f>
        <v>1.525295430649273</v>
      </c>
      <c r="J166" s="135">
        <f>IF(J160="-","-",SUM(J158:J165)*'3j EBIT'!$E$7)</f>
        <v>1.5306842287187414</v>
      </c>
      <c r="K166" s="135">
        <f>IF(K160="-","-",SUM(K158:K165)*'3j EBIT'!$E$7)</f>
        <v>1.6210895099820293</v>
      </c>
      <c r="L166" s="135">
        <f>IF(L160="-","-",SUM(L158:L165)*'3j EBIT'!$E$7)</f>
        <v>1.6298386521087393</v>
      </c>
      <c r="M166" s="135">
        <f>IF(M160="-","-",SUM(M158:M165)*'3j EBIT'!$E$7)</f>
        <v>1.6774655359256476</v>
      </c>
      <c r="N166" s="135">
        <f>IF(N160="-","-",SUM(N158:N165)*'3j EBIT'!$E$7)</f>
        <v>1.7548214543179943</v>
      </c>
      <c r="O166" s="31"/>
      <c r="P166" s="135" t="str">
        <f>IF(P160="-","-",SUM(P158:P165)*'3j EBIT'!$E$7)</f>
        <v>-</v>
      </c>
      <c r="Q166" s="135" t="str">
        <f>IF(Q160="-","-",SUM(Q158:Q165)*'3j EBIT'!$E$7)</f>
        <v>-</v>
      </c>
      <c r="R166" s="135" t="str">
        <f>IF(R160="-","-",SUM(R158:R165)*'3j EBIT'!$E$7)</f>
        <v>-</v>
      </c>
      <c r="S166" s="135" t="str">
        <f>IF(S160="-","-",SUM(S158:S165)*'3j EBIT'!$E$7)</f>
        <v>-</v>
      </c>
      <c r="T166" s="135" t="str">
        <f>IF(T160="-","-",SUM(T158:T165)*'3j EBIT'!$E$7)</f>
        <v>-</v>
      </c>
      <c r="U166" s="135" t="str">
        <f>IF(U160="-","-",SUM(U158:U165)*'3j EBIT'!$E$7)</f>
        <v>-</v>
      </c>
      <c r="V166" s="135" t="str">
        <f>IF(V160="-","-",SUM(V158:V165)*'3j EBIT'!$E$7)</f>
        <v>-</v>
      </c>
      <c r="W166" s="135" t="str">
        <f>IF(W160="-","-",SUM(W158:W165)*'3j EBIT'!$E$7)</f>
        <v>-</v>
      </c>
      <c r="X166" s="135" t="str">
        <f>IF(X160="-","-",SUM(X158:X165)*'3j EBIT'!$E$7)</f>
        <v>-</v>
      </c>
      <c r="Y166" s="135" t="str">
        <f>IF(Y160="-","-",SUM(Y158:Y165)*'3j EBIT'!$E$7)</f>
        <v>-</v>
      </c>
      <c r="Z166" s="135" t="str">
        <f>IF(Z160="-","-",SUM(Z158:Z165)*'3j EBIT'!$E$7)</f>
        <v>-</v>
      </c>
    </row>
    <row r="167" spans="1:27" x14ac:dyDescent="0.25">
      <c r="A167" s="273">
        <v>10</v>
      </c>
      <c r="B167" s="138" t="s">
        <v>294</v>
      </c>
      <c r="C167" s="187" t="s">
        <v>549</v>
      </c>
      <c r="D167" s="141" t="s">
        <v>332</v>
      </c>
      <c r="E167" s="136"/>
      <c r="F167" s="31"/>
      <c r="G167" s="135">
        <f>IF(G162="-","-",SUM(G158:G160,G162:G166)*'3k HAP'!$E$8)</f>
        <v>0.80829206081435268</v>
      </c>
      <c r="H167" s="135">
        <f>IF(H162="-","-",SUM(H158:H160,H162:H166)*'3k HAP'!$E$8)</f>
        <v>0.80968668470518845</v>
      </c>
      <c r="I167" s="135">
        <f>IF(I162="-","-",SUM(I158:I160,I162:I166)*'3k HAP'!$E$8)</f>
        <v>0.81172337913235226</v>
      </c>
      <c r="J167" s="135">
        <f>IF(J162="-","-",SUM(J158:J160,J162:J166)*'3k HAP'!$E$8)</f>
        <v>0.8159072508048596</v>
      </c>
      <c r="K167" s="135">
        <f>IF(K162="-","-",SUM(K158:K160,K162:K166)*'3k HAP'!$E$8)</f>
        <v>0.82744621095743376</v>
      </c>
      <c r="L167" s="135">
        <f>IF(L162="-","-",SUM(L158:L160,L162:L166)*'3k HAP'!$E$8)</f>
        <v>0.83423905927551734</v>
      </c>
      <c r="M167" s="135">
        <f>IF(M162="-","-",SUM(M158:M160,M162:M166)*'3k HAP'!$E$8)</f>
        <v>0.87861418056913509</v>
      </c>
      <c r="N167" s="135">
        <f>IF(N162="-","-",SUM(N158:N160,N162:N166)*'3k HAP'!$E$8)</f>
        <v>0.93867344266994057</v>
      </c>
      <c r="O167" s="31"/>
      <c r="P167" s="135">
        <f>IF(P162="-","-",SUM(P158:P160,P162:P166)*'3k HAP'!$E$8)</f>
        <v>0.71532778353982818</v>
      </c>
      <c r="Q167" s="135" t="str">
        <f>IF(Q162="-","-",SUM(Q158:Q160,Q162:Q166)*'3k HAP'!$E$8)</f>
        <v>-</v>
      </c>
      <c r="R167" s="135" t="str">
        <f>IF(R162="-","-",SUM(R158:R160,R162:R166)*'3k HAP'!$E$8)</f>
        <v>-</v>
      </c>
      <c r="S167" s="135" t="str">
        <f>IF(S162="-","-",SUM(S158:S160,S162:S166)*'3k HAP'!$E$8)</f>
        <v>-</v>
      </c>
      <c r="T167" s="135" t="str">
        <f>IF(T162="-","-",SUM(T158:T160,T162:T166)*'3k HAP'!$E$8)</f>
        <v>-</v>
      </c>
      <c r="U167" s="135" t="str">
        <f>IF(U162="-","-",SUM(U158:U160,U162:U166)*'3k HAP'!$E$8)</f>
        <v>-</v>
      </c>
      <c r="V167" s="135" t="str">
        <f>IF(V162="-","-",SUM(V158:V160,V162:V166)*'3k HAP'!$E$8)</f>
        <v>-</v>
      </c>
      <c r="W167" s="135" t="str">
        <f>IF(W162="-","-",SUM(W158:W160,W162:W166)*'3k HAP'!$E$8)</f>
        <v>-</v>
      </c>
      <c r="X167" s="135" t="str">
        <f>IF(X162="-","-",SUM(X158:X160,X162:X166)*'3k HAP'!$E$8)</f>
        <v>-</v>
      </c>
      <c r="Y167" s="135" t="str">
        <f>IF(Y162="-","-",SUM(Y158:Y160,Y162:Y166)*'3k HAP'!$E$8)</f>
        <v>-</v>
      </c>
      <c r="Z167" s="135" t="str">
        <f>IF(Z162="-","-",SUM(Z158:Z160,Z162:Z166)*'3k HAP'!$E$8)</f>
        <v>-</v>
      </c>
    </row>
    <row r="168" spans="1:27" x14ac:dyDescent="0.25">
      <c r="A168" s="273">
        <v>11</v>
      </c>
      <c r="B168" s="138" t="s">
        <v>46</v>
      </c>
      <c r="C168" s="189" t="str">
        <f>B168&amp;"_"&amp;D168</f>
        <v>Total_Northern Scotland</v>
      </c>
      <c r="D168" s="141" t="s">
        <v>332</v>
      </c>
      <c r="E168" s="137"/>
      <c r="F168" s="31"/>
      <c r="G168" s="135">
        <f t="shared" ref="G168:N168" si="26">IF(G162="-","-",SUM(G158:G167))</f>
        <v>84.419268826861483</v>
      </c>
      <c r="H168" s="135">
        <f t="shared" si="26"/>
        <v>84.517000033783702</v>
      </c>
      <c r="I168" s="135">
        <f t="shared" si="26"/>
        <v>82.61572568605915</v>
      </c>
      <c r="J168" s="135">
        <f t="shared" si="26"/>
        <v>82.90891930682578</v>
      </c>
      <c r="K168" s="135">
        <f t="shared" si="26"/>
        <v>87.769036246309426</v>
      </c>
      <c r="L168" s="135">
        <f t="shared" si="26"/>
        <v>88.245059401317917</v>
      </c>
      <c r="M168" s="135">
        <f t="shared" si="26"/>
        <v>90.843739502055186</v>
      </c>
      <c r="N168" s="135">
        <f t="shared" si="26"/>
        <v>95.052518808461315</v>
      </c>
      <c r="O168" s="31"/>
      <c r="P168" s="135">
        <f t="shared" ref="P168:Z168" si="27">IF(P162="-","-",SUM(P158:P167))</f>
        <v>50.12810126782113</v>
      </c>
      <c r="Q168" s="135" t="str">
        <f t="shared" si="27"/>
        <v>-</v>
      </c>
      <c r="R168" s="135" t="str">
        <f t="shared" si="27"/>
        <v>-</v>
      </c>
      <c r="S168" s="135" t="str">
        <f t="shared" si="27"/>
        <v>-</v>
      </c>
      <c r="T168" s="135" t="str">
        <f t="shared" si="27"/>
        <v>-</v>
      </c>
      <c r="U168" s="135" t="str">
        <f t="shared" si="27"/>
        <v>-</v>
      </c>
      <c r="V168" s="135" t="str">
        <f t="shared" si="27"/>
        <v>-</v>
      </c>
      <c r="W168" s="135" t="str">
        <f t="shared" si="27"/>
        <v>-</v>
      </c>
      <c r="X168" s="135" t="str">
        <f t="shared" si="27"/>
        <v>-</v>
      </c>
      <c r="Y168" s="135" t="str">
        <f t="shared" si="27"/>
        <v>-</v>
      </c>
      <c r="Z168" s="135" t="str">
        <f t="shared" si="27"/>
        <v>-</v>
      </c>
    </row>
    <row r="169" spans="1:27" s="30" customFormat="1" ht="11.5" x14ac:dyDescent="0.25">
      <c r="A169" s="273"/>
      <c r="B169" s="142" t="s">
        <v>353</v>
      </c>
      <c r="C169" s="142" t="s">
        <v>344</v>
      </c>
      <c r="D169" s="140" t="s">
        <v>293</v>
      </c>
      <c r="E169" s="134"/>
      <c r="F169" s="31"/>
      <c r="G169" s="41" t="str">
        <f t="shared" ref="G169:N179" si="28">IF(G15="-","-",AVERAGE(G15,G26,G37,G48,G59,G70,G81,G92,G103,G114,G125,G136,G147,G158))</f>
        <v>-</v>
      </c>
      <c r="H169" s="41" t="str">
        <f t="shared" si="28"/>
        <v>-</v>
      </c>
      <c r="I169" s="41" t="str">
        <f t="shared" si="28"/>
        <v>-</v>
      </c>
      <c r="J169" s="41" t="str">
        <f t="shared" si="28"/>
        <v>-</v>
      </c>
      <c r="K169" s="41" t="str">
        <f t="shared" si="28"/>
        <v>-</v>
      </c>
      <c r="L169" s="41" t="str">
        <f t="shared" si="28"/>
        <v>-</v>
      </c>
      <c r="M169" s="41" t="str">
        <f t="shared" si="28"/>
        <v>-</v>
      </c>
      <c r="N169" s="41" t="str">
        <f t="shared" si="28"/>
        <v>-</v>
      </c>
      <c r="O169" s="31"/>
      <c r="P169" s="41" t="str">
        <f t="shared" ref="P169:Z169" si="29">IF(P15="-","-",AVERAGE(P15,P26,P37,P48,P59,P70,P81,P92,P103,P114,P125,P136,P147,P158))</f>
        <v>-</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5" x14ac:dyDescent="0.25">
      <c r="A170" s="273"/>
      <c r="B170" s="142" t="s">
        <v>353</v>
      </c>
      <c r="C170" s="142" t="s">
        <v>303</v>
      </c>
      <c r="D170" s="140" t="s">
        <v>293</v>
      </c>
      <c r="E170" s="134"/>
      <c r="F170" s="31"/>
      <c r="G170" s="41" t="str">
        <f t="shared" si="28"/>
        <v>-</v>
      </c>
      <c r="H170" s="41" t="str">
        <f t="shared" si="28"/>
        <v>-</v>
      </c>
      <c r="I170" s="41" t="str">
        <f t="shared" si="28"/>
        <v>-</v>
      </c>
      <c r="J170" s="41" t="str">
        <f t="shared" si="28"/>
        <v>-</v>
      </c>
      <c r="K170" s="41" t="str">
        <f t="shared" si="28"/>
        <v>-</v>
      </c>
      <c r="L170" s="41" t="str">
        <f t="shared" si="28"/>
        <v>-</v>
      </c>
      <c r="M170" s="41" t="str">
        <f t="shared" si="28"/>
        <v>-</v>
      </c>
      <c r="N170" s="41" t="str">
        <f t="shared" si="28"/>
        <v>-</v>
      </c>
      <c r="O170" s="31"/>
      <c r="P170" s="41" t="str">
        <f t="shared" ref="P170:Z170" si="30">IF(P16="-","-",AVERAGE(P16,P27,P38,P49,P60,P71,P82,P93,P104,P115,P126,P137,P148,P159))</f>
        <v>-</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5" x14ac:dyDescent="0.25">
      <c r="A171" s="273"/>
      <c r="B171" s="142" t="s">
        <v>2</v>
      </c>
      <c r="C171" s="142" t="s">
        <v>345</v>
      </c>
      <c r="D171" s="140" t="s">
        <v>293</v>
      </c>
      <c r="E171" s="134"/>
      <c r="F171" s="31"/>
      <c r="G171" s="41">
        <f t="shared" si="28"/>
        <v>6.5567588596821045</v>
      </c>
      <c r="H171" s="41">
        <f t="shared" si="28"/>
        <v>6.5567588596821045</v>
      </c>
      <c r="I171" s="41">
        <f t="shared" si="28"/>
        <v>6.6197359495950776</v>
      </c>
      <c r="J171" s="41">
        <f t="shared" si="28"/>
        <v>6.6197359495950776</v>
      </c>
      <c r="K171" s="41">
        <f t="shared" si="28"/>
        <v>6.6995028867368616</v>
      </c>
      <c r="L171" s="41">
        <f t="shared" si="28"/>
        <v>6.6995028867368616</v>
      </c>
      <c r="M171" s="41">
        <f t="shared" si="28"/>
        <v>7.113121830127354</v>
      </c>
      <c r="N171" s="41">
        <f t="shared" si="28"/>
        <v>7.113121830127354</v>
      </c>
      <c r="O171" s="31"/>
      <c r="P171" s="41" t="str">
        <f t="shared" ref="P171:Z171" si="31">IF(P17="-","-",AVERAGE(P17,P28,P39,P50,P61,P72,P83,P94,P105,P116,P127,P138,P149,P160))</f>
        <v>-</v>
      </c>
      <c r="Q171" s="41" t="str">
        <f t="shared" si="31"/>
        <v>-</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5" x14ac:dyDescent="0.25">
      <c r="A172" s="273"/>
      <c r="B172" s="142" t="s">
        <v>355</v>
      </c>
      <c r="C172" s="142" t="s">
        <v>346</v>
      </c>
      <c r="D172" s="140" t="s">
        <v>293</v>
      </c>
      <c r="E172" s="134"/>
      <c r="F172" s="31"/>
      <c r="G172" s="41">
        <f t="shared" si="28"/>
        <v>18.082100000000001</v>
      </c>
      <c r="H172" s="41">
        <f t="shared" si="28"/>
        <v>18.082100000000001</v>
      </c>
      <c r="I172" s="41">
        <f t="shared" si="28"/>
        <v>18.844950000000004</v>
      </c>
      <c r="J172" s="41">
        <f t="shared" si="28"/>
        <v>18.844950000000004</v>
      </c>
      <c r="K172" s="41">
        <f t="shared" si="28"/>
        <v>16.43282142857143</v>
      </c>
      <c r="L172" s="41">
        <f t="shared" si="28"/>
        <v>16.43282142857143</v>
      </c>
      <c r="M172" s="41">
        <f t="shared" si="28"/>
        <v>16.727428571428572</v>
      </c>
      <c r="N172" s="41">
        <f t="shared" si="28"/>
        <v>16.727428571428572</v>
      </c>
      <c r="O172" s="31"/>
      <c r="P172" s="41" t="str">
        <f t="shared" ref="P172:Z172" si="32">IF(P18="-","-",AVERAGE(P18,P29,P40,P51,P62,P73,P84,P95,P106,P117,P128,P139,P150,P161))</f>
        <v>-</v>
      </c>
      <c r="Q172" s="41" t="str">
        <f t="shared" si="32"/>
        <v>-</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5" x14ac:dyDescent="0.25">
      <c r="A173" s="273"/>
      <c r="B173" s="142" t="s">
        <v>352</v>
      </c>
      <c r="C173" s="142" t="s">
        <v>347</v>
      </c>
      <c r="D173" s="140" t="s">
        <v>293</v>
      </c>
      <c r="E173" s="134"/>
      <c r="F173" s="31"/>
      <c r="G173" s="41">
        <f t="shared" si="28"/>
        <v>42.217448207552998</v>
      </c>
      <c r="H173" s="41">
        <f t="shared" si="28"/>
        <v>42.301967623383931</v>
      </c>
      <c r="I173" s="41">
        <f t="shared" si="28"/>
        <v>42.42874674713034</v>
      </c>
      <c r="J173" s="41">
        <f t="shared" si="28"/>
        <v>42.682304994623152</v>
      </c>
      <c r="K173" s="41">
        <f t="shared" si="28"/>
        <v>43.189421489608776</v>
      </c>
      <c r="L173" s="41">
        <f t="shared" si="28"/>
        <v>43.738797692509863</v>
      </c>
      <c r="M173" s="41">
        <f t="shared" si="28"/>
        <v>44.372693311241889</v>
      </c>
      <c r="N173" s="41">
        <f t="shared" si="28"/>
        <v>44.753030682481111</v>
      </c>
      <c r="O173" s="31"/>
      <c r="P173" s="41">
        <f t="shared" ref="P173:Z173" si="33">IF(P19="-","-",AVERAGE(P19,P30,P41,P52,P63,P74,P85,P96,P107,P118,P129,P140,P151,P162))</f>
        <v>44.753030682481111</v>
      </c>
      <c r="Q173" s="41" t="str">
        <f t="shared" si="33"/>
        <v>-</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5" x14ac:dyDescent="0.25">
      <c r="A174" s="273"/>
      <c r="B174" s="142" t="s">
        <v>352</v>
      </c>
      <c r="C174" s="142" t="s">
        <v>45</v>
      </c>
      <c r="D174" s="140" t="s">
        <v>293</v>
      </c>
      <c r="E174" s="134"/>
      <c r="F174" s="31"/>
      <c r="G174" s="41" t="str">
        <f t="shared" si="28"/>
        <v>-</v>
      </c>
      <c r="H174" s="41" t="str">
        <f t="shared" si="28"/>
        <v>-</v>
      </c>
      <c r="I174" s="41" t="str">
        <f t="shared" si="28"/>
        <v>-</v>
      </c>
      <c r="J174" s="41" t="str">
        <f t="shared" si="28"/>
        <v>-</v>
      </c>
      <c r="K174" s="41">
        <f t="shared" si="28"/>
        <v>0</v>
      </c>
      <c r="L174" s="41">
        <f t="shared" si="28"/>
        <v>-0.15183804717209767</v>
      </c>
      <c r="M174" s="41">
        <f t="shared" si="28"/>
        <v>1.7175769694001015</v>
      </c>
      <c r="N174" s="41">
        <f t="shared" si="28"/>
        <v>5.3116046327263096</v>
      </c>
      <c r="O174" s="31"/>
      <c r="P174" s="41" t="str">
        <f t="shared" ref="P174:Z174" si="34">IF(P20="-","-",AVERAGE(P20,P31,P42,P53,P64,P75,P86,P97,P108,P119,P130,P141,P152,P163))</f>
        <v>-</v>
      </c>
      <c r="Q174" s="41" t="str">
        <f t="shared" si="34"/>
        <v>-</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5" x14ac:dyDescent="0.25">
      <c r="A175" s="273"/>
      <c r="B175" s="142" t="s">
        <v>352</v>
      </c>
      <c r="C175" s="142" t="s">
        <v>399</v>
      </c>
      <c r="D175" s="140" t="s">
        <v>293</v>
      </c>
      <c r="E175" s="134"/>
      <c r="F175" s="31"/>
      <c r="G175" s="41">
        <f t="shared" si="28"/>
        <v>4.3957347110466412</v>
      </c>
      <c r="H175" s="41">
        <f t="shared" si="28"/>
        <v>4.4045349807384246</v>
      </c>
      <c r="I175" s="41">
        <f t="shared" si="28"/>
        <v>4.417735385276103</v>
      </c>
      <c r="J175" s="41">
        <f t="shared" si="28"/>
        <v>4.4441361943514579</v>
      </c>
      <c r="K175" s="41">
        <f t="shared" si="28"/>
        <v>4.4969378125021686</v>
      </c>
      <c r="L175" s="41">
        <f t="shared" si="28"/>
        <v>4.5541395654987715</v>
      </c>
      <c r="M175" s="41">
        <f t="shared" si="28"/>
        <v>4.6201415881871588</v>
      </c>
      <c r="N175" s="41">
        <f t="shared" si="28"/>
        <v>4.659742801800193</v>
      </c>
      <c r="O175" s="31"/>
      <c r="P175" s="41">
        <f t="shared" ref="P175:Z175" si="35">IF(P21="-","-",AVERAGE(P21,P32,P43,P54,P65,P76,P87,P98,P109,P120,P131,P142,P153,P164))</f>
        <v>4.659742801800193</v>
      </c>
      <c r="Q175" s="41" t="str">
        <f t="shared" si="35"/>
        <v>-</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5" x14ac:dyDescent="0.25">
      <c r="A176" s="273"/>
      <c r="B176" s="142" t="s">
        <v>352</v>
      </c>
      <c r="C176" s="142" t="s">
        <v>417</v>
      </c>
      <c r="D176" s="140" t="s">
        <v>293</v>
      </c>
      <c r="E176" s="134"/>
      <c r="F176" s="31"/>
      <c r="G176" s="41">
        <f t="shared" si="28"/>
        <v>0.96554043361684483</v>
      </c>
      <c r="H176" s="41">
        <f t="shared" si="28"/>
        <v>0.96676106510234361</v>
      </c>
      <c r="I176" s="41">
        <f t="shared" si="28"/>
        <v>0.98051862750670715</v>
      </c>
      <c r="J176" s="41">
        <f t="shared" si="28"/>
        <v>0.9841805219632036</v>
      </c>
      <c r="K176" s="41">
        <f t="shared" si="28"/>
        <v>0.95782028669795716</v>
      </c>
      <c r="L176" s="41">
        <f t="shared" si="28"/>
        <v>0.96356154253603088</v>
      </c>
      <c r="M176" s="41">
        <f t="shared" si="28"/>
        <v>1.0099426349823299</v>
      </c>
      <c r="N176" s="41">
        <f t="shared" si="28"/>
        <v>1.0673405127168387</v>
      </c>
      <c r="O176" s="31"/>
      <c r="P176" s="41" t="str">
        <f t="shared" ref="P176:Z176" si="36">IF(P22="-","-",AVERAGE(P22,P33,P44,P55,P66,P77,P88,P99,P110,P121,P132,P143,P154,P165))</f>
        <v>-</v>
      </c>
      <c r="Q176" s="41" t="str">
        <f t="shared" si="36"/>
        <v>-</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5" x14ac:dyDescent="0.25">
      <c r="A177" s="273"/>
      <c r="B177" s="142" t="s">
        <v>398</v>
      </c>
      <c r="C177" s="142" t="s">
        <v>548</v>
      </c>
      <c r="D177" s="140" t="s">
        <v>293</v>
      </c>
      <c r="E177" s="134"/>
      <c r="F177" s="31"/>
      <c r="G177" s="41">
        <f t="shared" si="28"/>
        <v>1.3721340620260729</v>
      </c>
      <c r="H177" s="41">
        <f t="shared" si="28"/>
        <v>1.3739303280492294</v>
      </c>
      <c r="I177" s="41">
        <f t="shared" si="28"/>
        <v>1.3925420474806562</v>
      </c>
      <c r="J177" s="41">
        <f t="shared" si="28"/>
        <v>1.3979308455501247</v>
      </c>
      <c r="K177" s="41">
        <f t="shared" si="28"/>
        <v>1.3637535741782265</v>
      </c>
      <c r="L177" s="41">
        <f t="shared" si="28"/>
        <v>1.3725027163049366</v>
      </c>
      <c r="M177" s="41">
        <f t="shared" si="28"/>
        <v>1.4356571932019804</v>
      </c>
      <c r="N177" s="41">
        <f t="shared" si="28"/>
        <v>1.5130131115943271</v>
      </c>
      <c r="O177" s="31"/>
      <c r="P177" s="41" t="str">
        <f t="shared" ref="P177:Z177" si="37">IF(P23="-","-",AVERAGE(P23,P34,P45,P56,P67,P78,P89,P100,P111,P122,P133,P144,P155,P166))</f>
        <v>-</v>
      </c>
      <c r="Q177" s="41" t="str">
        <f t="shared" si="37"/>
        <v>-</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5" x14ac:dyDescent="0.25">
      <c r="A178" s="273"/>
      <c r="B178" s="142" t="s">
        <v>294</v>
      </c>
      <c r="C178" s="142" t="s">
        <v>549</v>
      </c>
      <c r="D178" s="140" t="s">
        <v>293</v>
      </c>
      <c r="E178" s="134"/>
      <c r="F178" s="31"/>
      <c r="G178" s="41">
        <f t="shared" si="28"/>
        <v>0.80356023997391579</v>
      </c>
      <c r="H178" s="41">
        <f t="shared" si="28"/>
        <v>0.80495486386475157</v>
      </c>
      <c r="I178" s="41">
        <f t="shared" si="28"/>
        <v>0.8083615772024183</v>
      </c>
      <c r="J178" s="41">
        <f t="shared" si="28"/>
        <v>0.81254544887492552</v>
      </c>
      <c r="K178" s="41">
        <f t="shared" si="28"/>
        <v>0.82092952245596074</v>
      </c>
      <c r="L178" s="41">
        <f t="shared" si="28"/>
        <v>0.82772237077404431</v>
      </c>
      <c r="M178" s="41">
        <f t="shared" si="28"/>
        <v>0.872490707601143</v>
      </c>
      <c r="N178" s="41">
        <f t="shared" si="28"/>
        <v>0.93254996970194826</v>
      </c>
      <c r="O178" s="31"/>
      <c r="P178" s="41">
        <f t="shared" ref="P178:Z178" si="38">IF(P24="-","-",AVERAGE(P24,P35,P46,P57,P68,P79,P90,P101,P112,P123,P134,P145,P156,P167))</f>
        <v>0.71532778353982818</v>
      </c>
      <c r="Q178" s="41" t="str">
        <f t="shared" si="38"/>
        <v>-</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5" x14ac:dyDescent="0.25">
      <c r="A179" s="273"/>
      <c r="B179" s="142" t="s">
        <v>46</v>
      </c>
      <c r="C179" s="142" t="str">
        <f>B179&amp;"_"&amp;D179</f>
        <v>Total_GB average</v>
      </c>
      <c r="D179" s="133" t="s">
        <v>293</v>
      </c>
      <c r="E179" s="134"/>
      <c r="F179" s="31"/>
      <c r="G179" s="41">
        <f t="shared" si="28"/>
        <v>74.393276513898584</v>
      </c>
      <c r="H179" s="41">
        <f t="shared" si="28"/>
        <v>74.491007720820789</v>
      </c>
      <c r="I179" s="41">
        <f t="shared" si="28"/>
        <v>75.492590334191306</v>
      </c>
      <c r="J179" s="41">
        <f t="shared" si="28"/>
        <v>75.78578395495795</v>
      </c>
      <c r="K179" s="41">
        <f t="shared" si="28"/>
        <v>73.961187000751366</v>
      </c>
      <c r="L179" s="41">
        <f t="shared" si="28"/>
        <v>74.437210155759857</v>
      </c>
      <c r="M179" s="41">
        <f t="shared" si="28"/>
        <v>77.869052806170515</v>
      </c>
      <c r="N179" s="41">
        <f t="shared" si="28"/>
        <v>82.077832112576658</v>
      </c>
      <c r="O179" s="31"/>
      <c r="P179" s="41">
        <f t="shared" ref="P179:Z179" si="39">IF(P25="-","-",AVERAGE(P25,P36,P47,P58,P69,P80,P91,P102,P113,P124,P135,P146,P157,P168))</f>
        <v>50.128101267821123</v>
      </c>
      <c r="Q179" s="41" t="str">
        <f t="shared" si="39"/>
        <v>-</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25"/>
    <row r="181" spans="1:27" x14ac:dyDescent="0.25"/>
    <row r="182" spans="1:27" x14ac:dyDescent="0.25"/>
    <row r="183" spans="1:27" x14ac:dyDescent="0.25"/>
    <row r="184" spans="1:27" x14ac:dyDescent="0.25"/>
    <row r="185" spans="1:27" x14ac:dyDescent="0.25"/>
    <row r="186" spans="1:27" x14ac:dyDescent="0.25"/>
    <row r="187" spans="1:27" x14ac:dyDescent="0.25"/>
    <row r="188" spans="1:27" x14ac:dyDescent="0.25"/>
    <row r="189" spans="1:27" x14ac:dyDescent="0.25"/>
    <row r="190" spans="1:27" x14ac:dyDescent="0.25"/>
    <row r="191" spans="1:27" x14ac:dyDescent="0.25"/>
    <row r="192" spans="1:27"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4"/>
  <sheetViews>
    <sheetView workbookViewId="0"/>
  </sheetViews>
  <sheetFormatPr defaultColWidth="0" defaultRowHeight="13.5" zeroHeight="1" x14ac:dyDescent="0.25"/>
  <cols>
    <col min="1" max="1" width="9" style="272" customWidth="1"/>
    <col min="2" max="2" width="33.3828125" style="44" customWidth="1"/>
    <col min="3" max="3" width="21.3828125" style="44" customWidth="1"/>
    <col min="4" max="4" width="19.765625" style="44" customWidth="1"/>
    <col min="5" max="5" width="25.07421875" style="44" customWidth="1"/>
    <col min="6" max="6" width="2.4609375" style="44" customWidth="1"/>
    <col min="7" max="14" width="15.61328125" style="44" customWidth="1"/>
    <col min="15" max="15" width="2.4609375" style="44" customWidth="1"/>
    <col min="16" max="26" width="15.61328125" style="44" customWidth="1"/>
    <col min="27" max="27" width="9" style="44" customWidth="1"/>
    <col min="28" max="16384" width="0" style="44" hidden="1"/>
  </cols>
  <sheetData>
    <row r="1" spans="1:27" s="73" customFormat="1" ht="12.4" customHeight="1" x14ac:dyDescent="0.25">
      <c r="A1" s="271"/>
    </row>
    <row r="2" spans="1:27" s="73" customFormat="1" ht="18.399999999999999" customHeight="1" x14ac:dyDescent="0.35">
      <c r="A2" s="271"/>
      <c r="B2" s="27" t="s">
        <v>466</v>
      </c>
      <c r="C2" s="27"/>
      <c r="D2" s="27"/>
    </row>
    <row r="3" spans="1:27" s="73" customFormat="1" ht="24.4" customHeight="1" x14ac:dyDescent="0.25">
      <c r="A3" s="271"/>
      <c r="B3" s="407" t="s">
        <v>538</v>
      </c>
      <c r="C3" s="407"/>
      <c r="D3" s="407"/>
      <c r="E3" s="407"/>
      <c r="F3" s="407"/>
      <c r="G3" s="407"/>
      <c r="H3" s="407"/>
      <c r="I3" s="75"/>
      <c r="J3" s="75"/>
      <c r="K3" s="75"/>
      <c r="L3" s="75"/>
      <c r="M3" s="75"/>
      <c r="N3" s="75"/>
      <c r="O3" s="75"/>
      <c r="P3" s="75"/>
      <c r="Q3" s="75"/>
    </row>
    <row r="4" spans="1:27" s="73" customFormat="1" ht="16.149999999999999" customHeight="1" x14ac:dyDescent="0.25">
      <c r="A4" s="271"/>
      <c r="B4" s="168"/>
      <c r="C4" s="168"/>
      <c r="D4" s="168"/>
      <c r="E4" s="168"/>
      <c r="F4" s="74"/>
      <c r="G4" s="74"/>
      <c r="I4" s="75"/>
      <c r="J4" s="75"/>
      <c r="K4" s="75"/>
      <c r="L4" s="75"/>
      <c r="M4" s="75"/>
      <c r="N4" s="75"/>
      <c r="O4" s="75"/>
      <c r="P4" s="75"/>
      <c r="Q4" s="75"/>
    </row>
    <row r="5" spans="1:27" ht="16.149999999999999" customHeight="1" x14ac:dyDescent="0.25">
      <c r="B5" s="78"/>
      <c r="C5" s="78"/>
      <c r="D5" s="78"/>
      <c r="E5" s="78"/>
      <c r="F5" s="78"/>
      <c r="G5" s="78"/>
      <c r="I5" s="79"/>
      <c r="J5" s="79"/>
      <c r="K5" s="79"/>
      <c r="L5" s="79"/>
      <c r="M5" s="79"/>
      <c r="N5" s="79"/>
      <c r="O5" s="79"/>
      <c r="P5" s="79"/>
      <c r="Q5" s="79"/>
    </row>
    <row r="6" spans="1:27" ht="23" x14ac:dyDescent="0.25">
      <c r="B6" s="82" t="s">
        <v>377</v>
      </c>
      <c r="C6" s="84" t="s">
        <v>507</v>
      </c>
      <c r="D6" s="78"/>
      <c r="E6" s="78"/>
      <c r="F6" s="78"/>
      <c r="G6" s="78"/>
      <c r="I6" s="79"/>
      <c r="J6" s="79"/>
      <c r="K6" s="79"/>
      <c r="L6" s="79"/>
      <c r="M6" s="79"/>
      <c r="N6" s="79"/>
      <c r="O6" s="79"/>
      <c r="P6" s="79"/>
      <c r="Q6" s="79"/>
    </row>
    <row r="7" spans="1:27" ht="14.65" customHeight="1" x14ac:dyDescent="0.25">
      <c r="B7" s="82" t="s">
        <v>494</v>
      </c>
      <c r="C7" s="84" t="s">
        <v>0</v>
      </c>
      <c r="D7" s="78"/>
      <c r="E7" s="78"/>
      <c r="F7" s="78"/>
      <c r="G7" s="78"/>
      <c r="I7" s="79"/>
      <c r="J7" s="79"/>
      <c r="K7" s="79"/>
      <c r="L7" s="79"/>
      <c r="M7" s="79"/>
      <c r="N7" s="79"/>
      <c r="O7" s="79"/>
      <c r="P7" s="79"/>
      <c r="Q7" s="79"/>
    </row>
    <row r="8" spans="1:27" ht="12.4" customHeight="1" x14ac:dyDescent="0.25">
      <c r="B8" s="83" t="s">
        <v>348</v>
      </c>
      <c r="C8" s="85" t="s">
        <v>1</v>
      </c>
    </row>
    <row r="9" spans="1:27" s="29" customFormat="1" ht="11.5" x14ac:dyDescent="0.25">
      <c r="A9" s="273"/>
    </row>
    <row r="10" spans="1:27" s="30" customFormat="1" ht="11.25" customHeight="1" x14ac:dyDescent="0.25">
      <c r="A10" s="273"/>
      <c r="B10" s="450" t="s">
        <v>349</v>
      </c>
      <c r="C10" s="450" t="s">
        <v>354</v>
      </c>
      <c r="D10" s="459" t="s">
        <v>305</v>
      </c>
      <c r="E10" s="460"/>
      <c r="F10" s="31"/>
      <c r="G10" s="451" t="s">
        <v>510</v>
      </c>
      <c r="H10" s="452"/>
      <c r="I10" s="452"/>
      <c r="J10" s="452"/>
      <c r="K10" s="452"/>
      <c r="L10" s="452"/>
      <c r="M10" s="452"/>
      <c r="N10" s="453"/>
      <c r="O10" s="31"/>
      <c r="P10" s="451" t="s">
        <v>502</v>
      </c>
      <c r="Q10" s="454"/>
      <c r="R10" s="454"/>
      <c r="S10" s="454"/>
      <c r="T10" s="454"/>
      <c r="U10" s="454"/>
      <c r="V10" s="454"/>
      <c r="W10" s="454"/>
      <c r="X10" s="454"/>
      <c r="Y10" s="454"/>
      <c r="Z10" s="455"/>
      <c r="AA10" s="29"/>
    </row>
    <row r="11" spans="1:27" s="30" customFormat="1" ht="11.25" customHeight="1" x14ac:dyDescent="0.25">
      <c r="A11" s="273"/>
      <c r="B11" s="450"/>
      <c r="C11" s="450"/>
      <c r="D11" s="459"/>
      <c r="E11" s="461"/>
      <c r="F11" s="31"/>
      <c r="G11" s="456" t="s">
        <v>486</v>
      </c>
      <c r="H11" s="457"/>
      <c r="I11" s="457"/>
      <c r="J11" s="457"/>
      <c r="K11" s="457"/>
      <c r="L11" s="457"/>
      <c r="M11" s="457"/>
      <c r="N11" s="458"/>
      <c r="O11" s="31"/>
      <c r="P11" s="456" t="s">
        <v>503</v>
      </c>
      <c r="Q11" s="457"/>
      <c r="R11" s="457"/>
      <c r="S11" s="457"/>
      <c r="T11" s="457"/>
      <c r="U11" s="457"/>
      <c r="V11" s="457"/>
      <c r="W11" s="457"/>
      <c r="X11" s="457"/>
      <c r="Y11" s="457"/>
      <c r="Z11" s="458"/>
      <c r="AA11" s="29"/>
    </row>
    <row r="12" spans="1:27" s="30" customFormat="1" ht="25.5" customHeight="1" x14ac:dyDescent="0.25">
      <c r="A12" s="273"/>
      <c r="B12" s="450"/>
      <c r="C12" s="450"/>
      <c r="D12" s="459"/>
      <c r="E12" s="32" t="s">
        <v>5</v>
      </c>
      <c r="F12" s="31"/>
      <c r="G12" s="111" t="s">
        <v>306</v>
      </c>
      <c r="H12" s="111" t="s">
        <v>300</v>
      </c>
      <c r="I12" s="111" t="s">
        <v>301</v>
      </c>
      <c r="J12" s="111" t="s">
        <v>302</v>
      </c>
      <c r="K12" s="111" t="s">
        <v>6</v>
      </c>
      <c r="L12" s="33" t="s">
        <v>7</v>
      </c>
      <c r="M12" s="111" t="s">
        <v>8</v>
      </c>
      <c r="N12" s="111" t="s">
        <v>307</v>
      </c>
      <c r="O12" s="31"/>
      <c r="P12" s="110" t="s">
        <v>473</v>
      </c>
      <c r="Q12" s="110" t="s">
        <v>10</v>
      </c>
      <c r="R12" s="110" t="s">
        <v>11</v>
      </c>
      <c r="S12" s="35" t="s">
        <v>12</v>
      </c>
      <c r="T12" s="110" t="s">
        <v>13</v>
      </c>
      <c r="U12" s="110" t="s">
        <v>14</v>
      </c>
      <c r="V12" s="110" t="s">
        <v>15</v>
      </c>
      <c r="W12" s="110" t="s">
        <v>16</v>
      </c>
      <c r="X12" s="110" t="s">
        <v>17</v>
      </c>
      <c r="Y12" s="110" t="s">
        <v>18</v>
      </c>
      <c r="Z12" s="110" t="s">
        <v>19</v>
      </c>
      <c r="AA12" s="29"/>
    </row>
    <row r="13" spans="1:27" s="30" customFormat="1" ht="15" customHeight="1" x14ac:dyDescent="0.25">
      <c r="A13" s="273"/>
      <c r="B13" s="450"/>
      <c r="C13" s="450"/>
      <c r="D13" s="459"/>
      <c r="E13" s="32" t="s">
        <v>383</v>
      </c>
      <c r="F13" s="31"/>
      <c r="G13" s="36" t="s">
        <v>308</v>
      </c>
      <c r="H13" s="36" t="s">
        <v>309</v>
      </c>
      <c r="I13" s="36" t="s">
        <v>310</v>
      </c>
      <c r="J13" s="36" t="s">
        <v>311</v>
      </c>
      <c r="K13" s="36" t="s">
        <v>20</v>
      </c>
      <c r="L13" s="37" t="s">
        <v>21</v>
      </c>
      <c r="M13" s="36" t="s">
        <v>22</v>
      </c>
      <c r="N13" s="36" t="s">
        <v>312</v>
      </c>
      <c r="O13" s="31"/>
      <c r="P13" s="36" t="s">
        <v>313</v>
      </c>
      <c r="Q13" s="36" t="s">
        <v>23</v>
      </c>
      <c r="R13" s="36" t="s">
        <v>24</v>
      </c>
      <c r="S13" s="38" t="s">
        <v>25</v>
      </c>
      <c r="T13" s="36" t="s">
        <v>26</v>
      </c>
      <c r="U13" s="36" t="s">
        <v>27</v>
      </c>
      <c r="V13" s="36" t="s">
        <v>28</v>
      </c>
      <c r="W13" s="36" t="s">
        <v>29</v>
      </c>
      <c r="X13" s="36" t="s">
        <v>30</v>
      </c>
      <c r="Y13" s="36" t="s">
        <v>31</v>
      </c>
      <c r="Z13" s="36" t="s">
        <v>32</v>
      </c>
      <c r="AA13" s="29"/>
    </row>
    <row r="14" spans="1:27" s="30" customFormat="1" ht="15" customHeight="1" x14ac:dyDescent="0.25">
      <c r="A14" s="273"/>
      <c r="B14" s="450"/>
      <c r="C14" s="450"/>
      <c r="D14" s="459"/>
      <c r="E14" s="40" t="s">
        <v>338</v>
      </c>
      <c r="F14" s="31"/>
      <c r="G14" s="110" t="s">
        <v>315</v>
      </c>
      <c r="H14" s="110" t="s">
        <v>315</v>
      </c>
      <c r="I14" s="110" t="s">
        <v>316</v>
      </c>
      <c r="J14" s="110" t="s">
        <v>316</v>
      </c>
      <c r="K14" s="110" t="s">
        <v>36</v>
      </c>
      <c r="L14" s="76" t="s">
        <v>36</v>
      </c>
      <c r="M14" s="110" t="s">
        <v>37</v>
      </c>
      <c r="N14" s="110" t="s">
        <v>37</v>
      </c>
      <c r="O14" s="31"/>
      <c r="P14" s="110" t="s">
        <v>317</v>
      </c>
      <c r="Q14" s="110" t="s">
        <v>38</v>
      </c>
      <c r="R14" s="110" t="s">
        <v>38</v>
      </c>
      <c r="S14" s="35" t="s">
        <v>39</v>
      </c>
      <c r="T14" s="110" t="s">
        <v>39</v>
      </c>
      <c r="U14" s="110" t="s">
        <v>40</v>
      </c>
      <c r="V14" s="110" t="s">
        <v>40</v>
      </c>
      <c r="W14" s="110" t="s">
        <v>41</v>
      </c>
      <c r="X14" s="110" t="s">
        <v>41</v>
      </c>
      <c r="Y14" s="110" t="s">
        <v>42</v>
      </c>
      <c r="Z14" s="110" t="s">
        <v>42</v>
      </c>
      <c r="AA14" s="29"/>
    </row>
    <row r="15" spans="1:27" s="30" customFormat="1" ht="12.4" customHeight="1" x14ac:dyDescent="0.25">
      <c r="A15" s="273">
        <v>1</v>
      </c>
      <c r="B15" s="142" t="s">
        <v>353</v>
      </c>
      <c r="C15" s="142" t="s">
        <v>344</v>
      </c>
      <c r="D15" s="133" t="s">
        <v>318</v>
      </c>
      <c r="E15" s="134"/>
      <c r="F15" s="31"/>
      <c r="G15" s="41" t="s">
        <v>336</v>
      </c>
      <c r="H15" s="41" t="s">
        <v>336</v>
      </c>
      <c r="I15" s="41" t="s">
        <v>336</v>
      </c>
      <c r="J15" s="41" t="s">
        <v>336</v>
      </c>
      <c r="K15" s="41" t="s">
        <v>336</v>
      </c>
      <c r="L15" s="41" t="s">
        <v>336</v>
      </c>
      <c r="M15" s="41" t="s">
        <v>336</v>
      </c>
      <c r="N15" s="41" t="s">
        <v>336</v>
      </c>
      <c r="O15" s="31"/>
      <c r="P15" s="41" t="s">
        <v>336</v>
      </c>
      <c r="Q15" s="41" t="s">
        <v>336</v>
      </c>
      <c r="R15" s="41" t="s">
        <v>336</v>
      </c>
      <c r="S15" s="41" t="s">
        <v>336</v>
      </c>
      <c r="T15" s="41" t="s">
        <v>336</v>
      </c>
      <c r="U15" s="41" t="s">
        <v>336</v>
      </c>
      <c r="V15" s="41" t="s">
        <v>336</v>
      </c>
      <c r="W15" s="41" t="s">
        <v>336</v>
      </c>
      <c r="X15" s="41" t="s">
        <v>336</v>
      </c>
      <c r="Y15" s="41" t="s">
        <v>336</v>
      </c>
      <c r="Z15" s="41" t="s">
        <v>336</v>
      </c>
      <c r="AA15" s="29"/>
    </row>
    <row r="16" spans="1:27" s="30" customFormat="1" ht="11.25" customHeight="1" x14ac:dyDescent="0.25">
      <c r="A16" s="273">
        <v>2</v>
      </c>
      <c r="B16" s="142" t="s">
        <v>353</v>
      </c>
      <c r="C16" s="142" t="s">
        <v>303</v>
      </c>
      <c r="D16" s="133" t="s">
        <v>318</v>
      </c>
      <c r="E16" s="134"/>
      <c r="F16" s="31"/>
      <c r="G16" s="41" t="s">
        <v>336</v>
      </c>
      <c r="H16" s="41" t="s">
        <v>336</v>
      </c>
      <c r="I16" s="41" t="s">
        <v>336</v>
      </c>
      <c r="J16" s="41" t="s">
        <v>336</v>
      </c>
      <c r="K16" s="41" t="s">
        <v>336</v>
      </c>
      <c r="L16" s="41" t="s">
        <v>336</v>
      </c>
      <c r="M16" s="41" t="s">
        <v>336</v>
      </c>
      <c r="N16" s="41" t="s">
        <v>336</v>
      </c>
      <c r="O16" s="31"/>
      <c r="P16" s="41" t="s">
        <v>336</v>
      </c>
      <c r="Q16" s="41" t="s">
        <v>336</v>
      </c>
      <c r="R16" s="41" t="s">
        <v>336</v>
      </c>
      <c r="S16" s="41" t="s">
        <v>336</v>
      </c>
      <c r="T16" s="41" t="s">
        <v>336</v>
      </c>
      <c r="U16" s="41" t="s">
        <v>336</v>
      </c>
      <c r="V16" s="41" t="s">
        <v>336</v>
      </c>
      <c r="W16" s="41" t="s">
        <v>336</v>
      </c>
      <c r="X16" s="41" t="s">
        <v>336</v>
      </c>
      <c r="Y16" s="41" t="s">
        <v>336</v>
      </c>
      <c r="Z16" s="41" t="s">
        <v>336</v>
      </c>
      <c r="AA16" s="29"/>
    </row>
    <row r="17" spans="1:27" s="30" customFormat="1" ht="11.25" customHeight="1" x14ac:dyDescent="0.25">
      <c r="A17" s="273">
        <v>3</v>
      </c>
      <c r="B17" s="142" t="s">
        <v>2</v>
      </c>
      <c r="C17" s="142" t="s">
        <v>345</v>
      </c>
      <c r="D17" s="133" t="s">
        <v>318</v>
      </c>
      <c r="E17" s="134"/>
      <c r="F17" s="31"/>
      <c r="G17" s="41">
        <f>IF('3c PC'!G14="-","-",'3c PC'!G55)</f>
        <v>6.5567588596821027</v>
      </c>
      <c r="H17" s="41">
        <f>IF('3c PC'!H14="-","-",'3c PC'!H55)</f>
        <v>6.5567588596821027</v>
      </c>
      <c r="I17" s="41">
        <f>IF('3c PC'!I14="-","-",'3c PC'!I55)</f>
        <v>6.6197359495950758</v>
      </c>
      <c r="J17" s="41">
        <f>IF('3c PC'!J14="-","-",'3c PC'!J55)</f>
        <v>6.6197359495950758</v>
      </c>
      <c r="K17" s="41">
        <f>IF('3c PC'!K14="-","-",'3c PC'!K55)</f>
        <v>6.6995028867368616</v>
      </c>
      <c r="L17" s="41">
        <f>IF('3c PC'!L14="-","-",'3c PC'!L55)</f>
        <v>6.6995028867368616</v>
      </c>
      <c r="M17" s="41">
        <f>IF('3c PC'!M14="-","-",'3c PC'!M55)</f>
        <v>7.1131218301273513</v>
      </c>
      <c r="N17" s="41">
        <f>IF('3c PC'!N14="-","-",'3c PC'!N55)</f>
        <v>7.1131218301273513</v>
      </c>
      <c r="O17" s="31"/>
      <c r="P17" s="41" t="str">
        <f>'3c PC'!P55</f>
        <v>-</v>
      </c>
      <c r="Q17" s="41" t="str">
        <f>'3c PC'!Q55</f>
        <v>-</v>
      </c>
      <c r="R17" s="41" t="str">
        <f>'3c PC'!R55</f>
        <v>-</v>
      </c>
      <c r="S17" s="41" t="str">
        <f>'3c PC'!S55</f>
        <v>-</v>
      </c>
      <c r="T17" s="41" t="str">
        <f>'3c PC'!T55</f>
        <v>-</v>
      </c>
      <c r="U17" s="41" t="str">
        <f>'3c PC'!U55</f>
        <v>-</v>
      </c>
      <c r="V17" s="41" t="str">
        <f>'3c PC'!V55</f>
        <v>-</v>
      </c>
      <c r="W17" s="41" t="str">
        <f>'3c PC'!W55</f>
        <v>-</v>
      </c>
      <c r="X17" s="41" t="str">
        <f>'3c PC'!X55</f>
        <v>-</v>
      </c>
      <c r="Y17" s="41" t="str">
        <f>'3c PC'!Y55</f>
        <v>-</v>
      </c>
      <c r="Z17" s="41" t="str">
        <f>'3c PC'!Z55</f>
        <v>-</v>
      </c>
      <c r="AA17" s="29"/>
    </row>
    <row r="18" spans="1:27" s="30" customFormat="1" ht="11.25" customHeight="1" x14ac:dyDescent="0.25">
      <c r="A18" s="273">
        <v>4</v>
      </c>
      <c r="B18" s="142" t="s">
        <v>355</v>
      </c>
      <c r="C18" s="142" t="s">
        <v>346</v>
      </c>
      <c r="D18" s="133" t="s">
        <v>318</v>
      </c>
      <c r="E18" s="134"/>
      <c r="F18" s="31"/>
      <c r="G18" s="41">
        <f>IF('3d NC-Elec'!H14="-","-",'3d NC-Elec'!H14)</f>
        <v>17.118500000000001</v>
      </c>
      <c r="H18" s="41">
        <f>IF('3d NC-Elec'!I14="-","-",'3d NC-Elec'!I14)</f>
        <v>17.118500000000001</v>
      </c>
      <c r="I18" s="41">
        <f>IF('3d NC-Elec'!J14="-","-",'3d NC-Elec'!J14)</f>
        <v>16.753500000000003</v>
      </c>
      <c r="J18" s="41">
        <f>IF('3d NC-Elec'!K14="-","-",'3d NC-Elec'!K14)</f>
        <v>16.753500000000003</v>
      </c>
      <c r="K18" s="41">
        <f>IF('3d NC-Elec'!L14="-","-",'3d NC-Elec'!L14)</f>
        <v>17.118499999999997</v>
      </c>
      <c r="L18" s="41">
        <f>IF('3d NC-Elec'!M14="-","-",'3d NC-Elec'!M14)</f>
        <v>17.118499999999997</v>
      </c>
      <c r="M18" s="41">
        <f>IF('3d NC-Elec'!N14="-","-",'3d NC-Elec'!N14)</f>
        <v>16.169499999999999</v>
      </c>
      <c r="N18" s="41">
        <f>IF('3d NC-Elec'!O14="-","-",'3d NC-Elec'!O14)</f>
        <v>16.169499999999999</v>
      </c>
      <c r="O18" s="31"/>
      <c r="P18" s="41" t="str">
        <f>'3d NC-Elec'!Q14</f>
        <v>-</v>
      </c>
      <c r="Q18" s="41" t="str">
        <f>'3d NC-Elec'!R14</f>
        <v>-</v>
      </c>
      <c r="R18" s="41" t="str">
        <f>'3d NC-Elec'!S14</f>
        <v>-</v>
      </c>
      <c r="S18" s="41" t="str">
        <f>'3d NC-Elec'!T14</f>
        <v>-</v>
      </c>
      <c r="T18" s="41" t="str">
        <f>'3d NC-Elec'!U14</f>
        <v>-</v>
      </c>
      <c r="U18" s="41" t="str">
        <f>'3d NC-Elec'!V14</f>
        <v>-</v>
      </c>
      <c r="V18" s="41" t="str">
        <f>'3d NC-Elec'!W14</f>
        <v>-</v>
      </c>
      <c r="W18" s="41" t="str">
        <f>'3d NC-Elec'!X14</f>
        <v>-</v>
      </c>
      <c r="X18" s="41" t="str">
        <f>'3d NC-Elec'!Y14</f>
        <v>-</v>
      </c>
      <c r="Y18" s="41" t="str">
        <f>'3d NC-Elec'!Z14</f>
        <v>-</v>
      </c>
      <c r="Z18" s="41" t="str">
        <f>'3d NC-Elec'!AA14</f>
        <v>-</v>
      </c>
      <c r="AA18" s="29"/>
    </row>
    <row r="19" spans="1:27" s="30" customFormat="1" ht="11.25" customHeight="1" x14ac:dyDescent="0.25">
      <c r="A19" s="273">
        <v>5</v>
      </c>
      <c r="B19" s="142" t="s">
        <v>352</v>
      </c>
      <c r="C19" s="142" t="s">
        <v>347</v>
      </c>
      <c r="D19" s="133" t="s">
        <v>318</v>
      </c>
      <c r="E19" s="134"/>
      <c r="F19" s="31"/>
      <c r="G19" s="41">
        <f>IF('3f CPIH'!C$16="-","-",'3g OC '!$E$7*('3f CPIH'!C$16/'3f CPIH'!$G$16))</f>
        <v>42.217448207552998</v>
      </c>
      <c r="H19" s="41">
        <f>IF('3f CPIH'!D$16="-","-",'3g OC '!$E$7*('3f CPIH'!D$16/'3f CPIH'!$G$16))</f>
        <v>42.301967623383938</v>
      </c>
      <c r="I19" s="41">
        <f>IF('3f CPIH'!E$16="-","-",'3g OC '!$E$7*('3f CPIH'!E$16/'3f CPIH'!$G$16))</f>
        <v>42.428746747130347</v>
      </c>
      <c r="J19" s="41">
        <f>IF('3f CPIH'!F$16="-","-",'3g OC '!$E$7*('3f CPIH'!F$16/'3f CPIH'!$G$16))</f>
        <v>42.682304994623152</v>
      </c>
      <c r="K19" s="41">
        <f>IF('3f CPIH'!G$16="-","-",'3g OC '!$E$7*('3f CPIH'!G$16/'3f CPIH'!$G$16))</f>
        <v>43.189421489608776</v>
      </c>
      <c r="L19" s="41">
        <f>IF('3f CPIH'!H$16="-","-",'3g OC '!$E$7*('3f CPIH'!H$16/'3f CPIH'!$G$16))</f>
        <v>43.73879769250987</v>
      </c>
      <c r="M19" s="41">
        <f>IF('3f CPIH'!I$16="-","-",'3g OC '!$E$7*('3f CPIH'!I$16/'3f CPIH'!$G$16))</f>
        <v>44.372693311241889</v>
      </c>
      <c r="N19" s="41">
        <f>IF('3f CPIH'!J$16="-","-",'3g OC '!$E$7*('3f CPIH'!J$16/'3f CPIH'!$G$16))</f>
        <v>44.753030682481111</v>
      </c>
      <c r="O19" s="31"/>
      <c r="P19" s="41">
        <f>IF('3f CPIH'!L$16="-","-",'3g OC '!$E$7*('3f CPIH'!L$16/'3f CPIH'!$G$16))</f>
        <v>44.753030682481111</v>
      </c>
      <c r="Q19" s="41" t="str">
        <f>IF('3f CPIH'!M$16="-","-",'3g OC '!$E$7*('3f CPIH'!M$16/'3f CPIH'!$G$16))</f>
        <v>-</v>
      </c>
      <c r="R19" s="41" t="str">
        <f>IF('3f CPIH'!N$16="-","-",'3g OC '!$E$7*('3f CPIH'!N$16/'3f CPIH'!$G$16))</f>
        <v>-</v>
      </c>
      <c r="S19" s="41" t="str">
        <f>IF('3f CPIH'!O$16="-","-",'3g OC '!$E$7*('3f CPIH'!O$16/'3f CPIH'!$G$16))</f>
        <v>-</v>
      </c>
      <c r="T19" s="41" t="str">
        <f>IF('3f CPIH'!P$16="-","-",'3g OC '!$E$7*('3f CPIH'!P$16/'3f CPIH'!$G$16))</f>
        <v>-</v>
      </c>
      <c r="U19" s="41" t="str">
        <f>IF('3f CPIH'!Q$16="-","-",'3g OC '!$E$7*('3f CPIH'!Q$16/'3f CPIH'!$G$16))</f>
        <v>-</v>
      </c>
      <c r="V19" s="41" t="str">
        <f>IF('3f CPIH'!R$16="-","-",'3g OC '!$E$7*('3f CPIH'!R$16/'3f CPIH'!$G$16))</f>
        <v>-</v>
      </c>
      <c r="W19" s="41" t="str">
        <f>IF('3f CPIH'!S$16="-","-",'3g OC '!$E$7*('3f CPIH'!S$16/'3f CPIH'!$G$16))</f>
        <v>-</v>
      </c>
      <c r="X19" s="41" t="str">
        <f>IF('3f CPIH'!T$16="-","-",'3g OC '!$E$7*('3f CPIH'!T$16/'3f CPIH'!$G$16))</f>
        <v>-</v>
      </c>
      <c r="Y19" s="41" t="str">
        <f>IF('3f CPIH'!U$16="-","-",'3g OC '!$E$7*('3f CPIH'!U$16/'3f CPIH'!$G$16))</f>
        <v>-</v>
      </c>
      <c r="Z19" s="41" t="str">
        <f>IF('3f CPIH'!V$16="-","-",'3g OC '!$E$7*('3f CPIH'!V$16/'3f CPIH'!$G$16))</f>
        <v>-</v>
      </c>
      <c r="AA19" s="29"/>
    </row>
    <row r="20" spans="1:27" s="30" customFormat="1" ht="11.25" customHeight="1" x14ac:dyDescent="0.25">
      <c r="A20" s="273">
        <v>6</v>
      </c>
      <c r="B20" s="142" t="s">
        <v>352</v>
      </c>
      <c r="C20" s="142" t="s">
        <v>45</v>
      </c>
      <c r="D20" s="133" t="s">
        <v>318</v>
      </c>
      <c r="E20" s="134"/>
      <c r="F20" s="31"/>
      <c r="G20" s="41" t="s">
        <v>336</v>
      </c>
      <c r="H20" s="41" t="s">
        <v>336</v>
      </c>
      <c r="I20" s="41" t="s">
        <v>336</v>
      </c>
      <c r="J20" s="41" t="s">
        <v>336</v>
      </c>
      <c r="K20" s="41">
        <f>IF('3h SMNCC'!F$36="-","-",'3h SMNCC'!F$44)</f>
        <v>0</v>
      </c>
      <c r="L20" s="41">
        <f>IF('3h SMNCC'!G$36="-","-",'3h SMNCC'!G$44)</f>
        <v>-0.15183804717209767</v>
      </c>
      <c r="M20" s="41">
        <f>IF('3h SMNCC'!H$36="-","-",'3h SMNCC'!H$44)</f>
        <v>1.7175769694001015</v>
      </c>
      <c r="N20" s="41">
        <f>IF('3h SMNCC'!I$36="-","-",'3h SMNCC'!I$44)</f>
        <v>5.3116046327263104</v>
      </c>
      <c r="O20" s="31"/>
      <c r="P20" s="41" t="str">
        <f>IF('3h SMNCC'!K$36="-","-",'3h SMNCC'!K$44)</f>
        <v>-</v>
      </c>
      <c r="Q20" s="41" t="str">
        <f>IF('3h SMNCC'!L$36="-","-",'3h SMNCC'!L$44)</f>
        <v>-</v>
      </c>
      <c r="R20" s="41" t="str">
        <f>IF('3h SMNCC'!M$36="-","-",'3h SMNCC'!M$44)</f>
        <v>-</v>
      </c>
      <c r="S20" s="41" t="str">
        <f>IF('3h SMNCC'!N$36="-","-",'3h SMNCC'!N$44)</f>
        <v>-</v>
      </c>
      <c r="T20" s="41" t="str">
        <f>IF('3h SMNCC'!O$36="-","-",'3h SMNCC'!O$44)</f>
        <v>-</v>
      </c>
      <c r="U20" s="41" t="str">
        <f>IF('3h SMNCC'!P$36="-","-",'3h SMNCC'!P$44)</f>
        <v>-</v>
      </c>
      <c r="V20" s="41" t="str">
        <f>IF('3h SMNCC'!Q$36="-","-",'3h SMNCC'!Q$44)</f>
        <v>-</v>
      </c>
      <c r="W20" s="41" t="str">
        <f>IF('3h SMNCC'!R$36="-","-",'3h SMNCC'!R$44)</f>
        <v>-</v>
      </c>
      <c r="X20" s="41" t="str">
        <f>IF('3h SMNCC'!S$36="-","-",'3h SMNCC'!S$44)</f>
        <v>-</v>
      </c>
      <c r="Y20" s="41" t="str">
        <f>IF('3h SMNCC'!T$36="-","-",'3h SMNCC'!T$44)</f>
        <v>-</v>
      </c>
      <c r="Z20" s="41" t="str">
        <f>IF('3h SMNCC'!U$36="-","-",'3h SMNCC'!U$44)</f>
        <v>-</v>
      </c>
      <c r="AA20" s="29"/>
    </row>
    <row r="21" spans="1:27" s="30" customFormat="1" ht="11.25" customHeight="1" x14ac:dyDescent="0.25">
      <c r="A21" s="273">
        <v>7</v>
      </c>
      <c r="B21" s="142" t="s">
        <v>352</v>
      </c>
      <c r="C21" s="142" t="s">
        <v>399</v>
      </c>
      <c r="D21" s="133" t="s">
        <v>318</v>
      </c>
      <c r="E21" s="134"/>
      <c r="F21" s="31"/>
      <c r="G21" s="41">
        <f>IF('3f CPIH'!C$16="-","-",'3i PAAC PAP'!$G$7*('3f CPIH'!C$16/'3f CPIH'!$G$16))</f>
        <v>12.553203379941255</v>
      </c>
      <c r="H21" s="41">
        <f>IF('3f CPIH'!D$16="-","-",'3i PAAC PAP'!$G$7*('3f CPIH'!D$16/'3f CPIH'!$G$16))</f>
        <v>12.578334918239436</v>
      </c>
      <c r="I21" s="41">
        <f>IF('3f CPIH'!E$16="-","-",'3i PAAC PAP'!$G$7*('3f CPIH'!E$16/'3f CPIH'!$G$16))</f>
        <v>12.616032225686709</v>
      </c>
      <c r="J21" s="41">
        <f>IF('3f CPIH'!F$16="-","-",'3i PAAC PAP'!$G$7*('3f CPIH'!F$16/'3f CPIH'!$G$16))</f>
        <v>12.691426840581251</v>
      </c>
      <c r="K21" s="41">
        <f>IF('3f CPIH'!G$16="-","-",'3i PAAC PAP'!$G$7*('3f CPIH'!G$16/'3f CPIH'!$G$16))</f>
        <v>12.842216070370334</v>
      </c>
      <c r="L21" s="41">
        <f>IF('3f CPIH'!H$16="-","-",'3i PAAC PAP'!$G$7*('3f CPIH'!H$16/'3f CPIH'!$G$16))</f>
        <v>13.005571069308509</v>
      </c>
      <c r="M21" s="41">
        <f>IF('3f CPIH'!I$16="-","-",'3i PAAC PAP'!$G$7*('3f CPIH'!I$16/'3f CPIH'!$G$16))</f>
        <v>13.194057606544863</v>
      </c>
      <c r="N21" s="41">
        <f>IF('3f CPIH'!J$16="-","-",'3i PAAC PAP'!$G$7*('3f CPIH'!J$16/'3f CPIH'!$G$16))</f>
        <v>13.307149528886677</v>
      </c>
      <c r="O21" s="31"/>
      <c r="P21" s="41">
        <f>IF('3f CPIH'!L$16="-","-",'3i PAAC PAP'!$G$7*('3f CPIH'!L$16/'3f CPIH'!$G$16))</f>
        <v>13.307149528886677</v>
      </c>
      <c r="Q21" s="41" t="str">
        <f>IF('3f CPIH'!M$16="-","-",'3i PAAC PAP'!$G$7*('3f CPIH'!M$16/'3f CPIH'!$G$16))</f>
        <v>-</v>
      </c>
      <c r="R21" s="41" t="str">
        <f>IF('3f CPIH'!N$16="-","-",'3i PAAC PAP'!$G$7*('3f CPIH'!N$16/'3f CPIH'!$G$16))</f>
        <v>-</v>
      </c>
      <c r="S21" s="41" t="str">
        <f>IF('3f CPIH'!O$16="-","-",'3i PAAC PAP'!$G$7*('3f CPIH'!O$16/'3f CPIH'!$G$16))</f>
        <v>-</v>
      </c>
      <c r="T21" s="41" t="str">
        <f>IF('3f CPIH'!P$16="-","-",'3i PAAC PAP'!$G$7*('3f CPIH'!P$16/'3f CPIH'!$G$16))</f>
        <v>-</v>
      </c>
      <c r="U21" s="41" t="str">
        <f>IF('3f CPIH'!Q$16="-","-",'3i PAAC PAP'!$G$7*('3f CPIH'!Q$16/'3f CPIH'!$G$16))</f>
        <v>-</v>
      </c>
      <c r="V21" s="41" t="str">
        <f>IF('3f CPIH'!R$16="-","-",'3i PAAC PAP'!$G$7*('3f CPIH'!R$16/'3f CPIH'!$G$16))</f>
        <v>-</v>
      </c>
      <c r="W21" s="41" t="str">
        <f>IF('3f CPIH'!S$16="-","-",'3i PAAC PAP'!$G$7*('3f CPIH'!S$16/'3f CPIH'!$G$16))</f>
        <v>-</v>
      </c>
      <c r="X21" s="41" t="str">
        <f>IF('3f CPIH'!T$16="-","-",'3i PAAC PAP'!$G$7*('3f CPIH'!T$16/'3f CPIH'!$G$16))</f>
        <v>-</v>
      </c>
      <c r="Y21" s="41" t="str">
        <f>IF('3f CPIH'!U$16="-","-",'3i PAAC PAP'!$G$7*('3f CPIH'!U$16/'3f CPIH'!$G$16))</f>
        <v>-</v>
      </c>
      <c r="Z21" s="41" t="str">
        <f>IF('3f CPIH'!V$16="-","-",'3i PAAC PAP'!$G$7*('3f CPIH'!V$16/'3f CPIH'!$G$16))</f>
        <v>-</v>
      </c>
      <c r="AA21" s="29"/>
    </row>
    <row r="22" spans="1:27" s="30" customFormat="1" ht="11.5" x14ac:dyDescent="0.25">
      <c r="A22" s="273">
        <v>8</v>
      </c>
      <c r="B22" s="142" t="s">
        <v>352</v>
      </c>
      <c r="C22" s="142" t="s">
        <v>417</v>
      </c>
      <c r="D22" s="133" t="s">
        <v>318</v>
      </c>
      <c r="E22" s="134"/>
      <c r="F22" s="31"/>
      <c r="G22" s="41">
        <f>IF(G17="-","-",SUM(G15:G20)*'3i PAAC PAP'!$G$19)</f>
        <v>5.4290950685742398</v>
      </c>
      <c r="H22" s="41">
        <f>IF(H17="-","-",SUM(H15:H20)*'3i PAAC PAP'!$G$19)</f>
        <v>5.4360588732820689</v>
      </c>
      <c r="I22" s="41">
        <f>IF(I17="-","-",SUM(I15:I20)*'3i PAAC PAP'!$G$19)</f>
        <v>5.4216200192940347</v>
      </c>
      <c r="J22" s="41">
        <f>IF(J17="-","-",SUM(J15:J20)*'3i PAAC PAP'!$G$19)</f>
        <v>5.4425114334175264</v>
      </c>
      <c r="K22" s="41">
        <f>IF(K17="-","-",SUM(K15:K20)*'3i PAAC PAP'!$G$19)</f>
        <v>5.5209399253892908</v>
      </c>
      <c r="L22" s="41">
        <f>IF(L17="-","-",SUM(L15:L20)*'3i PAAC PAP'!$G$19)</f>
        <v>5.553694270094482</v>
      </c>
      <c r="M22" s="41">
        <f>IF(M17="-","-",SUM(M15:M20)*'3i PAAC PAP'!$G$19)</f>
        <v>5.7158378098961036</v>
      </c>
      <c r="N22" s="41">
        <f>IF(N17="-","-",SUM(N15:N20)*'3i PAAC PAP'!$G$19)</f>
        <v>6.0432975026335152</v>
      </c>
      <c r="O22" s="31"/>
      <c r="P22" s="41" t="str">
        <f>IF(P17="-","-",SUM(P15:P20)*'3i PAAC PAP'!$G$19)</f>
        <v>-</v>
      </c>
      <c r="Q22" s="41" t="str">
        <f>IF(Q17="-","-",SUM(Q15:Q20)*'3i PAAC PAP'!$G$19)</f>
        <v>-</v>
      </c>
      <c r="R22" s="41" t="str">
        <f>IF(R17="-","-",SUM(R15:R20)*'3i PAAC PAP'!$G$19)</f>
        <v>-</v>
      </c>
      <c r="S22" s="41" t="str">
        <f>IF(S17="-","-",SUM(S15:S20)*'3i PAAC PAP'!$G$19)</f>
        <v>-</v>
      </c>
      <c r="T22" s="41" t="str">
        <f>IF(T17="-","-",SUM(T15:T20)*'3i PAAC PAP'!$G$19)</f>
        <v>-</v>
      </c>
      <c r="U22" s="41" t="str">
        <f>IF(U17="-","-",SUM(U15:U20)*'3i PAAC PAP'!$G$19)</f>
        <v>-</v>
      </c>
      <c r="V22" s="41" t="str">
        <f>IF(V17="-","-",SUM(V15:V20)*'3i PAAC PAP'!$G$19)</f>
        <v>-</v>
      </c>
      <c r="W22" s="41" t="str">
        <f>IF(W17="-","-",SUM(W15:W20)*'3i PAAC PAP'!$G$19)</f>
        <v>-</v>
      </c>
      <c r="X22" s="41" t="str">
        <f>IF(X17="-","-",SUM(X15:X20)*'3i PAAC PAP'!$G$19)</f>
        <v>-</v>
      </c>
      <c r="Y22" s="41" t="str">
        <f>IF(Y17="-","-",SUM(Y15:Y20)*'3i PAAC PAP'!$G$19)</f>
        <v>-</v>
      </c>
      <c r="Z22" s="41" t="str">
        <f>IF(Z17="-","-",SUM(Z15:Z20)*'3i PAAC PAP'!$G$19)</f>
        <v>-</v>
      </c>
      <c r="AA22" s="29"/>
    </row>
    <row r="23" spans="1:27" s="30" customFormat="1" ht="11.5" x14ac:dyDescent="0.25">
      <c r="A23" s="273">
        <v>9</v>
      </c>
      <c r="B23" s="142" t="s">
        <v>398</v>
      </c>
      <c r="C23" s="142" t="s">
        <v>548</v>
      </c>
      <c r="D23" s="133" t="s">
        <v>318</v>
      </c>
      <c r="E23" s="134"/>
      <c r="F23" s="31"/>
      <c r="G23" s="41">
        <f>IF(G17="-","-",SUM(G15:G22)*'3j EBIT'!$E$7)</f>
        <v>1.5936251047992613</v>
      </c>
      <c r="H23" s="41">
        <f>IF(H17="-","-",SUM(H15:H22)*'3j EBIT'!$E$7)</f>
        <v>1.595840785217163</v>
      </c>
      <c r="I23" s="41">
        <f>IF(I17="-","-",SUM(I15:I22)*'3j EBIT'!$E$7)</f>
        <v>1.5929530638924172</v>
      </c>
      <c r="J23" s="41">
        <f>IF(J17="-","-",SUM(J15:J22)*'3j EBIT'!$E$7)</f>
        <v>1.5996001051461228</v>
      </c>
      <c r="K23" s="41">
        <f>IF(K17="-","-",SUM(K15:K22)*'3j EBIT'!$E$7)</f>
        <v>1.6220410270699996</v>
      </c>
      <c r="L23" s="41">
        <f>IF(L17="-","-",SUM(L15:L22)*'3j EBIT'!$E$7)</f>
        <v>1.6333203295580749</v>
      </c>
      <c r="M23" s="41">
        <f>IF(M17="-","-",SUM(M15:M22)*'3j EBIT'!$E$7)</f>
        <v>1.6773729630169958</v>
      </c>
      <c r="N23" s="41">
        <f>IF(N17="-","-",SUM(N15:N22)*'3j EBIT'!$E$7)</f>
        <v>1.7612563793602447</v>
      </c>
      <c r="O23" s="31"/>
      <c r="P23" s="41" t="str">
        <f>IF(P17="-","-",SUM(P15:P22)*'3j EBIT'!$E$7)</f>
        <v>-</v>
      </c>
      <c r="Q23" s="41" t="str">
        <f>IF(Q17="-","-",SUM(Q15:Q22)*'3j EBIT'!$E$7)</f>
        <v>-</v>
      </c>
      <c r="R23" s="41" t="str">
        <f>IF(R17="-","-",SUM(R15:R22)*'3j EBIT'!$E$7)</f>
        <v>-</v>
      </c>
      <c r="S23" s="41" t="str">
        <f>IF(S17="-","-",SUM(S15:S22)*'3j EBIT'!$E$7)</f>
        <v>-</v>
      </c>
      <c r="T23" s="41" t="str">
        <f>IF(T17="-","-",SUM(T15:T22)*'3j EBIT'!$E$7)</f>
        <v>-</v>
      </c>
      <c r="U23" s="41" t="str">
        <f>IF(U17="-","-",SUM(U15:U22)*'3j EBIT'!$E$7)</f>
        <v>-</v>
      </c>
      <c r="V23" s="41" t="str">
        <f>IF(V17="-","-",SUM(V15:V22)*'3j EBIT'!$E$7)</f>
        <v>-</v>
      </c>
      <c r="W23" s="41" t="str">
        <f>IF(W17="-","-",SUM(W15:W22)*'3j EBIT'!$E$7)</f>
        <v>-</v>
      </c>
      <c r="X23" s="41" t="str">
        <f>IF(X17="-","-",SUM(X15:X22)*'3j EBIT'!$E$7)</f>
        <v>-</v>
      </c>
      <c r="Y23" s="41" t="str">
        <f>IF(Y17="-","-",SUM(Y15:Y22)*'3j EBIT'!$E$7)</f>
        <v>-</v>
      </c>
      <c r="Z23" s="41" t="str">
        <f>IF(Z17="-","-",SUM(Z15:Z22)*'3j EBIT'!$E$7)</f>
        <v>-</v>
      </c>
      <c r="AA23" s="29"/>
    </row>
    <row r="24" spans="1:27" s="30" customFormat="1" ht="11.5" x14ac:dyDescent="0.25">
      <c r="A24" s="273">
        <v>10</v>
      </c>
      <c r="B24" s="142" t="s">
        <v>294</v>
      </c>
      <c r="C24" s="190" t="s">
        <v>549</v>
      </c>
      <c r="D24" s="133" t="s">
        <v>318</v>
      </c>
      <c r="E24" s="133"/>
      <c r="F24" s="31"/>
      <c r="G24" s="41">
        <f>IF(G19="-","-",SUM(G15:G17,G19:G23)*'3k HAP'!$E$8)</f>
        <v>0.989475878276878</v>
      </c>
      <c r="H24" s="41">
        <f>IF(H19="-","-",SUM(H15:H17,H19:H23)*'3k HAP'!$E$8)</f>
        <v>0.99119613619270375</v>
      </c>
      <c r="I24" s="41">
        <f>IF(I19="-","-",SUM(I15:I17,I19:I23)*'3k HAP'!$E$8)</f>
        <v>0.99423805494766981</v>
      </c>
      <c r="J24" s="41">
        <f>IF(J19="-","-",SUM(J15:J17,J19:J23)*'3k HAP'!$E$8)</f>
        <v>0.99939882869514662</v>
      </c>
      <c r="K24" s="41">
        <f>IF(K19="-","-",SUM(K15:K17,K19:K23)*'3k HAP'!$E$8)</f>
        <v>1.0115380470024613</v>
      </c>
      <c r="L24" s="41">
        <f>IF(L19="-","-",SUM(L15:L17,L19:L23)*'3k HAP'!$E$8)</f>
        <v>1.0202953159810244</v>
      </c>
      <c r="M24" s="41">
        <f>IF(M19="-","-",SUM(M15:M17,M19:M23)*'3k HAP'!$E$8)</f>
        <v>1.0682361238274865</v>
      </c>
      <c r="N24" s="41">
        <f>IF(N19="-","-",SUM(N15:N17,N19:N23)*'3k HAP'!$E$8)</f>
        <v>1.1333633460591162</v>
      </c>
      <c r="O24" s="31"/>
      <c r="P24" s="41">
        <f>IF(P19="-","-",SUM(P15:P17,P19:P23)*'3k HAP'!$E$8)</f>
        <v>0.84051262647162428</v>
      </c>
      <c r="Q24" s="41" t="str">
        <f>IF(Q19="-","-",SUM(Q15:Q17,Q19:Q23)*'3k HAP'!$E$8)</f>
        <v>-</v>
      </c>
      <c r="R24" s="41" t="str">
        <f>IF(R19="-","-",SUM(R15:R17,R19:R23)*'3k HAP'!$E$8)</f>
        <v>-</v>
      </c>
      <c r="S24" s="41" t="str">
        <f>IF(S19="-","-",SUM(S15:S17,S19:S23)*'3k HAP'!$E$8)</f>
        <v>-</v>
      </c>
      <c r="T24" s="41" t="str">
        <f>IF(T19="-","-",SUM(T15:T17,T19:T23)*'3k HAP'!$E$8)</f>
        <v>-</v>
      </c>
      <c r="U24" s="41" t="str">
        <f>IF(U19="-","-",SUM(U15:U17,U19:U23)*'3k HAP'!$E$8)</f>
        <v>-</v>
      </c>
      <c r="V24" s="41" t="str">
        <f>IF(V19="-","-",SUM(V15:V17,V19:V23)*'3k HAP'!$E$8)</f>
        <v>-</v>
      </c>
      <c r="W24" s="41" t="str">
        <f>IF(W19="-","-",SUM(W15:W17,W19:W23)*'3k HAP'!$E$8)</f>
        <v>-</v>
      </c>
      <c r="X24" s="41" t="str">
        <f>IF(X19="-","-",SUM(X15:X17,X19:X23)*'3k HAP'!$E$8)</f>
        <v>-</v>
      </c>
      <c r="Y24" s="41" t="str">
        <f>IF(Y19="-","-",SUM(Y15:Y17,Y19:Y23)*'3k HAP'!$E$8)</f>
        <v>-</v>
      </c>
      <c r="Z24" s="41" t="str">
        <f>IF(Z19="-","-",SUM(Z15:Z17,Z19:Z23)*'3k HAP'!$E$8)</f>
        <v>-</v>
      </c>
      <c r="AA24" s="29"/>
    </row>
    <row r="25" spans="1:27" s="30" customFormat="1" ht="11.25" customHeight="1" x14ac:dyDescent="0.25">
      <c r="A25" s="273">
        <v>11</v>
      </c>
      <c r="B25" s="142" t="s">
        <v>46</v>
      </c>
      <c r="C25" s="142" t="str">
        <f>B25&amp;"_"&amp;D25</f>
        <v>Total_Eastern</v>
      </c>
      <c r="D25" s="133" t="s">
        <v>318</v>
      </c>
      <c r="E25" s="134"/>
      <c r="F25" s="31"/>
      <c r="G25" s="41">
        <f t="shared" ref="G25:N25" si="0">IF(G19="-","-",SUM(G15:G24))</f>
        <v>86.458106498826737</v>
      </c>
      <c r="H25" s="41">
        <f t="shared" si="0"/>
        <v>86.578657195997394</v>
      </c>
      <c r="I25" s="41">
        <f t="shared" si="0"/>
        <v>86.426826060546261</v>
      </c>
      <c r="J25" s="41">
        <f t="shared" si="0"/>
        <v>86.788478152058261</v>
      </c>
      <c r="K25" s="41">
        <f t="shared" si="0"/>
        <v>88.004159446177709</v>
      </c>
      <c r="L25" s="41">
        <f t="shared" si="0"/>
        <v>88.617843517016738</v>
      </c>
      <c r="M25" s="41">
        <f t="shared" si="0"/>
        <v>91.028396614054785</v>
      </c>
      <c r="N25" s="41">
        <f t="shared" si="0"/>
        <v>95.592323902274345</v>
      </c>
      <c r="O25" s="31"/>
      <c r="P25" s="41">
        <f t="shared" ref="P25:Z25" si="1">IF(P19="-","-",SUM(P15:P24))</f>
        <v>58.900692837839408</v>
      </c>
      <c r="Q25" s="41" t="str">
        <f t="shared" si="1"/>
        <v>-</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customHeight="1" x14ac:dyDescent="0.25">
      <c r="A26" s="273">
        <v>1</v>
      </c>
      <c r="B26" s="138" t="s">
        <v>353</v>
      </c>
      <c r="C26" s="138" t="s">
        <v>344</v>
      </c>
      <c r="D26" s="136" t="s">
        <v>320</v>
      </c>
      <c r="E26" s="137"/>
      <c r="F26" s="31"/>
      <c r="G26" s="135" t="s">
        <v>336</v>
      </c>
      <c r="H26" s="135" t="s">
        <v>336</v>
      </c>
      <c r="I26" s="135" t="s">
        <v>336</v>
      </c>
      <c r="J26" s="135" t="s">
        <v>336</v>
      </c>
      <c r="K26" s="135" t="s">
        <v>336</v>
      </c>
      <c r="L26" s="135" t="s">
        <v>336</v>
      </c>
      <c r="M26" s="135" t="s">
        <v>336</v>
      </c>
      <c r="N26" s="135" t="s">
        <v>336</v>
      </c>
      <c r="O26" s="31"/>
      <c r="P26" s="135" t="s">
        <v>336</v>
      </c>
      <c r="Q26" s="135" t="s">
        <v>336</v>
      </c>
      <c r="R26" s="135" t="s">
        <v>336</v>
      </c>
      <c r="S26" s="135" t="s">
        <v>336</v>
      </c>
      <c r="T26" s="135" t="s">
        <v>336</v>
      </c>
      <c r="U26" s="135" t="s">
        <v>336</v>
      </c>
      <c r="V26" s="135" t="s">
        <v>336</v>
      </c>
      <c r="W26" s="135" t="s">
        <v>336</v>
      </c>
      <c r="X26" s="135" t="s">
        <v>336</v>
      </c>
      <c r="Y26" s="135" t="s">
        <v>336</v>
      </c>
      <c r="Z26" s="135" t="s">
        <v>336</v>
      </c>
      <c r="AA26" s="29"/>
    </row>
    <row r="27" spans="1:27" s="30" customFormat="1" ht="11.25" customHeight="1" x14ac:dyDescent="0.25">
      <c r="A27" s="273">
        <v>2</v>
      </c>
      <c r="B27" s="138" t="s">
        <v>353</v>
      </c>
      <c r="C27" s="138" t="s">
        <v>303</v>
      </c>
      <c r="D27" s="136" t="s">
        <v>320</v>
      </c>
      <c r="E27" s="137"/>
      <c r="F27" s="31"/>
      <c r="G27" s="135" t="s">
        <v>336</v>
      </c>
      <c r="H27" s="135" t="s">
        <v>336</v>
      </c>
      <c r="I27" s="135" t="s">
        <v>336</v>
      </c>
      <c r="J27" s="135" t="s">
        <v>336</v>
      </c>
      <c r="K27" s="135" t="s">
        <v>336</v>
      </c>
      <c r="L27" s="135" t="s">
        <v>336</v>
      </c>
      <c r="M27" s="135" t="s">
        <v>336</v>
      </c>
      <c r="N27" s="135" t="s">
        <v>336</v>
      </c>
      <c r="O27" s="31"/>
      <c r="P27" s="135" t="s">
        <v>336</v>
      </c>
      <c r="Q27" s="135" t="s">
        <v>336</v>
      </c>
      <c r="R27" s="135" t="s">
        <v>336</v>
      </c>
      <c r="S27" s="135" t="s">
        <v>336</v>
      </c>
      <c r="T27" s="135" t="s">
        <v>336</v>
      </c>
      <c r="U27" s="135" t="s">
        <v>336</v>
      </c>
      <c r="V27" s="135" t="s">
        <v>336</v>
      </c>
      <c r="W27" s="135" t="s">
        <v>336</v>
      </c>
      <c r="X27" s="135" t="s">
        <v>336</v>
      </c>
      <c r="Y27" s="135" t="s">
        <v>336</v>
      </c>
      <c r="Z27" s="135" t="s">
        <v>336</v>
      </c>
      <c r="AA27" s="29"/>
    </row>
    <row r="28" spans="1:27" s="30" customFormat="1" ht="12.4" customHeight="1" x14ac:dyDescent="0.25">
      <c r="A28" s="273">
        <v>3</v>
      </c>
      <c r="B28" s="138" t="s">
        <v>2</v>
      </c>
      <c r="C28" s="138" t="s">
        <v>345</v>
      </c>
      <c r="D28" s="136" t="s">
        <v>320</v>
      </c>
      <c r="E28" s="137"/>
      <c r="F28" s="31"/>
      <c r="G28" s="135">
        <f>IF('3c PC'!G14="-","-",'3c PC'!G55)</f>
        <v>6.5567588596821027</v>
      </c>
      <c r="H28" s="135">
        <f>IF('3c PC'!H14="-","-",'3c PC'!H55)</f>
        <v>6.5567588596821027</v>
      </c>
      <c r="I28" s="135">
        <f>IF('3c PC'!I14="-","-",'3c PC'!I55)</f>
        <v>6.6197359495950758</v>
      </c>
      <c r="J28" s="135">
        <f>IF('3c PC'!J14="-","-",'3c PC'!J55)</f>
        <v>6.6197359495950758</v>
      </c>
      <c r="K28" s="135">
        <f>IF('3c PC'!K14="-","-",'3c PC'!K55)</f>
        <v>6.6995028867368616</v>
      </c>
      <c r="L28" s="135">
        <f>IF('3c PC'!L14="-","-",'3c PC'!L55)</f>
        <v>6.6995028867368616</v>
      </c>
      <c r="M28" s="135">
        <f>IF('3c PC'!M14="-","-",'3c PC'!M55)</f>
        <v>7.1131218301273513</v>
      </c>
      <c r="N28" s="135">
        <f>IF('3c PC'!N14="-","-",'3c PC'!N55)</f>
        <v>7.1131218301273513</v>
      </c>
      <c r="O28" s="31"/>
      <c r="P28" s="135" t="str">
        <f>'3c PC'!P55</f>
        <v>-</v>
      </c>
      <c r="Q28" s="135" t="str">
        <f>'3c PC'!Q55</f>
        <v>-</v>
      </c>
      <c r="R28" s="135" t="str">
        <f>'3c PC'!R55</f>
        <v>-</v>
      </c>
      <c r="S28" s="135" t="str">
        <f>'3c PC'!S55</f>
        <v>-</v>
      </c>
      <c r="T28" s="135" t="str">
        <f>'3c PC'!T55</f>
        <v>-</v>
      </c>
      <c r="U28" s="135" t="str">
        <f>'3c PC'!U55</f>
        <v>-</v>
      </c>
      <c r="V28" s="135" t="str">
        <f>'3c PC'!V55</f>
        <v>-</v>
      </c>
      <c r="W28" s="135" t="str">
        <f>'3c PC'!W55</f>
        <v>-</v>
      </c>
      <c r="X28" s="135" t="str">
        <f>'3c PC'!X55</f>
        <v>-</v>
      </c>
      <c r="Y28" s="135" t="str">
        <f>'3c PC'!Y55</f>
        <v>-</v>
      </c>
      <c r="Z28" s="135" t="str">
        <f>'3c PC'!Z55</f>
        <v>-</v>
      </c>
      <c r="AA28" s="29"/>
    </row>
    <row r="29" spans="1:27" s="30" customFormat="1" ht="11.25" customHeight="1" x14ac:dyDescent="0.25">
      <c r="A29" s="273">
        <v>4</v>
      </c>
      <c r="B29" s="138" t="s">
        <v>355</v>
      </c>
      <c r="C29" s="138" t="s">
        <v>346</v>
      </c>
      <c r="D29" s="136" t="s">
        <v>320</v>
      </c>
      <c r="E29" s="137"/>
      <c r="F29" s="31"/>
      <c r="G29" s="135">
        <f>IF('3d NC-Elec'!H15="-","-",'3d NC-Elec'!H15)</f>
        <v>9.5265000000000004</v>
      </c>
      <c r="H29" s="135">
        <f>IF('3d NC-Elec'!I15="-","-",'3d NC-Elec'!I15)</f>
        <v>9.5265000000000004</v>
      </c>
      <c r="I29" s="135">
        <f>IF('3d NC-Elec'!J15="-","-",'3d NC-Elec'!J15)</f>
        <v>16.351999999999997</v>
      </c>
      <c r="J29" s="135">
        <f>IF('3d NC-Elec'!K15="-","-",'3d NC-Elec'!K15)</f>
        <v>16.351999999999997</v>
      </c>
      <c r="K29" s="135">
        <f>IF('3d NC-Elec'!L15="-","-",'3d NC-Elec'!L15)</f>
        <v>11.388</v>
      </c>
      <c r="L29" s="135">
        <f>IF('3d NC-Elec'!M15="-","-",'3d NC-Elec'!M15)</f>
        <v>11.388</v>
      </c>
      <c r="M29" s="135">
        <f>IF('3d NC-Elec'!N15="-","-",'3d NC-Elec'!N15)</f>
        <v>12.0815</v>
      </c>
      <c r="N29" s="135">
        <f>IF('3d NC-Elec'!O15="-","-",'3d NC-Elec'!O15)</f>
        <v>12.0815</v>
      </c>
      <c r="O29" s="31"/>
      <c r="P29" s="135" t="str">
        <f>'3d NC-Elec'!Q15</f>
        <v>-</v>
      </c>
      <c r="Q29" s="135" t="str">
        <f>'3d NC-Elec'!R15</f>
        <v>-</v>
      </c>
      <c r="R29" s="135" t="str">
        <f>'3d NC-Elec'!S15</f>
        <v>-</v>
      </c>
      <c r="S29" s="135" t="str">
        <f>'3d NC-Elec'!T15</f>
        <v>-</v>
      </c>
      <c r="T29" s="135" t="str">
        <f>'3d NC-Elec'!U15</f>
        <v>-</v>
      </c>
      <c r="U29" s="135" t="str">
        <f>'3d NC-Elec'!V15</f>
        <v>-</v>
      </c>
      <c r="V29" s="135" t="str">
        <f>'3d NC-Elec'!W15</f>
        <v>-</v>
      </c>
      <c r="W29" s="135" t="str">
        <f>'3d NC-Elec'!X15</f>
        <v>-</v>
      </c>
      <c r="X29" s="135" t="str">
        <f>'3d NC-Elec'!Y15</f>
        <v>-</v>
      </c>
      <c r="Y29" s="135" t="str">
        <f>'3d NC-Elec'!Z15</f>
        <v>-</v>
      </c>
      <c r="Z29" s="135" t="str">
        <f>'3d NC-Elec'!AA15</f>
        <v>-</v>
      </c>
      <c r="AA29" s="29"/>
    </row>
    <row r="30" spans="1:27" s="30" customFormat="1" ht="11.25" customHeight="1" x14ac:dyDescent="0.25">
      <c r="A30" s="273">
        <v>5</v>
      </c>
      <c r="B30" s="138" t="s">
        <v>352</v>
      </c>
      <c r="C30" s="138" t="s">
        <v>347</v>
      </c>
      <c r="D30" s="136" t="s">
        <v>320</v>
      </c>
      <c r="E30" s="137"/>
      <c r="F30" s="31"/>
      <c r="G30" s="135">
        <f>IF('3f CPIH'!C$16="-","-",'3g OC '!$E$7*('3f CPIH'!C$16/'3f CPIH'!$G$16))</f>
        <v>42.217448207552998</v>
      </c>
      <c r="H30" s="135">
        <f>IF('3f CPIH'!D$16="-","-",'3g OC '!$E$7*('3f CPIH'!D$16/'3f CPIH'!$G$16))</f>
        <v>42.301967623383938</v>
      </c>
      <c r="I30" s="135">
        <f>IF('3f CPIH'!E$16="-","-",'3g OC '!$E$7*('3f CPIH'!E$16/'3f CPIH'!$G$16))</f>
        <v>42.428746747130347</v>
      </c>
      <c r="J30" s="135">
        <f>IF('3f CPIH'!F$16="-","-",'3g OC '!$E$7*('3f CPIH'!F$16/'3f CPIH'!$G$16))</f>
        <v>42.682304994623152</v>
      </c>
      <c r="K30" s="135">
        <f>IF('3f CPIH'!G$16="-","-",'3g OC '!$E$7*('3f CPIH'!G$16/'3f CPIH'!$G$16))</f>
        <v>43.189421489608776</v>
      </c>
      <c r="L30" s="135">
        <f>IF('3f CPIH'!H$16="-","-",'3g OC '!$E$7*('3f CPIH'!H$16/'3f CPIH'!$G$16))</f>
        <v>43.73879769250987</v>
      </c>
      <c r="M30" s="135">
        <f>IF('3f CPIH'!I$16="-","-",'3g OC '!$E$7*('3f CPIH'!I$16/'3f CPIH'!$G$16))</f>
        <v>44.372693311241889</v>
      </c>
      <c r="N30" s="135">
        <f>IF('3f CPIH'!J$16="-","-",'3g OC '!$E$7*('3f CPIH'!J$16/'3f CPIH'!$G$16))</f>
        <v>44.753030682481111</v>
      </c>
      <c r="O30" s="31"/>
      <c r="P30" s="135">
        <f>IF('3f CPIH'!L$16="-","-",'3g OC '!$E$7*('3f CPIH'!L$16/'3f CPIH'!$G$16))</f>
        <v>44.753030682481111</v>
      </c>
      <c r="Q30" s="135" t="str">
        <f>IF('3f CPIH'!M$16="-","-",'3g OC '!$E$7*('3f CPIH'!M$16/'3f CPIH'!$G$16))</f>
        <v>-</v>
      </c>
      <c r="R30" s="135" t="str">
        <f>IF('3f CPIH'!N$16="-","-",'3g OC '!$E$7*('3f CPIH'!N$16/'3f CPIH'!$G$16))</f>
        <v>-</v>
      </c>
      <c r="S30" s="135" t="str">
        <f>IF('3f CPIH'!O$16="-","-",'3g OC '!$E$7*('3f CPIH'!O$16/'3f CPIH'!$G$16))</f>
        <v>-</v>
      </c>
      <c r="T30" s="135" t="str">
        <f>IF('3f CPIH'!P$16="-","-",'3g OC '!$E$7*('3f CPIH'!P$16/'3f CPIH'!$G$16))</f>
        <v>-</v>
      </c>
      <c r="U30" s="135" t="str">
        <f>IF('3f CPIH'!Q$16="-","-",'3g OC '!$E$7*('3f CPIH'!Q$16/'3f CPIH'!$G$16))</f>
        <v>-</v>
      </c>
      <c r="V30" s="135" t="str">
        <f>IF('3f CPIH'!R$16="-","-",'3g OC '!$E$7*('3f CPIH'!R$16/'3f CPIH'!$G$16))</f>
        <v>-</v>
      </c>
      <c r="W30" s="135" t="str">
        <f>IF('3f CPIH'!S$16="-","-",'3g OC '!$E$7*('3f CPIH'!S$16/'3f CPIH'!$G$16))</f>
        <v>-</v>
      </c>
      <c r="X30" s="135" t="str">
        <f>IF('3f CPIH'!T$16="-","-",'3g OC '!$E$7*('3f CPIH'!T$16/'3f CPIH'!$G$16))</f>
        <v>-</v>
      </c>
      <c r="Y30" s="135" t="str">
        <f>IF('3f CPIH'!U$16="-","-",'3g OC '!$E$7*('3f CPIH'!U$16/'3f CPIH'!$G$16))</f>
        <v>-</v>
      </c>
      <c r="Z30" s="135" t="str">
        <f>IF('3f CPIH'!V$16="-","-",'3g OC '!$E$7*('3f CPIH'!V$16/'3f CPIH'!$G$16))</f>
        <v>-</v>
      </c>
      <c r="AA30" s="29"/>
    </row>
    <row r="31" spans="1:27" s="30" customFormat="1" ht="11.25" customHeight="1" x14ac:dyDescent="0.25">
      <c r="A31" s="273">
        <v>6</v>
      </c>
      <c r="B31" s="138" t="s">
        <v>352</v>
      </c>
      <c r="C31" s="138" t="s">
        <v>45</v>
      </c>
      <c r="D31" s="136" t="s">
        <v>320</v>
      </c>
      <c r="E31" s="137"/>
      <c r="F31" s="31"/>
      <c r="G31" s="135" t="s">
        <v>336</v>
      </c>
      <c r="H31" s="135" t="s">
        <v>336</v>
      </c>
      <c r="I31" s="135" t="s">
        <v>336</v>
      </c>
      <c r="J31" s="135" t="s">
        <v>336</v>
      </c>
      <c r="K31" s="135">
        <f>IF('3h SMNCC'!F$36="-","-",'3h SMNCC'!F$44)</f>
        <v>0</v>
      </c>
      <c r="L31" s="135">
        <f>IF('3h SMNCC'!G$36="-","-",'3h SMNCC'!G$44)</f>
        <v>-0.15183804717209767</v>
      </c>
      <c r="M31" s="135">
        <f>IF('3h SMNCC'!H$36="-","-",'3h SMNCC'!H$44)</f>
        <v>1.7175769694001015</v>
      </c>
      <c r="N31" s="135">
        <f>IF('3h SMNCC'!I$36="-","-",'3h SMNCC'!I$44)</f>
        <v>5.3116046327263104</v>
      </c>
      <c r="O31" s="31"/>
      <c r="P31" s="135" t="str">
        <f>IF('3h SMNCC'!K$36="-","-",'3h SMNCC'!K$44)</f>
        <v>-</v>
      </c>
      <c r="Q31" s="135" t="str">
        <f>IF('3h SMNCC'!L$36="-","-",'3h SMNCC'!L$44)</f>
        <v>-</v>
      </c>
      <c r="R31" s="135" t="str">
        <f>IF('3h SMNCC'!M$36="-","-",'3h SMNCC'!M$44)</f>
        <v>-</v>
      </c>
      <c r="S31" s="135" t="str">
        <f>IF('3h SMNCC'!N$36="-","-",'3h SMNCC'!N$44)</f>
        <v>-</v>
      </c>
      <c r="T31" s="135" t="str">
        <f>IF('3h SMNCC'!O$36="-","-",'3h SMNCC'!O$44)</f>
        <v>-</v>
      </c>
      <c r="U31" s="135" t="str">
        <f>IF('3h SMNCC'!P$36="-","-",'3h SMNCC'!P$44)</f>
        <v>-</v>
      </c>
      <c r="V31" s="135" t="str">
        <f>IF('3h SMNCC'!Q$36="-","-",'3h SMNCC'!Q$44)</f>
        <v>-</v>
      </c>
      <c r="W31" s="135" t="str">
        <f>IF('3h SMNCC'!R$36="-","-",'3h SMNCC'!R$44)</f>
        <v>-</v>
      </c>
      <c r="X31" s="135" t="str">
        <f>IF('3h SMNCC'!S$36="-","-",'3h SMNCC'!S$44)</f>
        <v>-</v>
      </c>
      <c r="Y31" s="135" t="str">
        <f>IF('3h SMNCC'!T$36="-","-",'3h SMNCC'!T$44)</f>
        <v>-</v>
      </c>
      <c r="Z31" s="135" t="str">
        <f>IF('3h SMNCC'!U$36="-","-",'3h SMNCC'!U$44)</f>
        <v>-</v>
      </c>
      <c r="AA31" s="29"/>
    </row>
    <row r="32" spans="1:27" s="30" customFormat="1" ht="11.5" x14ac:dyDescent="0.25">
      <c r="A32" s="273">
        <v>7</v>
      </c>
      <c r="B32" s="138" t="s">
        <v>352</v>
      </c>
      <c r="C32" s="138" t="s">
        <v>399</v>
      </c>
      <c r="D32" s="136" t="s">
        <v>320</v>
      </c>
      <c r="E32" s="137"/>
      <c r="F32" s="31"/>
      <c r="G32" s="135">
        <f>IF('3f CPIH'!C$16="-","-",'3i PAAC PAP'!$G$7*('3f CPIH'!C$16/'3f CPIH'!$G$16))</f>
        <v>12.553203379941255</v>
      </c>
      <c r="H32" s="135">
        <f>IF('3f CPIH'!D$16="-","-",'3i PAAC PAP'!$G$7*('3f CPIH'!D$16/'3f CPIH'!$G$16))</f>
        <v>12.578334918239436</v>
      </c>
      <c r="I32" s="135">
        <f>IF('3f CPIH'!E$16="-","-",'3i PAAC PAP'!$G$7*('3f CPIH'!E$16/'3f CPIH'!$G$16))</f>
        <v>12.616032225686709</v>
      </c>
      <c r="J32" s="135">
        <f>IF('3f CPIH'!F$16="-","-",'3i PAAC PAP'!$G$7*('3f CPIH'!F$16/'3f CPIH'!$G$16))</f>
        <v>12.691426840581251</v>
      </c>
      <c r="K32" s="135">
        <f>IF('3f CPIH'!G$16="-","-",'3i PAAC PAP'!$G$7*('3f CPIH'!G$16/'3f CPIH'!$G$16))</f>
        <v>12.842216070370334</v>
      </c>
      <c r="L32" s="135">
        <f>IF('3f CPIH'!H$16="-","-",'3i PAAC PAP'!$G$7*('3f CPIH'!H$16/'3f CPIH'!$G$16))</f>
        <v>13.005571069308509</v>
      </c>
      <c r="M32" s="135">
        <f>IF('3f CPIH'!I$16="-","-",'3i PAAC PAP'!$G$7*('3f CPIH'!I$16/'3f CPIH'!$G$16))</f>
        <v>13.194057606544863</v>
      </c>
      <c r="N32" s="135">
        <f>IF('3f CPIH'!J$16="-","-",'3i PAAC PAP'!$G$7*('3f CPIH'!J$16/'3f CPIH'!$G$16))</f>
        <v>13.307149528886677</v>
      </c>
      <c r="O32" s="31"/>
      <c r="P32" s="135">
        <f>IF('3f CPIH'!L$16="-","-",'3i PAAC PAP'!$G$7*('3f CPIH'!L$16/'3f CPIH'!$G$16))</f>
        <v>13.307149528886677</v>
      </c>
      <c r="Q32" s="135" t="str">
        <f>IF('3f CPIH'!M$16="-","-",'3i PAAC PAP'!$G$7*('3f CPIH'!M$16/'3f CPIH'!$G$16))</f>
        <v>-</v>
      </c>
      <c r="R32" s="135" t="str">
        <f>IF('3f CPIH'!N$16="-","-",'3i PAAC PAP'!$G$7*('3f CPIH'!N$16/'3f CPIH'!$G$16))</f>
        <v>-</v>
      </c>
      <c r="S32" s="135" t="str">
        <f>IF('3f CPIH'!O$16="-","-",'3i PAAC PAP'!$G$7*('3f CPIH'!O$16/'3f CPIH'!$G$16))</f>
        <v>-</v>
      </c>
      <c r="T32" s="135" t="str">
        <f>IF('3f CPIH'!P$16="-","-",'3i PAAC PAP'!$G$7*('3f CPIH'!P$16/'3f CPIH'!$G$16))</f>
        <v>-</v>
      </c>
      <c r="U32" s="135" t="str">
        <f>IF('3f CPIH'!Q$16="-","-",'3i PAAC PAP'!$G$7*('3f CPIH'!Q$16/'3f CPIH'!$G$16))</f>
        <v>-</v>
      </c>
      <c r="V32" s="135" t="str">
        <f>IF('3f CPIH'!R$16="-","-",'3i PAAC PAP'!$G$7*('3f CPIH'!R$16/'3f CPIH'!$G$16))</f>
        <v>-</v>
      </c>
      <c r="W32" s="135" t="str">
        <f>IF('3f CPIH'!S$16="-","-",'3i PAAC PAP'!$G$7*('3f CPIH'!S$16/'3f CPIH'!$G$16))</f>
        <v>-</v>
      </c>
      <c r="X32" s="135" t="str">
        <f>IF('3f CPIH'!T$16="-","-",'3i PAAC PAP'!$G$7*('3f CPIH'!T$16/'3f CPIH'!$G$16))</f>
        <v>-</v>
      </c>
      <c r="Y32" s="135" t="str">
        <f>IF('3f CPIH'!U$16="-","-",'3i PAAC PAP'!$G$7*('3f CPIH'!U$16/'3f CPIH'!$G$16))</f>
        <v>-</v>
      </c>
      <c r="Z32" s="135" t="str">
        <f>IF('3f CPIH'!V$16="-","-",'3i PAAC PAP'!$G$7*('3f CPIH'!V$16/'3f CPIH'!$G$16))</f>
        <v>-</v>
      </c>
      <c r="AA32" s="29"/>
    </row>
    <row r="33" spans="1:27" s="30" customFormat="1" ht="11.5" x14ac:dyDescent="0.25">
      <c r="A33" s="273">
        <v>8</v>
      </c>
      <c r="B33" s="138" t="s">
        <v>352</v>
      </c>
      <c r="C33" s="138" t="s">
        <v>417</v>
      </c>
      <c r="D33" s="136" t="s">
        <v>320</v>
      </c>
      <c r="E33" s="137"/>
      <c r="F33" s="31"/>
      <c r="G33" s="135">
        <f>IF(G28="-","-",SUM(G26:G31)*'3i PAAC PAP'!$G$19)</f>
        <v>4.8035677288254224</v>
      </c>
      <c r="H33" s="135">
        <f>IF(H28="-","-",SUM(H26:H31)*'3i PAAC PAP'!$G$19)</f>
        <v>4.8105315335332532</v>
      </c>
      <c r="I33" s="135">
        <f>IF(I28="-","-",SUM(I26:I31)*'3i PAAC PAP'!$G$19)</f>
        <v>5.3885392465188575</v>
      </c>
      <c r="J33" s="135">
        <f>IF(J28="-","-",SUM(J26:J31)*'3i PAAC PAP'!$G$19)</f>
        <v>5.4094306606423483</v>
      </c>
      <c r="K33" s="135">
        <f>IF(K28="-","-",SUM(K26:K31)*'3i PAAC PAP'!$G$19)</f>
        <v>5.0487870775981163</v>
      </c>
      <c r="L33" s="135">
        <f>IF(L28="-","-",SUM(L26:L31)*'3i PAAC PAP'!$G$19)</f>
        <v>5.0815414223033075</v>
      </c>
      <c r="M33" s="135">
        <f>IF(M28="-","-",SUM(M26:M31)*'3i PAAC PAP'!$G$19)</f>
        <v>5.3790153961852027</v>
      </c>
      <c r="N33" s="135">
        <f>IF(N28="-","-",SUM(N26:N31)*'3i PAAC PAP'!$G$19)</f>
        <v>5.7064750889226135</v>
      </c>
      <c r="O33" s="31"/>
      <c r="P33" s="135" t="str">
        <f>IF(P28="-","-",SUM(P26:P31)*'3i PAAC PAP'!$G$19)</f>
        <v>-</v>
      </c>
      <c r="Q33" s="135" t="str">
        <f>IF(Q28="-","-",SUM(Q26:Q31)*'3i PAAC PAP'!$G$19)</f>
        <v>-</v>
      </c>
      <c r="R33" s="135" t="str">
        <f>IF(R28="-","-",SUM(R26:R31)*'3i PAAC PAP'!$G$19)</f>
        <v>-</v>
      </c>
      <c r="S33" s="135" t="str">
        <f>IF(S28="-","-",SUM(S26:S31)*'3i PAAC PAP'!$G$19)</f>
        <v>-</v>
      </c>
      <c r="T33" s="135" t="str">
        <f>IF(T28="-","-",SUM(T26:T31)*'3i PAAC PAP'!$G$19)</f>
        <v>-</v>
      </c>
      <c r="U33" s="135" t="str">
        <f>IF(U28="-","-",SUM(U26:U31)*'3i PAAC PAP'!$G$19)</f>
        <v>-</v>
      </c>
      <c r="V33" s="135" t="str">
        <f>IF(V28="-","-",SUM(V26:V31)*'3i PAAC PAP'!$G$19)</f>
        <v>-</v>
      </c>
      <c r="W33" s="135" t="str">
        <f>IF(W28="-","-",SUM(W26:W31)*'3i PAAC PAP'!$G$19)</f>
        <v>-</v>
      </c>
      <c r="X33" s="135" t="str">
        <f>IF(X28="-","-",SUM(X26:X31)*'3i PAAC PAP'!$G$19)</f>
        <v>-</v>
      </c>
      <c r="Y33" s="135" t="str">
        <f>IF(Y28="-","-",SUM(Y26:Y31)*'3i PAAC PAP'!$G$19)</f>
        <v>-</v>
      </c>
      <c r="Z33" s="135" t="str">
        <f>IF(Z28="-","-",SUM(Z26:Z31)*'3i PAAC PAP'!$G$19)</f>
        <v>-</v>
      </c>
      <c r="AA33" s="29"/>
    </row>
    <row r="34" spans="1:27" s="30" customFormat="1" ht="11.5" x14ac:dyDescent="0.25">
      <c r="A34" s="273">
        <v>9</v>
      </c>
      <c r="B34" s="138" t="s">
        <v>398</v>
      </c>
      <c r="C34" s="138" t="s">
        <v>548</v>
      </c>
      <c r="D34" s="136" t="s">
        <v>320</v>
      </c>
      <c r="E34" s="137"/>
      <c r="F34" s="31"/>
      <c r="G34" s="135">
        <f>IF(G28="-","-",SUM(G26:G33)*'3j EBIT'!$E$7)</f>
        <v>1.4374920853440341</v>
      </c>
      <c r="H34" s="135">
        <f>IF(H28="-","-",SUM(H26:H33)*'3j EBIT'!$E$7)</f>
        <v>1.4397077657619359</v>
      </c>
      <c r="I34" s="135">
        <f>IF(I28="-","-",SUM(I26:I33)*'3j EBIT'!$E$7)</f>
        <v>1.5846960292096888</v>
      </c>
      <c r="J34" s="135">
        <f>IF(J28="-","-",SUM(J26:J33)*'3j EBIT'!$E$7)</f>
        <v>1.5913430704633944</v>
      </c>
      <c r="K34" s="135">
        <f>IF(K28="-","-",SUM(K26:K33)*'3j EBIT'!$E$7)</f>
        <v>1.5041906229619675</v>
      </c>
      <c r="L34" s="135">
        <f>IF(L28="-","-",SUM(L26:L33)*'3j EBIT'!$E$7)</f>
        <v>1.5154699254500426</v>
      </c>
      <c r="M34" s="135">
        <f>IF(M28="-","-",SUM(M26:M33)*'3j EBIT'!$E$7)</f>
        <v>1.5933013371564886</v>
      </c>
      <c r="N34" s="135">
        <f>IF(N28="-","-",SUM(N26:N33)*'3j EBIT'!$E$7)</f>
        <v>1.6771847534997373</v>
      </c>
      <c r="O34" s="31"/>
      <c r="P34" s="135" t="str">
        <f>IF(P28="-","-",SUM(P26:P33)*'3j EBIT'!$E$7)</f>
        <v>-</v>
      </c>
      <c r="Q34" s="135" t="str">
        <f>IF(Q28="-","-",SUM(Q26:Q33)*'3j EBIT'!$E$7)</f>
        <v>-</v>
      </c>
      <c r="R34" s="135" t="str">
        <f>IF(R28="-","-",SUM(R26:R33)*'3j EBIT'!$E$7)</f>
        <v>-</v>
      </c>
      <c r="S34" s="135" t="str">
        <f>IF(S28="-","-",SUM(S26:S33)*'3j EBIT'!$E$7)</f>
        <v>-</v>
      </c>
      <c r="T34" s="135" t="str">
        <f>IF(T28="-","-",SUM(T26:T33)*'3j EBIT'!$E$7)</f>
        <v>-</v>
      </c>
      <c r="U34" s="135" t="str">
        <f>IF(U28="-","-",SUM(U26:U33)*'3j EBIT'!$E$7)</f>
        <v>-</v>
      </c>
      <c r="V34" s="135" t="str">
        <f>IF(V28="-","-",SUM(V26:V33)*'3j EBIT'!$E$7)</f>
        <v>-</v>
      </c>
      <c r="W34" s="135" t="str">
        <f>IF(W28="-","-",SUM(W26:W33)*'3j EBIT'!$E$7)</f>
        <v>-</v>
      </c>
      <c r="X34" s="135" t="str">
        <f>IF(X28="-","-",SUM(X26:X33)*'3j EBIT'!$E$7)</f>
        <v>-</v>
      </c>
      <c r="Y34" s="135" t="str">
        <f>IF(Y28="-","-",SUM(Y26:Y33)*'3j EBIT'!$E$7)</f>
        <v>-</v>
      </c>
      <c r="Z34" s="135" t="str">
        <f>IF(Z28="-","-",SUM(Z26:Z33)*'3j EBIT'!$E$7)</f>
        <v>-</v>
      </c>
      <c r="AA34" s="29"/>
    </row>
    <row r="35" spans="1:27" s="30" customFormat="1" ht="11.25" customHeight="1" x14ac:dyDescent="0.25">
      <c r="A35" s="273">
        <v>10</v>
      </c>
      <c r="B35" s="138" t="s">
        <v>294</v>
      </c>
      <c r="C35" s="188" t="s">
        <v>549</v>
      </c>
      <c r="D35" s="136" t="s">
        <v>320</v>
      </c>
      <c r="E35" s="136"/>
      <c r="F35" s="31"/>
      <c r="G35" s="135">
        <f>IF(G30="-","-",SUM(G26:G28,G30:G34)*'3k HAP'!$E$8)</f>
        <v>0.97816011247781309</v>
      </c>
      <c r="H35" s="135">
        <f>IF(H30="-","-",SUM(H26:H28,H30:H34)*'3k HAP'!$E$8)</f>
        <v>0.97988037039363884</v>
      </c>
      <c r="I35" s="135">
        <f>IF(I30="-","-",SUM(I26:I28,I30:I34)*'3k HAP'!$E$8)</f>
        <v>0.99363962502560388</v>
      </c>
      <c r="J35" s="135">
        <f>IF(J30="-","-",SUM(J26:J28,J30:J34)*'3k HAP'!$E$8)</f>
        <v>0.99880039877308069</v>
      </c>
      <c r="K35" s="135">
        <f>IF(K30="-","-",SUM(K26:K28,K30:K34)*'3k HAP'!$E$8)</f>
        <v>1.0029968199329748</v>
      </c>
      <c r="L35" s="135">
        <f>IF(L30="-","-",SUM(L26:L28,L30:L34)*'3k HAP'!$E$8)</f>
        <v>1.011754088911538</v>
      </c>
      <c r="M35" s="135">
        <f>IF(M30="-","-",SUM(M26:M28,M30:M34)*'3k HAP'!$E$8)</f>
        <v>1.0621430191664514</v>
      </c>
      <c r="N35" s="135">
        <f>IF(N30="-","-",SUM(N26:N28,N30:N34)*'3k HAP'!$E$8)</f>
        <v>1.1272702413980811</v>
      </c>
      <c r="O35" s="31"/>
      <c r="P35" s="135">
        <f>IF(P30="-","-",SUM(P26:P28,P30:P34)*'3k HAP'!$E$8)</f>
        <v>0.84051262647162428</v>
      </c>
      <c r="Q35" s="135" t="str">
        <f>IF(Q30="-","-",SUM(Q26:Q28,Q30:Q34)*'3k HAP'!$E$8)</f>
        <v>-</v>
      </c>
      <c r="R35" s="135" t="str">
        <f>IF(R30="-","-",SUM(R26:R28,R30:R34)*'3k HAP'!$E$8)</f>
        <v>-</v>
      </c>
      <c r="S35" s="135" t="str">
        <f>IF(S30="-","-",SUM(S26:S28,S30:S34)*'3k HAP'!$E$8)</f>
        <v>-</v>
      </c>
      <c r="T35" s="135" t="str">
        <f>IF(T30="-","-",SUM(T26:T28,T30:T34)*'3k HAP'!$E$8)</f>
        <v>-</v>
      </c>
      <c r="U35" s="135" t="str">
        <f>IF(U30="-","-",SUM(U26:U28,U30:U34)*'3k HAP'!$E$8)</f>
        <v>-</v>
      </c>
      <c r="V35" s="135" t="str">
        <f>IF(V30="-","-",SUM(V26:V28,V30:V34)*'3k HAP'!$E$8)</f>
        <v>-</v>
      </c>
      <c r="W35" s="135" t="str">
        <f>IF(W30="-","-",SUM(W26:W28,W30:W34)*'3k HAP'!$E$8)</f>
        <v>-</v>
      </c>
      <c r="X35" s="135" t="str">
        <f>IF(X30="-","-",SUM(X26:X28,X30:X34)*'3k HAP'!$E$8)</f>
        <v>-</v>
      </c>
      <c r="Y35" s="135" t="str">
        <f>IF(Y30="-","-",SUM(Y26:Y28,Y30:Y34)*'3k HAP'!$E$8)</f>
        <v>-</v>
      </c>
      <c r="Z35" s="135" t="str">
        <f>IF(Z30="-","-",SUM(Z26:Z28,Z30:Z34)*'3k HAP'!$E$8)</f>
        <v>-</v>
      </c>
      <c r="AA35" s="29"/>
    </row>
    <row r="36" spans="1:27" s="30" customFormat="1" ht="11.25" customHeight="1" x14ac:dyDescent="0.25">
      <c r="A36" s="273">
        <v>11</v>
      </c>
      <c r="B36" s="138" t="s">
        <v>46</v>
      </c>
      <c r="C36" s="138" t="str">
        <f>B36&amp;"_"&amp;D36</f>
        <v>Total_East Midlands</v>
      </c>
      <c r="D36" s="136" t="s">
        <v>320</v>
      </c>
      <c r="E36" s="137"/>
      <c r="F36" s="31"/>
      <c r="G36" s="135">
        <f t="shared" ref="G36:N36" si="2">IF(G30="-","-",SUM(G26:G35))</f>
        <v>78.073130373823631</v>
      </c>
      <c r="H36" s="135">
        <f t="shared" si="2"/>
        <v>78.193681070994316</v>
      </c>
      <c r="I36" s="135">
        <f t="shared" si="2"/>
        <v>85.983389823166291</v>
      </c>
      <c r="J36" s="135">
        <f t="shared" si="2"/>
        <v>86.345041914678291</v>
      </c>
      <c r="K36" s="135">
        <f t="shared" si="2"/>
        <v>81.675114967209026</v>
      </c>
      <c r="L36" s="135">
        <f t="shared" si="2"/>
        <v>82.28879903804804</v>
      </c>
      <c r="M36" s="135">
        <f t="shared" si="2"/>
        <v>86.513409469822349</v>
      </c>
      <c r="N36" s="135">
        <f t="shared" si="2"/>
        <v>91.077336758041881</v>
      </c>
      <c r="O36" s="31"/>
      <c r="P36" s="135">
        <f t="shared" ref="P36:Z36" si="3">IF(P30="-","-",SUM(P26:P35))</f>
        <v>58.900692837839408</v>
      </c>
      <c r="Q36" s="135" t="str">
        <f t="shared" si="3"/>
        <v>-</v>
      </c>
      <c r="R36" s="135" t="str">
        <f t="shared" si="3"/>
        <v>-</v>
      </c>
      <c r="S36" s="135" t="str">
        <f t="shared" si="3"/>
        <v>-</v>
      </c>
      <c r="T36" s="135" t="str">
        <f t="shared" si="3"/>
        <v>-</v>
      </c>
      <c r="U36" s="135" t="str">
        <f t="shared" si="3"/>
        <v>-</v>
      </c>
      <c r="V36" s="135" t="str">
        <f t="shared" si="3"/>
        <v>-</v>
      </c>
      <c r="W36" s="135" t="str">
        <f t="shared" si="3"/>
        <v>-</v>
      </c>
      <c r="X36" s="135" t="str">
        <f t="shared" si="3"/>
        <v>-</v>
      </c>
      <c r="Y36" s="135" t="str">
        <f t="shared" si="3"/>
        <v>-</v>
      </c>
      <c r="Z36" s="135" t="str">
        <f t="shared" si="3"/>
        <v>-</v>
      </c>
      <c r="AA36" s="29"/>
    </row>
    <row r="37" spans="1:27" s="30" customFormat="1" ht="11.25" customHeight="1" x14ac:dyDescent="0.25">
      <c r="A37" s="273">
        <v>1</v>
      </c>
      <c r="B37" s="142" t="s">
        <v>353</v>
      </c>
      <c r="C37" s="142" t="s">
        <v>344</v>
      </c>
      <c r="D37" s="133" t="s">
        <v>321</v>
      </c>
      <c r="E37" s="134"/>
      <c r="F37" s="31"/>
      <c r="G37" s="41" t="s">
        <v>336</v>
      </c>
      <c r="H37" s="41" t="s">
        <v>336</v>
      </c>
      <c r="I37" s="41" t="s">
        <v>336</v>
      </c>
      <c r="J37" s="41" t="s">
        <v>336</v>
      </c>
      <c r="K37" s="41" t="s">
        <v>336</v>
      </c>
      <c r="L37" s="41" t="s">
        <v>336</v>
      </c>
      <c r="M37" s="41" t="s">
        <v>336</v>
      </c>
      <c r="N37" s="41" t="s">
        <v>336</v>
      </c>
      <c r="O37" s="31"/>
      <c r="P37" s="41" t="s">
        <v>336</v>
      </c>
      <c r="Q37" s="41" t="s">
        <v>336</v>
      </c>
      <c r="R37" s="41" t="s">
        <v>336</v>
      </c>
      <c r="S37" s="41" t="s">
        <v>336</v>
      </c>
      <c r="T37" s="41" t="s">
        <v>336</v>
      </c>
      <c r="U37" s="41" t="s">
        <v>336</v>
      </c>
      <c r="V37" s="41" t="s">
        <v>336</v>
      </c>
      <c r="W37" s="41" t="s">
        <v>336</v>
      </c>
      <c r="X37" s="41" t="s">
        <v>336</v>
      </c>
      <c r="Y37" s="41" t="s">
        <v>336</v>
      </c>
      <c r="Z37" s="41" t="s">
        <v>336</v>
      </c>
      <c r="AA37" s="29"/>
    </row>
    <row r="38" spans="1:27" s="30" customFormat="1" ht="11.25" customHeight="1" x14ac:dyDescent="0.25">
      <c r="A38" s="273">
        <v>2</v>
      </c>
      <c r="B38" s="142" t="s">
        <v>353</v>
      </c>
      <c r="C38" s="142" t="s">
        <v>303</v>
      </c>
      <c r="D38" s="133" t="s">
        <v>321</v>
      </c>
      <c r="E38" s="134"/>
      <c r="F38" s="31"/>
      <c r="G38" s="41" t="s">
        <v>336</v>
      </c>
      <c r="H38" s="41" t="s">
        <v>336</v>
      </c>
      <c r="I38" s="41" t="s">
        <v>336</v>
      </c>
      <c r="J38" s="41" t="s">
        <v>336</v>
      </c>
      <c r="K38" s="41" t="s">
        <v>336</v>
      </c>
      <c r="L38" s="41" t="s">
        <v>336</v>
      </c>
      <c r="M38" s="41" t="s">
        <v>336</v>
      </c>
      <c r="N38" s="41" t="s">
        <v>336</v>
      </c>
      <c r="O38" s="31"/>
      <c r="P38" s="41" t="s">
        <v>336</v>
      </c>
      <c r="Q38" s="41" t="s">
        <v>336</v>
      </c>
      <c r="R38" s="41" t="s">
        <v>336</v>
      </c>
      <c r="S38" s="41" t="s">
        <v>336</v>
      </c>
      <c r="T38" s="41" t="s">
        <v>336</v>
      </c>
      <c r="U38" s="41" t="s">
        <v>336</v>
      </c>
      <c r="V38" s="41" t="s">
        <v>336</v>
      </c>
      <c r="W38" s="41" t="s">
        <v>336</v>
      </c>
      <c r="X38" s="41" t="s">
        <v>336</v>
      </c>
      <c r="Y38" s="41" t="s">
        <v>336</v>
      </c>
      <c r="Z38" s="41" t="s">
        <v>336</v>
      </c>
      <c r="AA38" s="29"/>
    </row>
    <row r="39" spans="1:27" s="30" customFormat="1" ht="11.25" customHeight="1" x14ac:dyDescent="0.25">
      <c r="A39" s="273">
        <v>3</v>
      </c>
      <c r="B39" s="142" t="s">
        <v>2</v>
      </c>
      <c r="C39" s="142" t="s">
        <v>345</v>
      </c>
      <c r="D39" s="133" t="s">
        <v>321</v>
      </c>
      <c r="E39" s="134"/>
      <c r="F39" s="31"/>
      <c r="G39" s="41">
        <f>IF('3c PC'!G14="-","-",'3c PC'!G55)</f>
        <v>6.5567588596821027</v>
      </c>
      <c r="H39" s="41">
        <f>IF('3c PC'!H14="-","-",'3c PC'!H55)</f>
        <v>6.5567588596821027</v>
      </c>
      <c r="I39" s="41">
        <f>IF('3c PC'!I14="-","-",'3c PC'!I55)</f>
        <v>6.6197359495950758</v>
      </c>
      <c r="J39" s="41">
        <f>IF('3c PC'!J14="-","-",'3c PC'!J55)</f>
        <v>6.6197359495950758</v>
      </c>
      <c r="K39" s="41">
        <f>IF('3c PC'!K14="-","-",'3c PC'!K55)</f>
        <v>6.6995028867368616</v>
      </c>
      <c r="L39" s="41">
        <f>IF('3c PC'!L14="-","-",'3c PC'!L55)</f>
        <v>6.6995028867368616</v>
      </c>
      <c r="M39" s="41">
        <f>IF('3c PC'!M14="-","-",'3c PC'!M55)</f>
        <v>7.1131218301273513</v>
      </c>
      <c r="N39" s="41">
        <f>IF('3c PC'!N14="-","-",'3c PC'!N55)</f>
        <v>7.1131218301273513</v>
      </c>
      <c r="O39" s="31"/>
      <c r="P39" s="41" t="str">
        <f>'3c PC'!P55</f>
        <v>-</v>
      </c>
      <c r="Q39" s="41" t="str">
        <f>'3c PC'!Q55</f>
        <v>-</v>
      </c>
      <c r="R39" s="41" t="str">
        <f>'3c PC'!R55</f>
        <v>-</v>
      </c>
      <c r="S39" s="41" t="str">
        <f>'3c PC'!S55</f>
        <v>-</v>
      </c>
      <c r="T39" s="41" t="str">
        <f>'3c PC'!T55</f>
        <v>-</v>
      </c>
      <c r="U39" s="41" t="str">
        <f>'3c PC'!U55</f>
        <v>-</v>
      </c>
      <c r="V39" s="41" t="str">
        <f>'3c PC'!V55</f>
        <v>-</v>
      </c>
      <c r="W39" s="41" t="str">
        <f>'3c PC'!W55</f>
        <v>-</v>
      </c>
      <c r="X39" s="41" t="str">
        <f>'3c PC'!X55</f>
        <v>-</v>
      </c>
      <c r="Y39" s="41" t="str">
        <f>'3c PC'!Y55</f>
        <v>-</v>
      </c>
      <c r="Z39" s="41" t="str">
        <f>'3c PC'!Z55</f>
        <v>-</v>
      </c>
      <c r="AA39" s="29"/>
    </row>
    <row r="40" spans="1:27" s="30" customFormat="1" ht="11.25" customHeight="1" x14ac:dyDescent="0.25">
      <c r="A40" s="273">
        <v>4</v>
      </c>
      <c r="B40" s="142" t="s">
        <v>355</v>
      </c>
      <c r="C40" s="142" t="s">
        <v>346</v>
      </c>
      <c r="D40" s="133" t="s">
        <v>321</v>
      </c>
      <c r="E40" s="134"/>
      <c r="F40" s="31"/>
      <c r="G40" s="41">
        <f>IF('3d NC-Elec'!H16="-","-",'3d NC-Elec'!H16)</f>
        <v>16.096500000000002</v>
      </c>
      <c r="H40" s="41">
        <f>IF('3d NC-Elec'!I16="-","-",'3d NC-Elec'!I16)</f>
        <v>16.096500000000002</v>
      </c>
      <c r="I40" s="41">
        <f>IF('3d NC-Elec'!J16="-","-",'3d NC-Elec'!J16)</f>
        <v>23.7469</v>
      </c>
      <c r="J40" s="41">
        <f>IF('3d NC-Elec'!K16="-","-",'3d NC-Elec'!K16)</f>
        <v>23.7469</v>
      </c>
      <c r="K40" s="41">
        <f>IF('3d NC-Elec'!L16="-","-",'3d NC-Elec'!L16)</f>
        <v>14.855500000000001</v>
      </c>
      <c r="L40" s="41">
        <f>IF('3d NC-Elec'!M16="-","-",'3d NC-Elec'!M16)</f>
        <v>14.855500000000001</v>
      </c>
      <c r="M40" s="41">
        <f>IF('3d NC-Elec'!N16="-","-",'3d NC-Elec'!N16)</f>
        <v>15.439500000000001</v>
      </c>
      <c r="N40" s="41">
        <f>IF('3d NC-Elec'!O16="-","-",'3d NC-Elec'!O16)</f>
        <v>15.439500000000001</v>
      </c>
      <c r="O40" s="31"/>
      <c r="P40" s="41" t="str">
        <f>'3d NC-Elec'!Q16</f>
        <v>-</v>
      </c>
      <c r="Q40" s="41" t="str">
        <f>'3d NC-Elec'!R16</f>
        <v>-</v>
      </c>
      <c r="R40" s="41" t="str">
        <f>'3d NC-Elec'!S16</f>
        <v>-</v>
      </c>
      <c r="S40" s="41" t="str">
        <f>'3d NC-Elec'!T16</f>
        <v>-</v>
      </c>
      <c r="T40" s="41" t="str">
        <f>'3d NC-Elec'!U16</f>
        <v>-</v>
      </c>
      <c r="U40" s="41" t="str">
        <f>'3d NC-Elec'!V16</f>
        <v>-</v>
      </c>
      <c r="V40" s="41" t="str">
        <f>'3d NC-Elec'!W16</f>
        <v>-</v>
      </c>
      <c r="W40" s="41" t="str">
        <f>'3d NC-Elec'!X16</f>
        <v>-</v>
      </c>
      <c r="X40" s="41" t="str">
        <f>'3d NC-Elec'!Y16</f>
        <v>-</v>
      </c>
      <c r="Y40" s="41" t="str">
        <f>'3d NC-Elec'!Z16</f>
        <v>-</v>
      </c>
      <c r="Z40" s="41" t="str">
        <f>'3d NC-Elec'!AA16</f>
        <v>-</v>
      </c>
      <c r="AA40" s="29"/>
    </row>
    <row r="41" spans="1:27" s="30" customFormat="1" ht="12.4" customHeight="1" x14ac:dyDescent="0.25">
      <c r="A41" s="273">
        <v>5</v>
      </c>
      <c r="B41" s="142" t="s">
        <v>352</v>
      </c>
      <c r="C41" s="142" t="s">
        <v>347</v>
      </c>
      <c r="D41" s="133" t="s">
        <v>321</v>
      </c>
      <c r="E41" s="134"/>
      <c r="F41" s="31"/>
      <c r="G41" s="41">
        <f>IF('3f CPIH'!C$16="-","-",'3g OC '!$E$7*('3f CPIH'!C$16/'3f CPIH'!$G$16))</f>
        <v>42.217448207552998</v>
      </c>
      <c r="H41" s="41">
        <f>IF('3f CPIH'!D$16="-","-",'3g OC '!$E$7*('3f CPIH'!D$16/'3f CPIH'!$G$16))</f>
        <v>42.301967623383938</v>
      </c>
      <c r="I41" s="41">
        <f>IF('3f CPIH'!E$16="-","-",'3g OC '!$E$7*('3f CPIH'!E$16/'3f CPIH'!$G$16))</f>
        <v>42.428746747130347</v>
      </c>
      <c r="J41" s="41">
        <f>IF('3f CPIH'!F$16="-","-",'3g OC '!$E$7*('3f CPIH'!F$16/'3f CPIH'!$G$16))</f>
        <v>42.682304994623152</v>
      </c>
      <c r="K41" s="41">
        <f>IF('3f CPIH'!G$16="-","-",'3g OC '!$E$7*('3f CPIH'!G$16/'3f CPIH'!$G$16))</f>
        <v>43.189421489608776</v>
      </c>
      <c r="L41" s="41">
        <f>IF('3f CPIH'!H$16="-","-",'3g OC '!$E$7*('3f CPIH'!H$16/'3f CPIH'!$G$16))</f>
        <v>43.73879769250987</v>
      </c>
      <c r="M41" s="41">
        <f>IF('3f CPIH'!I$16="-","-",'3g OC '!$E$7*('3f CPIH'!I$16/'3f CPIH'!$G$16))</f>
        <v>44.372693311241889</v>
      </c>
      <c r="N41" s="41">
        <f>IF('3f CPIH'!J$16="-","-",'3g OC '!$E$7*('3f CPIH'!J$16/'3f CPIH'!$G$16))</f>
        <v>44.753030682481111</v>
      </c>
      <c r="O41" s="31"/>
      <c r="P41" s="41">
        <f>IF('3f CPIH'!L$16="-","-",'3g OC '!$E$7*('3f CPIH'!L$16/'3f CPIH'!$G$16))</f>
        <v>44.753030682481111</v>
      </c>
      <c r="Q41" s="41" t="str">
        <f>IF('3f CPIH'!M$16="-","-",'3g OC '!$E$7*('3f CPIH'!M$16/'3f CPIH'!$G$16))</f>
        <v>-</v>
      </c>
      <c r="R41" s="41" t="str">
        <f>IF('3f CPIH'!N$16="-","-",'3g OC '!$E$7*('3f CPIH'!N$16/'3f CPIH'!$G$16))</f>
        <v>-</v>
      </c>
      <c r="S41" s="41" t="str">
        <f>IF('3f CPIH'!O$16="-","-",'3g OC '!$E$7*('3f CPIH'!O$16/'3f CPIH'!$G$16))</f>
        <v>-</v>
      </c>
      <c r="T41" s="41" t="str">
        <f>IF('3f CPIH'!P$16="-","-",'3g OC '!$E$7*('3f CPIH'!P$16/'3f CPIH'!$G$16))</f>
        <v>-</v>
      </c>
      <c r="U41" s="41" t="str">
        <f>IF('3f CPIH'!Q$16="-","-",'3g OC '!$E$7*('3f CPIH'!Q$16/'3f CPIH'!$G$16))</f>
        <v>-</v>
      </c>
      <c r="V41" s="41" t="str">
        <f>IF('3f CPIH'!R$16="-","-",'3g OC '!$E$7*('3f CPIH'!R$16/'3f CPIH'!$G$16))</f>
        <v>-</v>
      </c>
      <c r="W41" s="41" t="str">
        <f>IF('3f CPIH'!S$16="-","-",'3g OC '!$E$7*('3f CPIH'!S$16/'3f CPIH'!$G$16))</f>
        <v>-</v>
      </c>
      <c r="X41" s="41" t="str">
        <f>IF('3f CPIH'!T$16="-","-",'3g OC '!$E$7*('3f CPIH'!T$16/'3f CPIH'!$G$16))</f>
        <v>-</v>
      </c>
      <c r="Y41" s="41" t="str">
        <f>IF('3f CPIH'!U$16="-","-",'3g OC '!$E$7*('3f CPIH'!U$16/'3f CPIH'!$G$16))</f>
        <v>-</v>
      </c>
      <c r="Z41" s="41" t="str">
        <f>IF('3f CPIH'!V$16="-","-",'3g OC '!$E$7*('3f CPIH'!V$16/'3f CPIH'!$G$16))</f>
        <v>-</v>
      </c>
      <c r="AA41" s="29"/>
    </row>
    <row r="42" spans="1:27" s="30" customFormat="1" ht="11.5" x14ac:dyDescent="0.25">
      <c r="A42" s="273">
        <v>6</v>
      </c>
      <c r="B42" s="142" t="s">
        <v>352</v>
      </c>
      <c r="C42" s="142" t="s">
        <v>45</v>
      </c>
      <c r="D42" s="133" t="s">
        <v>321</v>
      </c>
      <c r="E42" s="134"/>
      <c r="F42" s="31"/>
      <c r="G42" s="41" t="s">
        <v>336</v>
      </c>
      <c r="H42" s="41" t="s">
        <v>336</v>
      </c>
      <c r="I42" s="41" t="s">
        <v>336</v>
      </c>
      <c r="J42" s="41" t="s">
        <v>336</v>
      </c>
      <c r="K42" s="41">
        <f>IF('3h SMNCC'!F$36="-","-",'3h SMNCC'!F$44)</f>
        <v>0</v>
      </c>
      <c r="L42" s="41">
        <f>IF('3h SMNCC'!G$36="-","-",'3h SMNCC'!G$44)</f>
        <v>-0.15183804717209767</v>
      </c>
      <c r="M42" s="41">
        <f>IF('3h SMNCC'!H$36="-","-",'3h SMNCC'!H$44)</f>
        <v>1.7175769694001015</v>
      </c>
      <c r="N42" s="41">
        <f>IF('3h SMNCC'!I$36="-","-",'3h SMNCC'!I$44)</f>
        <v>5.3116046327263104</v>
      </c>
      <c r="O42" s="31"/>
      <c r="P42" s="41" t="str">
        <f>IF('3h SMNCC'!K$36="-","-",'3h SMNCC'!K$44)</f>
        <v>-</v>
      </c>
      <c r="Q42" s="41" t="str">
        <f>IF('3h SMNCC'!L$36="-","-",'3h SMNCC'!L$44)</f>
        <v>-</v>
      </c>
      <c r="R42" s="41" t="str">
        <f>IF('3h SMNCC'!M$36="-","-",'3h SMNCC'!M$44)</f>
        <v>-</v>
      </c>
      <c r="S42" s="41" t="str">
        <f>IF('3h SMNCC'!N$36="-","-",'3h SMNCC'!N$44)</f>
        <v>-</v>
      </c>
      <c r="T42" s="41" t="str">
        <f>IF('3h SMNCC'!O$36="-","-",'3h SMNCC'!O$44)</f>
        <v>-</v>
      </c>
      <c r="U42" s="41" t="str">
        <f>IF('3h SMNCC'!P$36="-","-",'3h SMNCC'!P$44)</f>
        <v>-</v>
      </c>
      <c r="V42" s="41" t="str">
        <f>IF('3h SMNCC'!Q$36="-","-",'3h SMNCC'!Q$44)</f>
        <v>-</v>
      </c>
      <c r="W42" s="41" t="str">
        <f>IF('3h SMNCC'!R$36="-","-",'3h SMNCC'!R$44)</f>
        <v>-</v>
      </c>
      <c r="X42" s="41" t="str">
        <f>IF('3h SMNCC'!S$36="-","-",'3h SMNCC'!S$44)</f>
        <v>-</v>
      </c>
      <c r="Y42" s="41" t="str">
        <f>IF('3h SMNCC'!T$36="-","-",'3h SMNCC'!T$44)</f>
        <v>-</v>
      </c>
      <c r="Z42" s="41" t="str">
        <f>IF('3h SMNCC'!U$36="-","-",'3h SMNCC'!U$44)</f>
        <v>-</v>
      </c>
      <c r="AA42" s="29"/>
    </row>
    <row r="43" spans="1:27" s="30" customFormat="1" ht="11.5" x14ac:dyDescent="0.25">
      <c r="A43" s="273">
        <v>7</v>
      </c>
      <c r="B43" s="142" t="s">
        <v>352</v>
      </c>
      <c r="C43" s="142" t="s">
        <v>399</v>
      </c>
      <c r="D43" s="133" t="s">
        <v>321</v>
      </c>
      <c r="E43" s="134"/>
      <c r="F43" s="31"/>
      <c r="G43" s="41">
        <f>IF('3f CPIH'!C$16="-","-",'3i PAAC PAP'!$G$7*('3f CPIH'!C$16/'3f CPIH'!$G$16))</f>
        <v>12.553203379941255</v>
      </c>
      <c r="H43" s="41">
        <f>IF('3f CPIH'!D$16="-","-",'3i PAAC PAP'!$G$7*('3f CPIH'!D$16/'3f CPIH'!$G$16))</f>
        <v>12.578334918239436</v>
      </c>
      <c r="I43" s="41">
        <f>IF('3f CPIH'!E$16="-","-",'3i PAAC PAP'!$G$7*('3f CPIH'!E$16/'3f CPIH'!$G$16))</f>
        <v>12.616032225686709</v>
      </c>
      <c r="J43" s="41">
        <f>IF('3f CPIH'!F$16="-","-",'3i PAAC PAP'!$G$7*('3f CPIH'!F$16/'3f CPIH'!$G$16))</f>
        <v>12.691426840581251</v>
      </c>
      <c r="K43" s="41">
        <f>IF('3f CPIH'!G$16="-","-",'3i PAAC PAP'!$G$7*('3f CPIH'!G$16/'3f CPIH'!$G$16))</f>
        <v>12.842216070370334</v>
      </c>
      <c r="L43" s="41">
        <f>IF('3f CPIH'!H$16="-","-",'3i PAAC PAP'!$G$7*('3f CPIH'!H$16/'3f CPIH'!$G$16))</f>
        <v>13.005571069308509</v>
      </c>
      <c r="M43" s="41">
        <f>IF('3f CPIH'!I$16="-","-",'3i PAAC PAP'!$G$7*('3f CPIH'!I$16/'3f CPIH'!$G$16))</f>
        <v>13.194057606544863</v>
      </c>
      <c r="N43" s="41">
        <f>IF('3f CPIH'!J$16="-","-",'3i PAAC PAP'!$G$7*('3f CPIH'!J$16/'3f CPIH'!$G$16))</f>
        <v>13.307149528886677</v>
      </c>
      <c r="O43" s="31"/>
      <c r="P43" s="41">
        <f>IF('3f CPIH'!L$16="-","-",'3i PAAC PAP'!$G$7*('3f CPIH'!L$16/'3f CPIH'!$G$16))</f>
        <v>13.307149528886677</v>
      </c>
      <c r="Q43" s="41" t="str">
        <f>IF('3f CPIH'!M$16="-","-",'3i PAAC PAP'!$G$7*('3f CPIH'!M$16/'3f CPIH'!$G$16))</f>
        <v>-</v>
      </c>
      <c r="R43" s="41" t="str">
        <f>IF('3f CPIH'!N$16="-","-",'3i PAAC PAP'!$G$7*('3f CPIH'!N$16/'3f CPIH'!$G$16))</f>
        <v>-</v>
      </c>
      <c r="S43" s="41" t="str">
        <f>IF('3f CPIH'!O$16="-","-",'3i PAAC PAP'!$G$7*('3f CPIH'!O$16/'3f CPIH'!$G$16))</f>
        <v>-</v>
      </c>
      <c r="T43" s="41" t="str">
        <f>IF('3f CPIH'!P$16="-","-",'3i PAAC PAP'!$G$7*('3f CPIH'!P$16/'3f CPIH'!$G$16))</f>
        <v>-</v>
      </c>
      <c r="U43" s="41" t="str">
        <f>IF('3f CPIH'!Q$16="-","-",'3i PAAC PAP'!$G$7*('3f CPIH'!Q$16/'3f CPIH'!$G$16))</f>
        <v>-</v>
      </c>
      <c r="V43" s="41" t="str">
        <f>IF('3f CPIH'!R$16="-","-",'3i PAAC PAP'!$G$7*('3f CPIH'!R$16/'3f CPIH'!$G$16))</f>
        <v>-</v>
      </c>
      <c r="W43" s="41" t="str">
        <f>IF('3f CPIH'!S$16="-","-",'3i PAAC PAP'!$G$7*('3f CPIH'!S$16/'3f CPIH'!$G$16))</f>
        <v>-</v>
      </c>
      <c r="X43" s="41" t="str">
        <f>IF('3f CPIH'!T$16="-","-",'3i PAAC PAP'!$G$7*('3f CPIH'!T$16/'3f CPIH'!$G$16))</f>
        <v>-</v>
      </c>
      <c r="Y43" s="41" t="str">
        <f>IF('3f CPIH'!U$16="-","-",'3i PAAC PAP'!$G$7*('3f CPIH'!U$16/'3f CPIH'!$G$16))</f>
        <v>-</v>
      </c>
      <c r="Z43" s="41" t="str">
        <f>IF('3f CPIH'!V$16="-","-",'3i PAAC PAP'!$G$7*('3f CPIH'!V$16/'3f CPIH'!$G$16))</f>
        <v>-</v>
      </c>
      <c r="AA43" s="29"/>
    </row>
    <row r="44" spans="1:27" s="30" customFormat="1" ht="11.5" x14ac:dyDescent="0.25">
      <c r="A44" s="273">
        <v>8</v>
      </c>
      <c r="B44" s="142" t="s">
        <v>352</v>
      </c>
      <c r="C44" s="142" t="s">
        <v>417</v>
      </c>
      <c r="D44" s="133" t="s">
        <v>321</v>
      </c>
      <c r="E44" s="134"/>
      <c r="F44" s="31"/>
      <c r="G44" s="41">
        <f>IF(G39="-","-",SUM(G37:G42)*'3i PAAC PAP'!$G$19)</f>
        <v>5.3448894651465135</v>
      </c>
      <c r="H44" s="41">
        <f>IF(H39="-","-",SUM(H37:H42)*'3i PAAC PAP'!$G$19)</f>
        <v>5.3518532698543444</v>
      </c>
      <c r="I44" s="41">
        <f>IF(I39="-","-",SUM(I37:I42)*'3i PAAC PAP'!$G$19)</f>
        <v>5.9978269341780415</v>
      </c>
      <c r="J44" s="41">
        <f>IF(J39="-","-",SUM(J37:J42)*'3i PAAC PAP'!$G$19)</f>
        <v>6.0187183483015332</v>
      </c>
      <c r="K44" s="41">
        <f>IF(K39="-","-",SUM(K37:K42)*'3i PAAC PAP'!$G$19)</f>
        <v>5.3344846606564698</v>
      </c>
      <c r="L44" s="41">
        <f>IF(L39="-","-",SUM(L37:L42)*'3i PAAC PAP'!$G$19)</f>
        <v>5.3672390053616619</v>
      </c>
      <c r="M44" s="41">
        <f>IF(M39="-","-",SUM(M37:M42)*'3i PAAC PAP'!$G$19)</f>
        <v>5.6556909503048702</v>
      </c>
      <c r="N44" s="41">
        <f>IF(N39="-","-",SUM(N37:N42)*'3i PAAC PAP'!$G$19)</f>
        <v>5.9831506430422827</v>
      </c>
      <c r="O44" s="31"/>
      <c r="P44" s="41" t="str">
        <f>IF(P39="-","-",SUM(P37:P42)*'3i PAAC PAP'!$G$19)</f>
        <v>-</v>
      </c>
      <c r="Q44" s="41" t="str">
        <f>IF(Q39="-","-",SUM(Q37:Q42)*'3i PAAC PAP'!$G$19)</f>
        <v>-</v>
      </c>
      <c r="R44" s="41" t="str">
        <f>IF(R39="-","-",SUM(R37:R42)*'3i PAAC PAP'!$G$19)</f>
        <v>-</v>
      </c>
      <c r="S44" s="41" t="str">
        <f>IF(S39="-","-",SUM(S37:S42)*'3i PAAC PAP'!$G$19)</f>
        <v>-</v>
      </c>
      <c r="T44" s="41" t="str">
        <f>IF(T39="-","-",SUM(T37:T42)*'3i PAAC PAP'!$G$19)</f>
        <v>-</v>
      </c>
      <c r="U44" s="41" t="str">
        <f>IF(U39="-","-",SUM(U37:U42)*'3i PAAC PAP'!$G$19)</f>
        <v>-</v>
      </c>
      <c r="V44" s="41" t="str">
        <f>IF(V39="-","-",SUM(V37:V42)*'3i PAAC PAP'!$G$19)</f>
        <v>-</v>
      </c>
      <c r="W44" s="41" t="str">
        <f>IF(W39="-","-",SUM(W37:W42)*'3i PAAC PAP'!$G$19)</f>
        <v>-</v>
      </c>
      <c r="X44" s="41" t="str">
        <f>IF(X39="-","-",SUM(X37:X42)*'3i PAAC PAP'!$G$19)</f>
        <v>-</v>
      </c>
      <c r="Y44" s="41" t="str">
        <f>IF(Y39="-","-",SUM(Y37:Y42)*'3i PAAC PAP'!$G$19)</f>
        <v>-</v>
      </c>
      <c r="Z44" s="41" t="str">
        <f>IF(Z39="-","-",SUM(Z37:Z42)*'3i PAAC PAP'!$G$19)</f>
        <v>-</v>
      </c>
      <c r="AA44" s="29"/>
    </row>
    <row r="45" spans="1:27" s="30" customFormat="1" ht="11.25" customHeight="1" x14ac:dyDescent="0.25">
      <c r="A45" s="273">
        <v>9</v>
      </c>
      <c r="B45" s="142" t="s">
        <v>398</v>
      </c>
      <c r="C45" s="142" t="s">
        <v>548</v>
      </c>
      <c r="D45" s="140" t="s">
        <v>321</v>
      </c>
      <c r="E45" s="134"/>
      <c r="F45" s="31"/>
      <c r="G45" s="41">
        <f>IF(G39="-","-",SUM(G37:G44)*'3j EBIT'!$E$7)</f>
        <v>1.5726071983341343</v>
      </c>
      <c r="H45" s="41">
        <f>IF(H39="-","-",SUM(H37:H44)*'3j EBIT'!$E$7)</f>
        <v>1.5748228787520366</v>
      </c>
      <c r="I45" s="41">
        <f>IF(I39="-","-",SUM(I37:I44)*'3j EBIT'!$E$7)</f>
        <v>1.7367755952752133</v>
      </c>
      <c r="J45" s="41">
        <f>IF(J39="-","-",SUM(J37:J44)*'3j EBIT'!$E$7)</f>
        <v>1.7434226365289192</v>
      </c>
      <c r="K45" s="41">
        <f>IF(K39="-","-",SUM(K37:K44)*'3j EBIT'!$E$7)</f>
        <v>1.5755013770400761</v>
      </c>
      <c r="L45" s="41">
        <f>IF(L39="-","-",SUM(L37:L44)*'3j EBIT'!$E$7)</f>
        <v>1.5867806795281514</v>
      </c>
      <c r="M45" s="41">
        <f>IF(M39="-","-",SUM(M37:M44)*'3j EBIT'!$E$7)</f>
        <v>1.6623601726847623</v>
      </c>
      <c r="N45" s="41">
        <f>IF(N39="-","-",SUM(N37:N44)*'3j EBIT'!$E$7)</f>
        <v>1.746243589028011</v>
      </c>
      <c r="O45" s="31"/>
      <c r="P45" s="41" t="str">
        <f>IF(P39="-","-",SUM(P37:P44)*'3j EBIT'!$E$7)</f>
        <v>-</v>
      </c>
      <c r="Q45" s="41" t="str">
        <f>IF(Q39="-","-",SUM(Q37:Q44)*'3j EBIT'!$E$7)</f>
        <v>-</v>
      </c>
      <c r="R45" s="41" t="str">
        <f>IF(R39="-","-",SUM(R37:R44)*'3j EBIT'!$E$7)</f>
        <v>-</v>
      </c>
      <c r="S45" s="41" t="str">
        <f>IF(S39="-","-",SUM(S37:S44)*'3j EBIT'!$E$7)</f>
        <v>-</v>
      </c>
      <c r="T45" s="41" t="str">
        <f>IF(T39="-","-",SUM(T37:T44)*'3j EBIT'!$E$7)</f>
        <v>-</v>
      </c>
      <c r="U45" s="41" t="str">
        <f>IF(U39="-","-",SUM(U37:U44)*'3j EBIT'!$E$7)</f>
        <v>-</v>
      </c>
      <c r="V45" s="41" t="str">
        <f>IF(V39="-","-",SUM(V37:V44)*'3j EBIT'!$E$7)</f>
        <v>-</v>
      </c>
      <c r="W45" s="41" t="str">
        <f>IF(W39="-","-",SUM(W37:W44)*'3j EBIT'!$E$7)</f>
        <v>-</v>
      </c>
      <c r="X45" s="41" t="str">
        <f>IF(X39="-","-",SUM(X37:X44)*'3j EBIT'!$E$7)</f>
        <v>-</v>
      </c>
      <c r="Y45" s="41" t="str">
        <f>IF(Y39="-","-",SUM(Y37:Y44)*'3j EBIT'!$E$7)</f>
        <v>-</v>
      </c>
      <c r="Z45" s="41" t="str">
        <f>IF(Z39="-","-",SUM(Z37:Z44)*'3j EBIT'!$E$7)</f>
        <v>-</v>
      </c>
      <c r="AA45" s="29"/>
    </row>
    <row r="46" spans="1:27" s="30" customFormat="1" ht="11.25" customHeight="1" x14ac:dyDescent="0.25">
      <c r="A46" s="273">
        <v>10</v>
      </c>
      <c r="B46" s="142" t="s">
        <v>294</v>
      </c>
      <c r="C46" s="190" t="s">
        <v>549</v>
      </c>
      <c r="D46" s="140" t="s">
        <v>321</v>
      </c>
      <c r="E46" s="133"/>
      <c r="F46" s="31"/>
      <c r="G46" s="41">
        <f>IF(G41="-","-",SUM(G37:G39,G41:G45)*'3k HAP'!$E$8)</f>
        <v>0.98795260211161928</v>
      </c>
      <c r="H46" s="41">
        <f>IF(H41="-","-",SUM(H37:H39,H41:H45)*'3k HAP'!$E$8)</f>
        <v>0.9896728600274447</v>
      </c>
      <c r="I46" s="41">
        <f>IF(I41="-","-",SUM(I37:I39,I41:I45)*'3k HAP'!$E$8)</f>
        <v>1.0046616161356547</v>
      </c>
      <c r="J46" s="41">
        <f>IF(J41="-","-",SUM(J37:J39,J41:J45)*'3k HAP'!$E$8)</f>
        <v>1.0098223898831316</v>
      </c>
      <c r="K46" s="41">
        <f>IF(K41="-","-",SUM(K37:K39,K41:K45)*'3k HAP'!$E$8)</f>
        <v>1.0081650783508169</v>
      </c>
      <c r="L46" s="41">
        <f>IF(L41="-","-",SUM(L37:L39,L41:L45)*'3k HAP'!$E$8)</f>
        <v>1.01692234732938</v>
      </c>
      <c r="M46" s="41">
        <f>IF(M41="-","-",SUM(M37:M39,M41:M45)*'3k HAP'!$E$8)</f>
        <v>1.0671480694237303</v>
      </c>
      <c r="N46" s="41">
        <f>IF(N41="-","-",SUM(N37:N39,N41:N45)*'3k HAP'!$E$8)</f>
        <v>1.1322752916553598</v>
      </c>
      <c r="O46" s="31"/>
      <c r="P46" s="41">
        <f>IF(P41="-","-",SUM(P37:P39,P41:P45)*'3k HAP'!$E$8)</f>
        <v>0.84051262647162428</v>
      </c>
      <c r="Q46" s="41" t="str">
        <f>IF(Q41="-","-",SUM(Q37:Q39,Q41:Q45)*'3k HAP'!$E$8)</f>
        <v>-</v>
      </c>
      <c r="R46" s="41" t="str">
        <f>IF(R41="-","-",SUM(R37:R39,R41:R45)*'3k HAP'!$E$8)</f>
        <v>-</v>
      </c>
      <c r="S46" s="41" t="str">
        <f>IF(S41="-","-",SUM(S37:S39,S41:S45)*'3k HAP'!$E$8)</f>
        <v>-</v>
      </c>
      <c r="T46" s="41" t="str">
        <f>IF(T41="-","-",SUM(T37:T39,T41:T45)*'3k HAP'!$E$8)</f>
        <v>-</v>
      </c>
      <c r="U46" s="41" t="str">
        <f>IF(U41="-","-",SUM(U37:U39,U41:U45)*'3k HAP'!$E$8)</f>
        <v>-</v>
      </c>
      <c r="V46" s="41" t="str">
        <f>IF(V41="-","-",SUM(V37:V39,V41:V45)*'3k HAP'!$E$8)</f>
        <v>-</v>
      </c>
      <c r="W46" s="41" t="str">
        <f>IF(W41="-","-",SUM(W37:W39,W41:W45)*'3k HAP'!$E$8)</f>
        <v>-</v>
      </c>
      <c r="X46" s="41" t="str">
        <f>IF(X41="-","-",SUM(X37:X39,X41:X45)*'3k HAP'!$E$8)</f>
        <v>-</v>
      </c>
      <c r="Y46" s="41" t="str">
        <f>IF(Y41="-","-",SUM(Y37:Y39,Y41:Y45)*'3k HAP'!$E$8)</f>
        <v>-</v>
      </c>
      <c r="Z46" s="41" t="str">
        <f>IF(Z41="-","-",SUM(Z37:Z39,Z41:Z45)*'3k HAP'!$E$8)</f>
        <v>-</v>
      </c>
      <c r="AA46" s="29"/>
    </row>
    <row r="47" spans="1:27" s="30" customFormat="1" ht="11.25" customHeight="1" x14ac:dyDescent="0.25">
      <c r="A47" s="273">
        <v>11</v>
      </c>
      <c r="B47" s="142" t="s">
        <v>46</v>
      </c>
      <c r="C47" s="142" t="str">
        <f>B47&amp;"_"&amp;D47</f>
        <v>Total_London</v>
      </c>
      <c r="D47" s="140" t="s">
        <v>321</v>
      </c>
      <c r="E47" s="134"/>
      <c r="F47" s="31"/>
      <c r="G47" s="41">
        <f t="shared" ref="G47:N47" si="4">IF(G41="-","-",SUM(G37:G46))</f>
        <v>85.329359712768621</v>
      </c>
      <c r="H47" s="41">
        <f t="shared" si="4"/>
        <v>85.449910409939292</v>
      </c>
      <c r="I47" s="41">
        <f t="shared" si="4"/>
        <v>94.15067906800104</v>
      </c>
      <c r="J47" s="41">
        <f t="shared" si="4"/>
        <v>94.512331159513053</v>
      </c>
      <c r="K47" s="41">
        <f t="shared" si="4"/>
        <v>85.504791562763316</v>
      </c>
      <c r="L47" s="41">
        <f t="shared" si="4"/>
        <v>86.118475633602344</v>
      </c>
      <c r="M47" s="41">
        <f t="shared" si="4"/>
        <v>90.222148909727565</v>
      </c>
      <c r="N47" s="41">
        <f t="shared" si="4"/>
        <v>94.786076197947111</v>
      </c>
      <c r="O47" s="31"/>
      <c r="P47" s="41">
        <f t="shared" ref="P47:Z47" si="5">IF(P41="-","-",SUM(P37:P46))</f>
        <v>58.900692837839408</v>
      </c>
      <c r="Q47" s="41" t="str">
        <f t="shared" si="5"/>
        <v>-</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customHeight="1" x14ac:dyDescent="0.25">
      <c r="A48" s="273">
        <v>1</v>
      </c>
      <c r="B48" s="138" t="s">
        <v>353</v>
      </c>
      <c r="C48" s="138" t="s">
        <v>344</v>
      </c>
      <c r="D48" s="141" t="s">
        <v>322</v>
      </c>
      <c r="E48" s="137"/>
      <c r="F48" s="31"/>
      <c r="G48" s="135" t="s">
        <v>336</v>
      </c>
      <c r="H48" s="135" t="s">
        <v>336</v>
      </c>
      <c r="I48" s="135" t="s">
        <v>336</v>
      </c>
      <c r="J48" s="135" t="s">
        <v>336</v>
      </c>
      <c r="K48" s="135" t="s">
        <v>336</v>
      </c>
      <c r="L48" s="135" t="s">
        <v>336</v>
      </c>
      <c r="M48" s="135" t="s">
        <v>336</v>
      </c>
      <c r="N48" s="135" t="s">
        <v>336</v>
      </c>
      <c r="O48" s="31"/>
      <c r="P48" s="135" t="s">
        <v>336</v>
      </c>
      <c r="Q48" s="135" t="s">
        <v>336</v>
      </c>
      <c r="R48" s="135" t="s">
        <v>336</v>
      </c>
      <c r="S48" s="135" t="s">
        <v>336</v>
      </c>
      <c r="T48" s="135" t="s">
        <v>336</v>
      </c>
      <c r="U48" s="135" t="s">
        <v>336</v>
      </c>
      <c r="V48" s="135" t="s">
        <v>336</v>
      </c>
      <c r="W48" s="135" t="s">
        <v>336</v>
      </c>
      <c r="X48" s="135" t="s">
        <v>336</v>
      </c>
      <c r="Y48" s="135" t="s">
        <v>336</v>
      </c>
      <c r="Z48" s="135" t="s">
        <v>336</v>
      </c>
      <c r="AA48" s="29"/>
    </row>
    <row r="49" spans="1:27" s="30" customFormat="1" ht="11.25" customHeight="1" x14ac:dyDescent="0.25">
      <c r="A49" s="273">
        <v>2</v>
      </c>
      <c r="B49" s="138" t="s">
        <v>353</v>
      </c>
      <c r="C49" s="138" t="s">
        <v>303</v>
      </c>
      <c r="D49" s="141" t="s">
        <v>322</v>
      </c>
      <c r="E49" s="137"/>
      <c r="F49" s="31"/>
      <c r="G49" s="135" t="s">
        <v>336</v>
      </c>
      <c r="H49" s="135" t="s">
        <v>336</v>
      </c>
      <c r="I49" s="135" t="s">
        <v>336</v>
      </c>
      <c r="J49" s="135" t="s">
        <v>336</v>
      </c>
      <c r="K49" s="135" t="s">
        <v>336</v>
      </c>
      <c r="L49" s="135" t="s">
        <v>336</v>
      </c>
      <c r="M49" s="135" t="s">
        <v>336</v>
      </c>
      <c r="N49" s="135" t="s">
        <v>336</v>
      </c>
      <c r="O49" s="31"/>
      <c r="P49" s="135" t="s">
        <v>336</v>
      </c>
      <c r="Q49" s="135" t="s">
        <v>336</v>
      </c>
      <c r="R49" s="135" t="s">
        <v>336</v>
      </c>
      <c r="S49" s="135" t="s">
        <v>336</v>
      </c>
      <c r="T49" s="135" t="s">
        <v>336</v>
      </c>
      <c r="U49" s="135" t="s">
        <v>336</v>
      </c>
      <c r="V49" s="135" t="s">
        <v>336</v>
      </c>
      <c r="W49" s="135" t="s">
        <v>336</v>
      </c>
      <c r="X49" s="135" t="s">
        <v>336</v>
      </c>
      <c r="Y49" s="135" t="s">
        <v>336</v>
      </c>
      <c r="Z49" s="135" t="s">
        <v>336</v>
      </c>
      <c r="AA49" s="29"/>
    </row>
    <row r="50" spans="1:27" s="30" customFormat="1" ht="11.25" customHeight="1" x14ac:dyDescent="0.25">
      <c r="A50" s="273">
        <v>3</v>
      </c>
      <c r="B50" s="138" t="s">
        <v>2</v>
      </c>
      <c r="C50" s="138" t="s">
        <v>345</v>
      </c>
      <c r="D50" s="141" t="s">
        <v>322</v>
      </c>
      <c r="E50" s="137"/>
      <c r="F50" s="31"/>
      <c r="G50" s="135">
        <f>IF('3c PC'!G14="-","-",'3c PC'!G55)</f>
        <v>6.5567588596821027</v>
      </c>
      <c r="H50" s="135">
        <f>IF('3c PC'!H14="-","-",'3c PC'!H55)</f>
        <v>6.5567588596821027</v>
      </c>
      <c r="I50" s="135">
        <f>IF('3c PC'!I14="-","-",'3c PC'!I55)</f>
        <v>6.6197359495950758</v>
      </c>
      <c r="J50" s="135">
        <f>IF('3c PC'!J14="-","-",'3c PC'!J55)</f>
        <v>6.6197359495950758</v>
      </c>
      <c r="K50" s="135">
        <f>IF('3c PC'!K14="-","-",'3c PC'!K55)</f>
        <v>6.6995028867368616</v>
      </c>
      <c r="L50" s="135">
        <f>IF('3c PC'!L14="-","-",'3c PC'!L55)</f>
        <v>6.6995028867368616</v>
      </c>
      <c r="M50" s="135">
        <f>IF('3c PC'!M14="-","-",'3c PC'!M55)</f>
        <v>7.1131218301273513</v>
      </c>
      <c r="N50" s="135">
        <f>IF('3c PC'!N14="-","-",'3c PC'!N55)</f>
        <v>7.1131218301273513</v>
      </c>
      <c r="O50" s="31"/>
      <c r="P50" s="135" t="str">
        <f>'3c PC'!P55</f>
        <v>-</v>
      </c>
      <c r="Q50" s="135" t="str">
        <f>'3c PC'!Q55</f>
        <v>-</v>
      </c>
      <c r="R50" s="135" t="str">
        <f>'3c PC'!R55</f>
        <v>-</v>
      </c>
      <c r="S50" s="135" t="str">
        <f>'3c PC'!S55</f>
        <v>-</v>
      </c>
      <c r="T50" s="135" t="str">
        <f>'3c PC'!T55</f>
        <v>-</v>
      </c>
      <c r="U50" s="135" t="str">
        <f>'3c PC'!U55</f>
        <v>-</v>
      </c>
      <c r="V50" s="135" t="str">
        <f>'3c PC'!V55</f>
        <v>-</v>
      </c>
      <c r="W50" s="135" t="str">
        <f>'3c PC'!W55</f>
        <v>-</v>
      </c>
      <c r="X50" s="135" t="str">
        <f>'3c PC'!X55</f>
        <v>-</v>
      </c>
      <c r="Y50" s="135" t="str">
        <f>'3c PC'!Y55</f>
        <v>-</v>
      </c>
      <c r="Z50" s="135" t="str">
        <f>'3c PC'!Z55</f>
        <v>-</v>
      </c>
      <c r="AA50" s="29"/>
    </row>
    <row r="51" spans="1:27" s="30" customFormat="1" ht="11.25" customHeight="1" x14ac:dyDescent="0.25">
      <c r="A51" s="273">
        <v>4</v>
      </c>
      <c r="B51" s="138" t="s">
        <v>355</v>
      </c>
      <c r="C51" s="138" t="s">
        <v>346</v>
      </c>
      <c r="D51" s="141" t="s">
        <v>322</v>
      </c>
      <c r="E51" s="137"/>
      <c r="F51" s="31"/>
      <c r="G51" s="135">
        <f>IF('3d NC-Elec'!H17="-","-",'3d NC-Elec'!H17)</f>
        <v>19.293899999999997</v>
      </c>
      <c r="H51" s="135">
        <f>IF('3d NC-Elec'!I17="-","-",'3d NC-Elec'!I17)</f>
        <v>19.293899999999997</v>
      </c>
      <c r="I51" s="135">
        <f>IF('3d NC-Elec'!J17="-","-",'3d NC-Elec'!J17)</f>
        <v>14.818999999999999</v>
      </c>
      <c r="J51" s="135">
        <f>IF('3d NC-Elec'!K17="-","-",'3d NC-Elec'!K17)</f>
        <v>14.818999999999999</v>
      </c>
      <c r="K51" s="135">
        <f>IF('3d NC-Elec'!L17="-","-",'3d NC-Elec'!L17)</f>
        <v>15.184000000000001</v>
      </c>
      <c r="L51" s="135">
        <f>IF('3d NC-Elec'!M17="-","-",'3d NC-Elec'!M17)</f>
        <v>15.184000000000001</v>
      </c>
      <c r="M51" s="135">
        <f>IF('3d NC-Elec'!N17="-","-",'3d NC-Elec'!N17)</f>
        <v>13.468499999999999</v>
      </c>
      <c r="N51" s="135">
        <f>IF('3d NC-Elec'!O17="-","-",'3d NC-Elec'!O17)</f>
        <v>13.468499999999999</v>
      </c>
      <c r="O51" s="31"/>
      <c r="P51" s="135" t="str">
        <f>'3d NC-Elec'!Q17</f>
        <v>-</v>
      </c>
      <c r="Q51" s="135" t="str">
        <f>'3d NC-Elec'!R17</f>
        <v>-</v>
      </c>
      <c r="R51" s="135" t="str">
        <f>'3d NC-Elec'!S17</f>
        <v>-</v>
      </c>
      <c r="S51" s="135" t="str">
        <f>'3d NC-Elec'!T17</f>
        <v>-</v>
      </c>
      <c r="T51" s="135" t="str">
        <f>'3d NC-Elec'!U17</f>
        <v>-</v>
      </c>
      <c r="U51" s="135" t="str">
        <f>'3d NC-Elec'!V17</f>
        <v>-</v>
      </c>
      <c r="V51" s="135" t="str">
        <f>'3d NC-Elec'!W17</f>
        <v>-</v>
      </c>
      <c r="W51" s="135" t="str">
        <f>'3d NC-Elec'!X17</f>
        <v>-</v>
      </c>
      <c r="X51" s="135" t="str">
        <f>'3d NC-Elec'!Y17</f>
        <v>-</v>
      </c>
      <c r="Y51" s="135" t="str">
        <f>'3d NC-Elec'!Z17</f>
        <v>-</v>
      </c>
      <c r="Z51" s="135" t="str">
        <f>'3d NC-Elec'!AA17</f>
        <v>-</v>
      </c>
      <c r="AA51" s="29"/>
    </row>
    <row r="52" spans="1:27" s="30" customFormat="1" ht="11.5" x14ac:dyDescent="0.25">
      <c r="A52" s="273">
        <v>5</v>
      </c>
      <c r="B52" s="138" t="s">
        <v>352</v>
      </c>
      <c r="C52" s="138" t="s">
        <v>347</v>
      </c>
      <c r="D52" s="141" t="s">
        <v>322</v>
      </c>
      <c r="E52" s="137"/>
      <c r="F52" s="31"/>
      <c r="G52" s="135">
        <f>IF('3f CPIH'!C$16="-","-",'3g OC '!$E$7*('3f CPIH'!C$16/'3f CPIH'!$G$16))</f>
        <v>42.217448207552998</v>
      </c>
      <c r="H52" s="135">
        <f>IF('3f CPIH'!D$16="-","-",'3g OC '!$E$7*('3f CPIH'!D$16/'3f CPIH'!$G$16))</f>
        <v>42.301967623383938</v>
      </c>
      <c r="I52" s="135">
        <f>IF('3f CPIH'!E$16="-","-",'3g OC '!$E$7*('3f CPIH'!E$16/'3f CPIH'!$G$16))</f>
        <v>42.428746747130347</v>
      </c>
      <c r="J52" s="135">
        <f>IF('3f CPIH'!F$16="-","-",'3g OC '!$E$7*('3f CPIH'!F$16/'3f CPIH'!$G$16))</f>
        <v>42.682304994623152</v>
      </c>
      <c r="K52" s="135">
        <f>IF('3f CPIH'!G$16="-","-",'3g OC '!$E$7*('3f CPIH'!G$16/'3f CPIH'!$G$16))</f>
        <v>43.189421489608776</v>
      </c>
      <c r="L52" s="135">
        <f>IF('3f CPIH'!H$16="-","-",'3g OC '!$E$7*('3f CPIH'!H$16/'3f CPIH'!$G$16))</f>
        <v>43.73879769250987</v>
      </c>
      <c r="M52" s="135">
        <f>IF('3f CPIH'!I$16="-","-",'3g OC '!$E$7*('3f CPIH'!I$16/'3f CPIH'!$G$16))</f>
        <v>44.372693311241889</v>
      </c>
      <c r="N52" s="135">
        <f>IF('3f CPIH'!J$16="-","-",'3g OC '!$E$7*('3f CPIH'!J$16/'3f CPIH'!$G$16))</f>
        <v>44.753030682481111</v>
      </c>
      <c r="O52" s="31"/>
      <c r="P52" s="135">
        <f>IF('3f CPIH'!L$16="-","-",'3g OC '!$E$7*('3f CPIH'!L$16/'3f CPIH'!$G$16))</f>
        <v>44.753030682481111</v>
      </c>
      <c r="Q52" s="135" t="str">
        <f>IF('3f CPIH'!M$16="-","-",'3g OC '!$E$7*('3f CPIH'!M$16/'3f CPIH'!$G$16))</f>
        <v>-</v>
      </c>
      <c r="R52" s="135" t="str">
        <f>IF('3f CPIH'!N$16="-","-",'3g OC '!$E$7*('3f CPIH'!N$16/'3f CPIH'!$G$16))</f>
        <v>-</v>
      </c>
      <c r="S52" s="135" t="str">
        <f>IF('3f CPIH'!O$16="-","-",'3g OC '!$E$7*('3f CPIH'!O$16/'3f CPIH'!$G$16))</f>
        <v>-</v>
      </c>
      <c r="T52" s="135" t="str">
        <f>IF('3f CPIH'!P$16="-","-",'3g OC '!$E$7*('3f CPIH'!P$16/'3f CPIH'!$G$16))</f>
        <v>-</v>
      </c>
      <c r="U52" s="135" t="str">
        <f>IF('3f CPIH'!Q$16="-","-",'3g OC '!$E$7*('3f CPIH'!Q$16/'3f CPIH'!$G$16))</f>
        <v>-</v>
      </c>
      <c r="V52" s="135" t="str">
        <f>IF('3f CPIH'!R$16="-","-",'3g OC '!$E$7*('3f CPIH'!R$16/'3f CPIH'!$G$16))</f>
        <v>-</v>
      </c>
      <c r="W52" s="135" t="str">
        <f>IF('3f CPIH'!S$16="-","-",'3g OC '!$E$7*('3f CPIH'!S$16/'3f CPIH'!$G$16))</f>
        <v>-</v>
      </c>
      <c r="X52" s="135" t="str">
        <f>IF('3f CPIH'!T$16="-","-",'3g OC '!$E$7*('3f CPIH'!T$16/'3f CPIH'!$G$16))</f>
        <v>-</v>
      </c>
      <c r="Y52" s="135" t="str">
        <f>IF('3f CPIH'!U$16="-","-",'3g OC '!$E$7*('3f CPIH'!U$16/'3f CPIH'!$G$16))</f>
        <v>-</v>
      </c>
      <c r="Z52" s="135" t="str">
        <f>IF('3f CPIH'!V$16="-","-",'3g OC '!$E$7*('3f CPIH'!V$16/'3f CPIH'!$G$16))</f>
        <v>-</v>
      </c>
      <c r="AA52" s="29"/>
    </row>
    <row r="53" spans="1:27" s="30" customFormat="1" ht="11.5" x14ac:dyDescent="0.25">
      <c r="A53" s="273">
        <v>6</v>
      </c>
      <c r="B53" s="138" t="s">
        <v>352</v>
      </c>
      <c r="C53" s="138" t="s">
        <v>45</v>
      </c>
      <c r="D53" s="141" t="s">
        <v>322</v>
      </c>
      <c r="E53" s="137"/>
      <c r="F53" s="31"/>
      <c r="G53" s="135" t="s">
        <v>336</v>
      </c>
      <c r="H53" s="135" t="s">
        <v>336</v>
      </c>
      <c r="I53" s="135" t="s">
        <v>336</v>
      </c>
      <c r="J53" s="135" t="s">
        <v>336</v>
      </c>
      <c r="K53" s="135">
        <f>IF('3h SMNCC'!F$36="-","-",'3h SMNCC'!F$44)</f>
        <v>0</v>
      </c>
      <c r="L53" s="135">
        <f>IF('3h SMNCC'!G$36="-","-",'3h SMNCC'!G$44)</f>
        <v>-0.15183804717209767</v>
      </c>
      <c r="M53" s="135">
        <f>IF('3h SMNCC'!H$36="-","-",'3h SMNCC'!H$44)</f>
        <v>1.7175769694001015</v>
      </c>
      <c r="N53" s="135">
        <f>IF('3h SMNCC'!I$36="-","-",'3h SMNCC'!I$44)</f>
        <v>5.3116046327263104</v>
      </c>
      <c r="O53" s="31"/>
      <c r="P53" s="135" t="str">
        <f>IF('3h SMNCC'!K$36="-","-",'3h SMNCC'!K$44)</f>
        <v>-</v>
      </c>
      <c r="Q53" s="135" t="str">
        <f>IF('3h SMNCC'!L$36="-","-",'3h SMNCC'!L$44)</f>
        <v>-</v>
      </c>
      <c r="R53" s="135" t="str">
        <f>IF('3h SMNCC'!M$36="-","-",'3h SMNCC'!M$44)</f>
        <v>-</v>
      </c>
      <c r="S53" s="135" t="str">
        <f>IF('3h SMNCC'!N$36="-","-",'3h SMNCC'!N$44)</f>
        <v>-</v>
      </c>
      <c r="T53" s="135" t="str">
        <f>IF('3h SMNCC'!O$36="-","-",'3h SMNCC'!O$44)</f>
        <v>-</v>
      </c>
      <c r="U53" s="135" t="str">
        <f>IF('3h SMNCC'!P$36="-","-",'3h SMNCC'!P$44)</f>
        <v>-</v>
      </c>
      <c r="V53" s="135" t="str">
        <f>IF('3h SMNCC'!Q$36="-","-",'3h SMNCC'!Q$44)</f>
        <v>-</v>
      </c>
      <c r="W53" s="135" t="str">
        <f>IF('3h SMNCC'!R$36="-","-",'3h SMNCC'!R$44)</f>
        <v>-</v>
      </c>
      <c r="X53" s="135" t="str">
        <f>IF('3h SMNCC'!S$36="-","-",'3h SMNCC'!S$44)</f>
        <v>-</v>
      </c>
      <c r="Y53" s="135" t="str">
        <f>IF('3h SMNCC'!T$36="-","-",'3h SMNCC'!T$44)</f>
        <v>-</v>
      </c>
      <c r="Z53" s="135" t="str">
        <f>IF('3h SMNCC'!U$36="-","-",'3h SMNCC'!U$44)</f>
        <v>-</v>
      </c>
      <c r="AA53" s="29"/>
    </row>
    <row r="54" spans="1:27" s="30" customFormat="1" ht="12.4" customHeight="1" x14ac:dyDescent="0.25">
      <c r="A54" s="273">
        <v>7</v>
      </c>
      <c r="B54" s="138" t="s">
        <v>352</v>
      </c>
      <c r="C54" s="138" t="s">
        <v>399</v>
      </c>
      <c r="D54" s="141" t="s">
        <v>322</v>
      </c>
      <c r="E54" s="137"/>
      <c r="F54" s="31"/>
      <c r="G54" s="135">
        <f>IF('3f CPIH'!C$16="-","-",'3i PAAC PAP'!$G$7*('3f CPIH'!C$16/'3f CPIH'!$G$16))</f>
        <v>12.553203379941255</v>
      </c>
      <c r="H54" s="135">
        <f>IF('3f CPIH'!D$16="-","-",'3i PAAC PAP'!$G$7*('3f CPIH'!D$16/'3f CPIH'!$G$16))</f>
        <v>12.578334918239436</v>
      </c>
      <c r="I54" s="135">
        <f>IF('3f CPIH'!E$16="-","-",'3i PAAC PAP'!$G$7*('3f CPIH'!E$16/'3f CPIH'!$G$16))</f>
        <v>12.616032225686709</v>
      </c>
      <c r="J54" s="135">
        <f>IF('3f CPIH'!F$16="-","-",'3i PAAC PAP'!$G$7*('3f CPIH'!F$16/'3f CPIH'!$G$16))</f>
        <v>12.691426840581251</v>
      </c>
      <c r="K54" s="135">
        <f>IF('3f CPIH'!G$16="-","-",'3i PAAC PAP'!$G$7*('3f CPIH'!G$16/'3f CPIH'!$G$16))</f>
        <v>12.842216070370334</v>
      </c>
      <c r="L54" s="135">
        <f>IF('3f CPIH'!H$16="-","-",'3i PAAC PAP'!$G$7*('3f CPIH'!H$16/'3f CPIH'!$G$16))</f>
        <v>13.005571069308509</v>
      </c>
      <c r="M54" s="135">
        <f>IF('3f CPIH'!I$16="-","-",'3i PAAC PAP'!$G$7*('3f CPIH'!I$16/'3f CPIH'!$G$16))</f>
        <v>13.194057606544863</v>
      </c>
      <c r="N54" s="135">
        <f>IF('3f CPIH'!J$16="-","-",'3i PAAC PAP'!$G$7*('3f CPIH'!J$16/'3f CPIH'!$G$16))</f>
        <v>13.307149528886677</v>
      </c>
      <c r="O54" s="31"/>
      <c r="P54" s="135">
        <f>IF('3f CPIH'!L$16="-","-",'3i PAAC PAP'!$G$7*('3f CPIH'!L$16/'3f CPIH'!$G$16))</f>
        <v>13.307149528886677</v>
      </c>
      <c r="Q54" s="135" t="str">
        <f>IF('3f CPIH'!M$16="-","-",'3i PAAC PAP'!$G$7*('3f CPIH'!M$16/'3f CPIH'!$G$16))</f>
        <v>-</v>
      </c>
      <c r="R54" s="135" t="str">
        <f>IF('3f CPIH'!N$16="-","-",'3i PAAC PAP'!$G$7*('3f CPIH'!N$16/'3f CPIH'!$G$16))</f>
        <v>-</v>
      </c>
      <c r="S54" s="135" t="str">
        <f>IF('3f CPIH'!O$16="-","-",'3i PAAC PAP'!$G$7*('3f CPIH'!O$16/'3f CPIH'!$G$16))</f>
        <v>-</v>
      </c>
      <c r="T54" s="135" t="str">
        <f>IF('3f CPIH'!P$16="-","-",'3i PAAC PAP'!$G$7*('3f CPIH'!P$16/'3f CPIH'!$G$16))</f>
        <v>-</v>
      </c>
      <c r="U54" s="135" t="str">
        <f>IF('3f CPIH'!Q$16="-","-",'3i PAAC PAP'!$G$7*('3f CPIH'!Q$16/'3f CPIH'!$G$16))</f>
        <v>-</v>
      </c>
      <c r="V54" s="135" t="str">
        <f>IF('3f CPIH'!R$16="-","-",'3i PAAC PAP'!$G$7*('3f CPIH'!R$16/'3f CPIH'!$G$16))</f>
        <v>-</v>
      </c>
      <c r="W54" s="135" t="str">
        <f>IF('3f CPIH'!S$16="-","-",'3i PAAC PAP'!$G$7*('3f CPIH'!S$16/'3f CPIH'!$G$16))</f>
        <v>-</v>
      </c>
      <c r="X54" s="135" t="str">
        <f>IF('3f CPIH'!T$16="-","-",'3i PAAC PAP'!$G$7*('3f CPIH'!T$16/'3f CPIH'!$G$16))</f>
        <v>-</v>
      </c>
      <c r="Y54" s="135" t="str">
        <f>IF('3f CPIH'!U$16="-","-",'3i PAAC PAP'!$G$7*('3f CPIH'!U$16/'3f CPIH'!$G$16))</f>
        <v>-</v>
      </c>
      <c r="Z54" s="135" t="str">
        <f>IF('3f CPIH'!V$16="-","-",'3i PAAC PAP'!$G$7*('3f CPIH'!V$16/'3f CPIH'!$G$16))</f>
        <v>-</v>
      </c>
      <c r="AA54" s="29"/>
    </row>
    <row r="55" spans="1:27" s="30" customFormat="1" ht="11.5" x14ac:dyDescent="0.25">
      <c r="A55" s="273">
        <v>8</v>
      </c>
      <c r="B55" s="138" t="s">
        <v>352</v>
      </c>
      <c r="C55" s="138" t="s">
        <v>417</v>
      </c>
      <c r="D55" s="141" t="s">
        <v>322</v>
      </c>
      <c r="E55" s="137"/>
      <c r="F55" s="31"/>
      <c r="G55" s="135">
        <f>IF(G50="-","-",SUM(G48:G53)*'3i PAAC PAP'!$G$19)</f>
        <v>5.6083327101561116</v>
      </c>
      <c r="H55" s="135">
        <f>IF(H50="-","-",SUM(H48:H53)*'3i PAAC PAP'!$G$19)</f>
        <v>5.6152965148639415</v>
      </c>
      <c r="I55" s="135">
        <f>IF(I50="-","-",SUM(I48:I53)*'3i PAAC PAP'!$G$19)</f>
        <v>5.2622308413772689</v>
      </c>
      <c r="J55" s="135">
        <f>IF(J50="-","-",SUM(J48:J53)*'3i PAAC PAP'!$G$19)</f>
        <v>5.2831222555007606</v>
      </c>
      <c r="K55" s="135">
        <f>IF(K50="-","-",SUM(K48:K53)*'3i PAAC PAP'!$G$19)</f>
        <v>5.361550747472525</v>
      </c>
      <c r="L55" s="135">
        <f>IF(L50="-","-",SUM(L48:L53)*'3i PAAC PAP'!$G$19)</f>
        <v>5.3943050921777171</v>
      </c>
      <c r="M55" s="135">
        <f>IF(M50="-","-",SUM(M48:M53)*'3i PAAC PAP'!$G$19)</f>
        <v>5.4932944294085431</v>
      </c>
      <c r="N55" s="135">
        <f>IF(N50="-","-",SUM(N48:N53)*'3i PAAC PAP'!$G$19)</f>
        <v>5.8207541221459547</v>
      </c>
      <c r="O55" s="31"/>
      <c r="P55" s="135" t="str">
        <f>IF(P50="-","-",SUM(P48:P53)*'3i PAAC PAP'!$G$19)</f>
        <v>-</v>
      </c>
      <c r="Q55" s="135" t="str">
        <f>IF(Q50="-","-",SUM(Q48:Q53)*'3i PAAC PAP'!$G$19)</f>
        <v>-</v>
      </c>
      <c r="R55" s="135" t="str">
        <f>IF(R50="-","-",SUM(R48:R53)*'3i PAAC PAP'!$G$19)</f>
        <v>-</v>
      </c>
      <c r="S55" s="135" t="str">
        <f>IF(S50="-","-",SUM(S48:S53)*'3i PAAC PAP'!$G$19)</f>
        <v>-</v>
      </c>
      <c r="T55" s="135" t="str">
        <f>IF(T50="-","-",SUM(T48:T53)*'3i PAAC PAP'!$G$19)</f>
        <v>-</v>
      </c>
      <c r="U55" s="135" t="str">
        <f>IF(U50="-","-",SUM(U48:U53)*'3i PAAC PAP'!$G$19)</f>
        <v>-</v>
      </c>
      <c r="V55" s="135" t="str">
        <f>IF(V50="-","-",SUM(V48:V53)*'3i PAAC PAP'!$G$19)</f>
        <v>-</v>
      </c>
      <c r="W55" s="135" t="str">
        <f>IF(W50="-","-",SUM(W48:W53)*'3i PAAC PAP'!$G$19)</f>
        <v>-</v>
      </c>
      <c r="X55" s="135" t="str">
        <f>IF(X50="-","-",SUM(X48:X53)*'3i PAAC PAP'!$G$19)</f>
        <v>-</v>
      </c>
      <c r="Y55" s="135" t="str">
        <f>IF(Y50="-","-",SUM(Y48:Y53)*'3i PAAC PAP'!$G$19)</f>
        <v>-</v>
      </c>
      <c r="Z55" s="135" t="str">
        <f>IF(Z50="-","-",SUM(Z48:Z53)*'3i PAAC PAP'!$G$19)</f>
        <v>-</v>
      </c>
      <c r="AA55" s="29"/>
    </row>
    <row r="56" spans="1:27" s="30" customFormat="1" ht="11.25" customHeight="1" x14ac:dyDescent="0.25">
      <c r="A56" s="273">
        <v>9</v>
      </c>
      <c r="B56" s="138" t="s">
        <v>398</v>
      </c>
      <c r="C56" s="138" t="s">
        <v>548</v>
      </c>
      <c r="D56" s="141" t="s">
        <v>322</v>
      </c>
      <c r="E56" s="137"/>
      <c r="F56" s="31"/>
      <c r="G56" s="135">
        <f>IF(G50="-","-",SUM(G48:G55)*'3j EBIT'!$E$7)</f>
        <v>1.6383632199893168</v>
      </c>
      <c r="H56" s="135">
        <f>IF(H50="-","-",SUM(H48:H55)*'3j EBIT'!$E$7)</f>
        <v>1.6405789004072187</v>
      </c>
      <c r="I56" s="135">
        <f>IF(I50="-","-",SUM(I48:I55)*'3j EBIT'!$E$7)</f>
        <v>1.5531691695119987</v>
      </c>
      <c r="J56" s="135">
        <f>IF(J50="-","-",SUM(J48:J55)*'3j EBIT'!$E$7)</f>
        <v>1.5598162107657045</v>
      </c>
      <c r="K56" s="135">
        <f>IF(K50="-","-",SUM(K48:K55)*'3j EBIT'!$E$7)</f>
        <v>1.5822571326895816</v>
      </c>
      <c r="L56" s="135">
        <f>IF(L50="-","-",SUM(L48:L55)*'3j EBIT'!$E$7)</f>
        <v>1.5935364351776566</v>
      </c>
      <c r="M56" s="135">
        <f>IF(M50="-","-",SUM(M48:M55)*'3j EBIT'!$E$7)</f>
        <v>1.6218256387877321</v>
      </c>
      <c r="N56" s="135">
        <f>IF(N50="-","-",SUM(N48:N55)*'3j EBIT'!$E$7)</f>
        <v>1.7057090551309808</v>
      </c>
      <c r="O56" s="31"/>
      <c r="P56" s="135" t="str">
        <f>IF(P50="-","-",SUM(P48:P55)*'3j EBIT'!$E$7)</f>
        <v>-</v>
      </c>
      <c r="Q56" s="135" t="str">
        <f>IF(Q50="-","-",SUM(Q48:Q55)*'3j EBIT'!$E$7)</f>
        <v>-</v>
      </c>
      <c r="R56" s="135" t="str">
        <f>IF(R50="-","-",SUM(R48:R55)*'3j EBIT'!$E$7)</f>
        <v>-</v>
      </c>
      <c r="S56" s="135" t="str">
        <f>IF(S50="-","-",SUM(S48:S55)*'3j EBIT'!$E$7)</f>
        <v>-</v>
      </c>
      <c r="T56" s="135" t="str">
        <f>IF(T50="-","-",SUM(T48:T55)*'3j EBIT'!$E$7)</f>
        <v>-</v>
      </c>
      <c r="U56" s="135" t="str">
        <f>IF(U50="-","-",SUM(U48:U55)*'3j EBIT'!$E$7)</f>
        <v>-</v>
      </c>
      <c r="V56" s="135" t="str">
        <f>IF(V50="-","-",SUM(V48:V55)*'3j EBIT'!$E$7)</f>
        <v>-</v>
      </c>
      <c r="W56" s="135" t="str">
        <f>IF(W50="-","-",SUM(W48:W55)*'3j EBIT'!$E$7)</f>
        <v>-</v>
      </c>
      <c r="X56" s="135" t="str">
        <f>IF(X50="-","-",SUM(X48:X55)*'3j EBIT'!$E$7)</f>
        <v>-</v>
      </c>
      <c r="Y56" s="135" t="str">
        <f>IF(Y50="-","-",SUM(Y48:Y55)*'3j EBIT'!$E$7)</f>
        <v>-</v>
      </c>
      <c r="Z56" s="135" t="str">
        <f>IF(Z50="-","-",SUM(Z48:Z55)*'3j EBIT'!$E$7)</f>
        <v>-</v>
      </c>
      <c r="AA56" s="29"/>
    </row>
    <row r="57" spans="1:27" s="30" customFormat="1" ht="11.25" customHeight="1" x14ac:dyDescent="0.25">
      <c r="A57" s="273">
        <v>10</v>
      </c>
      <c r="B57" s="138" t="s">
        <v>294</v>
      </c>
      <c r="C57" s="188" t="s">
        <v>549</v>
      </c>
      <c r="D57" s="141" t="s">
        <v>322</v>
      </c>
      <c r="E57" s="136"/>
      <c r="F57" s="31"/>
      <c r="G57" s="135">
        <f>IF(G52="-","-",SUM(G48:G50,G52:G56)*'3k HAP'!$E$8)</f>
        <v>0.99271828040007148</v>
      </c>
      <c r="H57" s="135">
        <f>IF(H52="-","-",SUM(H48:H50,H52:H56)*'3k HAP'!$E$8)</f>
        <v>0.99443853831589724</v>
      </c>
      <c r="I57" s="135">
        <f>IF(I52="-","-",SUM(I48:I50,I52:I56)*'3k HAP'!$E$8)</f>
        <v>0.99135471077771575</v>
      </c>
      <c r="J57" s="135">
        <f>IF(J52="-","-",SUM(J48:J50,J52:J56)*'3k HAP'!$E$8)</f>
        <v>0.99651548452519256</v>
      </c>
      <c r="K57" s="135">
        <f>IF(K52="-","-",SUM(K48:K50,K52:K56)*'3k HAP'!$E$8)</f>
        <v>1.0086547028325072</v>
      </c>
      <c r="L57" s="135">
        <f>IF(L52="-","-",SUM(L48:L50,L52:L56)*'3k HAP'!$E$8)</f>
        <v>1.0174119718110703</v>
      </c>
      <c r="M57" s="135">
        <f>IF(M52="-","-",SUM(M48:M50,M52:M56)*'3k HAP'!$E$8)</f>
        <v>1.0642103225335882</v>
      </c>
      <c r="N57" s="135">
        <f>IF(N52="-","-",SUM(N48:N50,N52:N56)*'3k HAP'!$E$8)</f>
        <v>1.1293375447652181</v>
      </c>
      <c r="O57" s="31"/>
      <c r="P57" s="135">
        <f>IF(P52="-","-",SUM(P48:P50,P52:P56)*'3k HAP'!$E$8)</f>
        <v>0.84051262647162428</v>
      </c>
      <c r="Q57" s="135" t="str">
        <f>IF(Q52="-","-",SUM(Q48:Q50,Q52:Q56)*'3k HAP'!$E$8)</f>
        <v>-</v>
      </c>
      <c r="R57" s="135" t="str">
        <f>IF(R52="-","-",SUM(R48:R50,R52:R56)*'3k HAP'!$E$8)</f>
        <v>-</v>
      </c>
      <c r="S57" s="135" t="str">
        <f>IF(S52="-","-",SUM(S48:S50,S52:S56)*'3k HAP'!$E$8)</f>
        <v>-</v>
      </c>
      <c r="T57" s="135" t="str">
        <f>IF(T52="-","-",SUM(T48:T50,T52:T56)*'3k HAP'!$E$8)</f>
        <v>-</v>
      </c>
      <c r="U57" s="135" t="str">
        <f>IF(U52="-","-",SUM(U48:U50,U52:U56)*'3k HAP'!$E$8)</f>
        <v>-</v>
      </c>
      <c r="V57" s="135" t="str">
        <f>IF(V52="-","-",SUM(V48:V50,V52:V56)*'3k HAP'!$E$8)</f>
        <v>-</v>
      </c>
      <c r="W57" s="135" t="str">
        <f>IF(W52="-","-",SUM(W48:W50,W52:W56)*'3k HAP'!$E$8)</f>
        <v>-</v>
      </c>
      <c r="X57" s="135" t="str">
        <f>IF(X52="-","-",SUM(X48:X50,X52:X56)*'3k HAP'!$E$8)</f>
        <v>-</v>
      </c>
      <c r="Y57" s="135" t="str">
        <f>IF(Y52="-","-",SUM(Y48:Y50,Y52:Y56)*'3k HAP'!$E$8)</f>
        <v>-</v>
      </c>
      <c r="Z57" s="135" t="str">
        <f>IF(Z52="-","-",SUM(Z48:Z50,Z52:Z56)*'3k HAP'!$E$8)</f>
        <v>-</v>
      </c>
      <c r="AA57" s="29"/>
    </row>
    <row r="58" spans="1:27" s="30" customFormat="1" ht="11.25" customHeight="1" x14ac:dyDescent="0.25">
      <c r="A58" s="273">
        <v>11</v>
      </c>
      <c r="B58" s="138" t="s">
        <v>46</v>
      </c>
      <c r="C58" s="138" t="str">
        <f>B58&amp;"_"&amp;D58</f>
        <v>Total_N Wales and Mersey</v>
      </c>
      <c r="D58" s="141" t="s">
        <v>322</v>
      </c>
      <c r="E58" s="137"/>
      <c r="F58" s="31"/>
      <c r="G58" s="135">
        <f t="shared" ref="G58:N58" si="6">IF(G52="-","-",SUM(G48:G57))</f>
        <v>88.860724657721846</v>
      </c>
      <c r="H58" s="135">
        <f t="shared" si="6"/>
        <v>88.981275354892517</v>
      </c>
      <c r="I58" s="135">
        <f t="shared" si="6"/>
        <v>84.290269644079117</v>
      </c>
      <c r="J58" s="135">
        <f t="shared" si="6"/>
        <v>84.651921735591131</v>
      </c>
      <c r="K58" s="135">
        <f t="shared" si="6"/>
        <v>85.86760302971058</v>
      </c>
      <c r="L58" s="135">
        <f t="shared" si="6"/>
        <v>86.481287100549608</v>
      </c>
      <c r="M58" s="135">
        <f t="shared" si="6"/>
        <v>88.045280108044054</v>
      </c>
      <c r="N58" s="135">
        <f t="shared" si="6"/>
        <v>92.609207396263614</v>
      </c>
      <c r="O58" s="31"/>
      <c r="P58" s="135">
        <f t="shared" ref="P58:Z58" si="7">IF(P52="-","-",SUM(P48:P57))</f>
        <v>58.900692837839408</v>
      </c>
      <c r="Q58" s="135" t="str">
        <f t="shared" si="7"/>
        <v>-</v>
      </c>
      <c r="R58" s="135" t="str">
        <f t="shared" si="7"/>
        <v>-</v>
      </c>
      <c r="S58" s="135" t="str">
        <f t="shared" si="7"/>
        <v>-</v>
      </c>
      <c r="T58" s="135" t="str">
        <f t="shared" si="7"/>
        <v>-</v>
      </c>
      <c r="U58" s="135" t="str">
        <f t="shared" si="7"/>
        <v>-</v>
      </c>
      <c r="V58" s="135" t="str">
        <f t="shared" si="7"/>
        <v>-</v>
      </c>
      <c r="W58" s="135" t="str">
        <f t="shared" si="7"/>
        <v>-</v>
      </c>
      <c r="X58" s="135" t="str">
        <f t="shared" si="7"/>
        <v>-</v>
      </c>
      <c r="Y58" s="135" t="str">
        <f t="shared" si="7"/>
        <v>-</v>
      </c>
      <c r="Z58" s="135" t="str">
        <f t="shared" si="7"/>
        <v>-</v>
      </c>
      <c r="AA58" s="29"/>
    </row>
    <row r="59" spans="1:27" s="30" customFormat="1" ht="11.25" customHeight="1" x14ac:dyDescent="0.25">
      <c r="A59" s="273">
        <v>1</v>
      </c>
      <c r="B59" s="142" t="s">
        <v>353</v>
      </c>
      <c r="C59" s="142" t="s">
        <v>344</v>
      </c>
      <c r="D59" s="140" t="s">
        <v>323</v>
      </c>
      <c r="E59" s="134"/>
      <c r="F59" s="31"/>
      <c r="G59" s="41" t="s">
        <v>336</v>
      </c>
      <c r="H59" s="41" t="s">
        <v>336</v>
      </c>
      <c r="I59" s="41" t="s">
        <v>336</v>
      </c>
      <c r="J59" s="41" t="s">
        <v>336</v>
      </c>
      <c r="K59" s="41" t="s">
        <v>336</v>
      </c>
      <c r="L59" s="41" t="s">
        <v>336</v>
      </c>
      <c r="M59" s="41" t="s">
        <v>336</v>
      </c>
      <c r="N59" s="41" t="s">
        <v>336</v>
      </c>
      <c r="O59" s="31"/>
      <c r="P59" s="41" t="s">
        <v>336</v>
      </c>
      <c r="Q59" s="41" t="s">
        <v>336</v>
      </c>
      <c r="R59" s="41" t="s">
        <v>336</v>
      </c>
      <c r="S59" s="41" t="s">
        <v>336</v>
      </c>
      <c r="T59" s="41" t="s">
        <v>336</v>
      </c>
      <c r="U59" s="41" t="s">
        <v>336</v>
      </c>
      <c r="V59" s="41" t="s">
        <v>336</v>
      </c>
      <c r="W59" s="41" t="s">
        <v>336</v>
      </c>
      <c r="X59" s="41" t="s">
        <v>336</v>
      </c>
      <c r="Y59" s="41" t="s">
        <v>336</v>
      </c>
      <c r="Z59" s="41" t="s">
        <v>336</v>
      </c>
      <c r="AA59" s="29"/>
    </row>
    <row r="60" spans="1:27" s="30" customFormat="1" ht="11.25" customHeight="1" x14ac:dyDescent="0.25">
      <c r="A60" s="273">
        <v>2</v>
      </c>
      <c r="B60" s="142" t="s">
        <v>353</v>
      </c>
      <c r="C60" s="142" t="s">
        <v>303</v>
      </c>
      <c r="D60" s="140" t="s">
        <v>323</v>
      </c>
      <c r="E60" s="134"/>
      <c r="F60" s="31"/>
      <c r="G60" s="41" t="s">
        <v>336</v>
      </c>
      <c r="H60" s="41" t="s">
        <v>336</v>
      </c>
      <c r="I60" s="41" t="s">
        <v>336</v>
      </c>
      <c r="J60" s="41" t="s">
        <v>336</v>
      </c>
      <c r="K60" s="41" t="s">
        <v>336</v>
      </c>
      <c r="L60" s="41" t="s">
        <v>336</v>
      </c>
      <c r="M60" s="41" t="s">
        <v>336</v>
      </c>
      <c r="N60" s="41" t="s">
        <v>336</v>
      </c>
      <c r="O60" s="31"/>
      <c r="P60" s="41" t="s">
        <v>336</v>
      </c>
      <c r="Q60" s="41" t="s">
        <v>336</v>
      </c>
      <c r="R60" s="41" t="s">
        <v>336</v>
      </c>
      <c r="S60" s="41" t="s">
        <v>336</v>
      </c>
      <c r="T60" s="41" t="s">
        <v>336</v>
      </c>
      <c r="U60" s="41" t="s">
        <v>336</v>
      </c>
      <c r="V60" s="41" t="s">
        <v>336</v>
      </c>
      <c r="W60" s="41" t="s">
        <v>336</v>
      </c>
      <c r="X60" s="41" t="s">
        <v>336</v>
      </c>
      <c r="Y60" s="41" t="s">
        <v>336</v>
      </c>
      <c r="Z60" s="41" t="s">
        <v>336</v>
      </c>
      <c r="AA60" s="29"/>
    </row>
    <row r="61" spans="1:27" s="30" customFormat="1" ht="11.25" customHeight="1" x14ac:dyDescent="0.25">
      <c r="A61" s="273">
        <v>3</v>
      </c>
      <c r="B61" s="142" t="s">
        <v>2</v>
      </c>
      <c r="C61" s="142" t="s">
        <v>345</v>
      </c>
      <c r="D61" s="140" t="s">
        <v>323</v>
      </c>
      <c r="E61" s="134"/>
      <c r="F61" s="31"/>
      <c r="G61" s="41">
        <f>IF('3c PC'!G14="-","-",'3c PC'!G55)</f>
        <v>6.5567588596821027</v>
      </c>
      <c r="H61" s="41">
        <f>IF('3c PC'!H14="-","-",'3c PC'!H55)</f>
        <v>6.5567588596821027</v>
      </c>
      <c r="I61" s="41">
        <f>IF('3c PC'!I14="-","-",'3c PC'!I55)</f>
        <v>6.6197359495950758</v>
      </c>
      <c r="J61" s="41">
        <f>IF('3c PC'!J14="-","-",'3c PC'!J55)</f>
        <v>6.6197359495950758</v>
      </c>
      <c r="K61" s="41">
        <f>IF('3c PC'!K14="-","-",'3c PC'!K55)</f>
        <v>6.6995028867368616</v>
      </c>
      <c r="L61" s="41">
        <f>IF('3c PC'!L14="-","-",'3c PC'!L55)</f>
        <v>6.6995028867368616</v>
      </c>
      <c r="M61" s="41">
        <f>IF('3c PC'!M14="-","-",'3c PC'!M55)</f>
        <v>7.1131218301273513</v>
      </c>
      <c r="N61" s="41">
        <f>IF('3c PC'!N14="-","-",'3c PC'!N55)</f>
        <v>7.1131218301273513</v>
      </c>
      <c r="O61" s="31"/>
      <c r="P61" s="41" t="str">
        <f>'3c PC'!P55</f>
        <v>-</v>
      </c>
      <c r="Q61" s="41" t="str">
        <f>'3c PC'!Q55</f>
        <v>-</v>
      </c>
      <c r="R61" s="41" t="str">
        <f>'3c PC'!R55</f>
        <v>-</v>
      </c>
      <c r="S61" s="41" t="str">
        <f>'3c PC'!S55</f>
        <v>-</v>
      </c>
      <c r="T61" s="41" t="str">
        <f>'3c PC'!T55</f>
        <v>-</v>
      </c>
      <c r="U61" s="41" t="str">
        <f>'3c PC'!U55</f>
        <v>-</v>
      </c>
      <c r="V61" s="41" t="str">
        <f>'3c PC'!V55</f>
        <v>-</v>
      </c>
      <c r="W61" s="41" t="str">
        <f>'3c PC'!W55</f>
        <v>-</v>
      </c>
      <c r="X61" s="41" t="str">
        <f>'3c PC'!X55</f>
        <v>-</v>
      </c>
      <c r="Y61" s="41" t="str">
        <f>'3c PC'!Y55</f>
        <v>-</v>
      </c>
      <c r="Z61" s="41" t="str">
        <f>'3c PC'!Z55</f>
        <v>-</v>
      </c>
      <c r="AA61" s="29"/>
    </row>
    <row r="62" spans="1:27" s="30" customFormat="1" ht="11.5" x14ac:dyDescent="0.25">
      <c r="A62" s="273">
        <v>4</v>
      </c>
      <c r="B62" s="142" t="s">
        <v>355</v>
      </c>
      <c r="C62" s="142" t="s">
        <v>346</v>
      </c>
      <c r="D62" s="140" t="s">
        <v>323</v>
      </c>
      <c r="E62" s="134"/>
      <c r="F62" s="31"/>
      <c r="G62" s="41">
        <f>IF('3d NC-Elec'!H18="-","-",'3d NC-Elec'!H18)</f>
        <v>12.555999999999999</v>
      </c>
      <c r="H62" s="41">
        <f>IF('3d NC-Elec'!I18="-","-",'3d NC-Elec'!I18)</f>
        <v>12.555999999999999</v>
      </c>
      <c r="I62" s="41">
        <f>IF('3d NC-Elec'!J18="-","-",'3d NC-Elec'!J18)</f>
        <v>19.491</v>
      </c>
      <c r="J62" s="41">
        <f>IF('3d NC-Elec'!K18="-","-",'3d NC-Elec'!K18)</f>
        <v>19.491</v>
      </c>
      <c r="K62" s="41">
        <f>IF('3d NC-Elec'!L18="-","-",'3d NC-Elec'!L18)</f>
        <v>14.234999999999999</v>
      </c>
      <c r="L62" s="41">
        <f>IF('3d NC-Elec'!M18="-","-",'3d NC-Elec'!M18)</f>
        <v>14.234999999999999</v>
      </c>
      <c r="M62" s="41">
        <f>IF('3d NC-Elec'!N18="-","-",'3d NC-Elec'!N18)</f>
        <v>15.658499999999998</v>
      </c>
      <c r="N62" s="41">
        <f>IF('3d NC-Elec'!O18="-","-",'3d NC-Elec'!O18)</f>
        <v>15.658499999999998</v>
      </c>
      <c r="O62" s="31"/>
      <c r="P62" s="41" t="str">
        <f>'3d NC-Elec'!Q18</f>
        <v>-</v>
      </c>
      <c r="Q62" s="41" t="str">
        <f>'3d NC-Elec'!R18</f>
        <v>-</v>
      </c>
      <c r="R62" s="41" t="str">
        <f>'3d NC-Elec'!S18</f>
        <v>-</v>
      </c>
      <c r="S62" s="41" t="str">
        <f>'3d NC-Elec'!T18</f>
        <v>-</v>
      </c>
      <c r="T62" s="41" t="str">
        <f>'3d NC-Elec'!U18</f>
        <v>-</v>
      </c>
      <c r="U62" s="41" t="str">
        <f>'3d NC-Elec'!V18</f>
        <v>-</v>
      </c>
      <c r="V62" s="41" t="str">
        <f>'3d NC-Elec'!W18</f>
        <v>-</v>
      </c>
      <c r="W62" s="41" t="str">
        <f>'3d NC-Elec'!X18</f>
        <v>-</v>
      </c>
      <c r="X62" s="41" t="str">
        <f>'3d NC-Elec'!Y18</f>
        <v>-</v>
      </c>
      <c r="Y62" s="41" t="str">
        <f>'3d NC-Elec'!Z18</f>
        <v>-</v>
      </c>
      <c r="Z62" s="41" t="str">
        <f>'3d NC-Elec'!AA18</f>
        <v>-</v>
      </c>
      <c r="AA62" s="29"/>
    </row>
    <row r="63" spans="1:27" s="30" customFormat="1" ht="11.5" x14ac:dyDescent="0.25">
      <c r="A63" s="273">
        <v>5</v>
      </c>
      <c r="B63" s="142" t="s">
        <v>352</v>
      </c>
      <c r="C63" s="142" t="s">
        <v>347</v>
      </c>
      <c r="D63" s="140" t="s">
        <v>323</v>
      </c>
      <c r="E63" s="134"/>
      <c r="F63" s="31"/>
      <c r="G63" s="41">
        <f>IF('3f CPIH'!C$16="-","-",'3g OC '!$E$7*('3f CPIH'!C$16/'3f CPIH'!$G$16))</f>
        <v>42.217448207552998</v>
      </c>
      <c r="H63" s="41">
        <f>IF('3f CPIH'!D$16="-","-",'3g OC '!$E$7*('3f CPIH'!D$16/'3f CPIH'!$G$16))</f>
        <v>42.301967623383938</v>
      </c>
      <c r="I63" s="41">
        <f>IF('3f CPIH'!E$16="-","-",'3g OC '!$E$7*('3f CPIH'!E$16/'3f CPIH'!$G$16))</f>
        <v>42.428746747130347</v>
      </c>
      <c r="J63" s="41">
        <f>IF('3f CPIH'!F$16="-","-",'3g OC '!$E$7*('3f CPIH'!F$16/'3f CPIH'!$G$16))</f>
        <v>42.682304994623152</v>
      </c>
      <c r="K63" s="41">
        <f>IF('3f CPIH'!G$16="-","-",'3g OC '!$E$7*('3f CPIH'!G$16/'3f CPIH'!$G$16))</f>
        <v>43.189421489608776</v>
      </c>
      <c r="L63" s="41">
        <f>IF('3f CPIH'!H$16="-","-",'3g OC '!$E$7*('3f CPIH'!H$16/'3f CPIH'!$G$16))</f>
        <v>43.73879769250987</v>
      </c>
      <c r="M63" s="41">
        <f>IF('3f CPIH'!I$16="-","-",'3g OC '!$E$7*('3f CPIH'!I$16/'3f CPIH'!$G$16))</f>
        <v>44.372693311241889</v>
      </c>
      <c r="N63" s="41">
        <f>IF('3f CPIH'!J$16="-","-",'3g OC '!$E$7*('3f CPIH'!J$16/'3f CPIH'!$G$16))</f>
        <v>44.753030682481111</v>
      </c>
      <c r="O63" s="31"/>
      <c r="P63" s="41">
        <f>IF('3f CPIH'!L$16="-","-",'3g OC '!$E$7*('3f CPIH'!L$16/'3f CPIH'!$G$16))</f>
        <v>44.753030682481111</v>
      </c>
      <c r="Q63" s="41" t="str">
        <f>IF('3f CPIH'!M$16="-","-",'3g OC '!$E$7*('3f CPIH'!M$16/'3f CPIH'!$G$16))</f>
        <v>-</v>
      </c>
      <c r="R63" s="41" t="str">
        <f>IF('3f CPIH'!N$16="-","-",'3g OC '!$E$7*('3f CPIH'!N$16/'3f CPIH'!$G$16))</f>
        <v>-</v>
      </c>
      <c r="S63" s="41" t="str">
        <f>IF('3f CPIH'!O$16="-","-",'3g OC '!$E$7*('3f CPIH'!O$16/'3f CPIH'!$G$16))</f>
        <v>-</v>
      </c>
      <c r="T63" s="41" t="str">
        <f>IF('3f CPIH'!P$16="-","-",'3g OC '!$E$7*('3f CPIH'!P$16/'3f CPIH'!$G$16))</f>
        <v>-</v>
      </c>
      <c r="U63" s="41" t="str">
        <f>IF('3f CPIH'!Q$16="-","-",'3g OC '!$E$7*('3f CPIH'!Q$16/'3f CPIH'!$G$16))</f>
        <v>-</v>
      </c>
      <c r="V63" s="41" t="str">
        <f>IF('3f CPIH'!R$16="-","-",'3g OC '!$E$7*('3f CPIH'!R$16/'3f CPIH'!$G$16))</f>
        <v>-</v>
      </c>
      <c r="W63" s="41" t="str">
        <f>IF('3f CPIH'!S$16="-","-",'3g OC '!$E$7*('3f CPIH'!S$16/'3f CPIH'!$G$16))</f>
        <v>-</v>
      </c>
      <c r="X63" s="41" t="str">
        <f>IF('3f CPIH'!T$16="-","-",'3g OC '!$E$7*('3f CPIH'!T$16/'3f CPIH'!$G$16))</f>
        <v>-</v>
      </c>
      <c r="Y63" s="41" t="str">
        <f>IF('3f CPIH'!U$16="-","-",'3g OC '!$E$7*('3f CPIH'!U$16/'3f CPIH'!$G$16))</f>
        <v>-</v>
      </c>
      <c r="Z63" s="41" t="str">
        <f>IF('3f CPIH'!V$16="-","-",'3g OC '!$E$7*('3f CPIH'!V$16/'3f CPIH'!$G$16))</f>
        <v>-</v>
      </c>
      <c r="AA63" s="29"/>
    </row>
    <row r="64" spans="1:27" s="30" customFormat="1" ht="11.5" x14ac:dyDescent="0.25">
      <c r="A64" s="273">
        <v>6</v>
      </c>
      <c r="B64" s="142" t="s">
        <v>352</v>
      </c>
      <c r="C64" s="142" t="s">
        <v>45</v>
      </c>
      <c r="D64" s="140" t="s">
        <v>323</v>
      </c>
      <c r="E64" s="134"/>
      <c r="F64" s="31"/>
      <c r="G64" s="41" t="s">
        <v>336</v>
      </c>
      <c r="H64" s="41" t="s">
        <v>336</v>
      </c>
      <c r="I64" s="41" t="s">
        <v>336</v>
      </c>
      <c r="J64" s="41" t="s">
        <v>336</v>
      </c>
      <c r="K64" s="41">
        <f>IF('3h SMNCC'!F$36="-","-",'3h SMNCC'!F$44)</f>
        <v>0</v>
      </c>
      <c r="L64" s="41">
        <f>IF('3h SMNCC'!G$36="-","-",'3h SMNCC'!G$44)</f>
        <v>-0.15183804717209767</v>
      </c>
      <c r="M64" s="41">
        <f>IF('3h SMNCC'!H$36="-","-",'3h SMNCC'!H$44)</f>
        <v>1.7175769694001015</v>
      </c>
      <c r="N64" s="41">
        <f>IF('3h SMNCC'!I$36="-","-",'3h SMNCC'!I$44)</f>
        <v>5.3116046327263104</v>
      </c>
      <c r="O64" s="31"/>
      <c r="P64" s="41" t="str">
        <f>IF('3h SMNCC'!K$36="-","-",'3h SMNCC'!K$44)</f>
        <v>-</v>
      </c>
      <c r="Q64" s="41" t="str">
        <f>IF('3h SMNCC'!L$36="-","-",'3h SMNCC'!L$44)</f>
        <v>-</v>
      </c>
      <c r="R64" s="41" t="str">
        <f>IF('3h SMNCC'!M$36="-","-",'3h SMNCC'!M$44)</f>
        <v>-</v>
      </c>
      <c r="S64" s="41" t="str">
        <f>IF('3h SMNCC'!N$36="-","-",'3h SMNCC'!N$44)</f>
        <v>-</v>
      </c>
      <c r="T64" s="41" t="str">
        <f>IF('3h SMNCC'!O$36="-","-",'3h SMNCC'!O$44)</f>
        <v>-</v>
      </c>
      <c r="U64" s="41" t="str">
        <f>IF('3h SMNCC'!P$36="-","-",'3h SMNCC'!P$44)</f>
        <v>-</v>
      </c>
      <c r="V64" s="41" t="str">
        <f>IF('3h SMNCC'!Q$36="-","-",'3h SMNCC'!Q$44)</f>
        <v>-</v>
      </c>
      <c r="W64" s="41" t="str">
        <f>IF('3h SMNCC'!R$36="-","-",'3h SMNCC'!R$44)</f>
        <v>-</v>
      </c>
      <c r="X64" s="41" t="str">
        <f>IF('3h SMNCC'!S$36="-","-",'3h SMNCC'!S$44)</f>
        <v>-</v>
      </c>
      <c r="Y64" s="41" t="str">
        <f>IF('3h SMNCC'!T$36="-","-",'3h SMNCC'!T$44)</f>
        <v>-</v>
      </c>
      <c r="Z64" s="41" t="str">
        <f>IF('3h SMNCC'!U$36="-","-",'3h SMNCC'!U$44)</f>
        <v>-</v>
      </c>
      <c r="AA64" s="29"/>
    </row>
    <row r="65" spans="1:27" s="30" customFormat="1" ht="11.5" x14ac:dyDescent="0.25">
      <c r="A65" s="273">
        <v>7</v>
      </c>
      <c r="B65" s="142" t="s">
        <v>352</v>
      </c>
      <c r="C65" s="142" t="s">
        <v>399</v>
      </c>
      <c r="D65" s="140" t="s">
        <v>323</v>
      </c>
      <c r="E65" s="134"/>
      <c r="F65" s="31"/>
      <c r="G65" s="41">
        <f>IF('3f CPIH'!C$16="-","-",'3i PAAC PAP'!$G$7*('3f CPIH'!C$16/'3f CPIH'!$G$16))</f>
        <v>12.553203379941255</v>
      </c>
      <c r="H65" s="41">
        <f>IF('3f CPIH'!D$16="-","-",'3i PAAC PAP'!$G$7*('3f CPIH'!D$16/'3f CPIH'!$G$16))</f>
        <v>12.578334918239436</v>
      </c>
      <c r="I65" s="41">
        <f>IF('3f CPIH'!E$16="-","-",'3i PAAC PAP'!$G$7*('3f CPIH'!E$16/'3f CPIH'!$G$16))</f>
        <v>12.616032225686709</v>
      </c>
      <c r="J65" s="41">
        <f>IF('3f CPIH'!F$16="-","-",'3i PAAC PAP'!$G$7*('3f CPIH'!F$16/'3f CPIH'!$G$16))</f>
        <v>12.691426840581251</v>
      </c>
      <c r="K65" s="41">
        <f>IF('3f CPIH'!G$16="-","-",'3i PAAC PAP'!$G$7*('3f CPIH'!G$16/'3f CPIH'!$G$16))</f>
        <v>12.842216070370334</v>
      </c>
      <c r="L65" s="41">
        <f>IF('3f CPIH'!H$16="-","-",'3i PAAC PAP'!$G$7*('3f CPIH'!H$16/'3f CPIH'!$G$16))</f>
        <v>13.005571069308509</v>
      </c>
      <c r="M65" s="41">
        <f>IF('3f CPIH'!I$16="-","-",'3i PAAC PAP'!$G$7*('3f CPIH'!I$16/'3f CPIH'!$G$16))</f>
        <v>13.194057606544863</v>
      </c>
      <c r="N65" s="41">
        <f>IF('3f CPIH'!J$16="-","-",'3i PAAC PAP'!$G$7*('3f CPIH'!J$16/'3f CPIH'!$G$16))</f>
        <v>13.307149528886677</v>
      </c>
      <c r="O65" s="31"/>
      <c r="P65" s="41">
        <f>IF('3f CPIH'!L$16="-","-",'3i PAAC PAP'!$G$7*('3f CPIH'!L$16/'3f CPIH'!$G$16))</f>
        <v>13.307149528886677</v>
      </c>
      <c r="Q65" s="41" t="str">
        <f>IF('3f CPIH'!M$16="-","-",'3i PAAC PAP'!$G$7*('3f CPIH'!M$16/'3f CPIH'!$G$16))</f>
        <v>-</v>
      </c>
      <c r="R65" s="41" t="str">
        <f>IF('3f CPIH'!N$16="-","-",'3i PAAC PAP'!$G$7*('3f CPIH'!N$16/'3f CPIH'!$G$16))</f>
        <v>-</v>
      </c>
      <c r="S65" s="41" t="str">
        <f>IF('3f CPIH'!O$16="-","-",'3i PAAC PAP'!$G$7*('3f CPIH'!O$16/'3f CPIH'!$G$16))</f>
        <v>-</v>
      </c>
      <c r="T65" s="41" t="str">
        <f>IF('3f CPIH'!P$16="-","-",'3i PAAC PAP'!$G$7*('3f CPIH'!P$16/'3f CPIH'!$G$16))</f>
        <v>-</v>
      </c>
      <c r="U65" s="41" t="str">
        <f>IF('3f CPIH'!Q$16="-","-",'3i PAAC PAP'!$G$7*('3f CPIH'!Q$16/'3f CPIH'!$G$16))</f>
        <v>-</v>
      </c>
      <c r="V65" s="41" t="str">
        <f>IF('3f CPIH'!R$16="-","-",'3i PAAC PAP'!$G$7*('3f CPIH'!R$16/'3f CPIH'!$G$16))</f>
        <v>-</v>
      </c>
      <c r="W65" s="41" t="str">
        <f>IF('3f CPIH'!S$16="-","-",'3i PAAC PAP'!$G$7*('3f CPIH'!S$16/'3f CPIH'!$G$16))</f>
        <v>-</v>
      </c>
      <c r="X65" s="41" t="str">
        <f>IF('3f CPIH'!T$16="-","-",'3i PAAC PAP'!$G$7*('3f CPIH'!T$16/'3f CPIH'!$G$16))</f>
        <v>-</v>
      </c>
      <c r="Y65" s="41" t="str">
        <f>IF('3f CPIH'!U$16="-","-",'3i PAAC PAP'!$G$7*('3f CPIH'!U$16/'3f CPIH'!$G$16))</f>
        <v>-</v>
      </c>
      <c r="Z65" s="41" t="str">
        <f>IF('3f CPIH'!V$16="-","-",'3i PAAC PAP'!$G$7*('3f CPIH'!V$16/'3f CPIH'!$G$16))</f>
        <v>-</v>
      </c>
      <c r="AA65" s="29"/>
    </row>
    <row r="66" spans="1:27" s="30" customFormat="1" ht="11.25" customHeight="1" x14ac:dyDescent="0.25">
      <c r="A66" s="273">
        <v>8</v>
      </c>
      <c r="B66" s="142" t="s">
        <v>352</v>
      </c>
      <c r="C66" s="142" t="s">
        <v>417</v>
      </c>
      <c r="D66" s="140" t="s">
        <v>323</v>
      </c>
      <c r="E66" s="134"/>
      <c r="F66" s="31"/>
      <c r="G66" s="41">
        <f>IF(G61="-","-",SUM(G59:G64)*'3i PAAC PAP'!$G$19)</f>
        <v>5.0531771961290364</v>
      </c>
      <c r="H66" s="41">
        <f>IF(H61="-","-",SUM(H59:H64)*'3i PAAC PAP'!$G$19)</f>
        <v>5.0601410008368672</v>
      </c>
      <c r="I66" s="41">
        <f>IF(I61="-","-",SUM(I59:I64)*'3i PAAC PAP'!$G$19)</f>
        <v>5.6471707427611575</v>
      </c>
      <c r="J66" s="41">
        <f>IF(J61="-","-",SUM(J59:J64)*'3i PAAC PAP'!$G$19)</f>
        <v>5.6680621568846483</v>
      </c>
      <c r="K66" s="41">
        <f>IF(K61="-","-",SUM(K59:K64)*'3i PAAC PAP'!$G$19)</f>
        <v>5.2833598300039233</v>
      </c>
      <c r="L66" s="41">
        <f>IF(L61="-","-",SUM(L59:L64)*'3i PAAC PAP'!$G$19)</f>
        <v>5.3161141747091136</v>
      </c>
      <c r="M66" s="41">
        <f>IF(M61="-","-",SUM(M59:M64)*'3i PAAC PAP'!$G$19)</f>
        <v>5.6737350081822413</v>
      </c>
      <c r="N66" s="41">
        <f>IF(N61="-","-",SUM(N59:N64)*'3i PAAC PAP'!$G$19)</f>
        <v>6.0011947009196529</v>
      </c>
      <c r="O66" s="31"/>
      <c r="P66" s="41" t="str">
        <f>IF(P61="-","-",SUM(P59:P64)*'3i PAAC PAP'!$G$19)</f>
        <v>-</v>
      </c>
      <c r="Q66" s="41" t="str">
        <f>IF(Q61="-","-",SUM(Q59:Q64)*'3i PAAC PAP'!$G$19)</f>
        <v>-</v>
      </c>
      <c r="R66" s="41" t="str">
        <f>IF(R61="-","-",SUM(R59:R64)*'3i PAAC PAP'!$G$19)</f>
        <v>-</v>
      </c>
      <c r="S66" s="41" t="str">
        <f>IF(S61="-","-",SUM(S59:S64)*'3i PAAC PAP'!$G$19)</f>
        <v>-</v>
      </c>
      <c r="T66" s="41" t="str">
        <f>IF(T61="-","-",SUM(T59:T64)*'3i PAAC PAP'!$G$19)</f>
        <v>-</v>
      </c>
      <c r="U66" s="41" t="str">
        <f>IF(U61="-","-",SUM(U59:U64)*'3i PAAC PAP'!$G$19)</f>
        <v>-</v>
      </c>
      <c r="V66" s="41" t="str">
        <f>IF(V61="-","-",SUM(V59:V64)*'3i PAAC PAP'!$G$19)</f>
        <v>-</v>
      </c>
      <c r="W66" s="41" t="str">
        <f>IF(W61="-","-",SUM(W59:W64)*'3i PAAC PAP'!$G$19)</f>
        <v>-</v>
      </c>
      <c r="X66" s="41" t="str">
        <f>IF(X61="-","-",SUM(X59:X64)*'3i PAAC PAP'!$G$19)</f>
        <v>-</v>
      </c>
      <c r="Y66" s="41" t="str">
        <f>IF(Y61="-","-",SUM(Y59:Y64)*'3i PAAC PAP'!$G$19)</f>
        <v>-</v>
      </c>
      <c r="Z66" s="41" t="str">
        <f>IF(Z61="-","-",SUM(Z59:Z64)*'3i PAAC PAP'!$G$19)</f>
        <v>-</v>
      </c>
      <c r="AA66" s="29"/>
    </row>
    <row r="67" spans="1:27" s="30" customFormat="1" ht="11.25" customHeight="1" x14ac:dyDescent="0.25">
      <c r="A67" s="273">
        <v>9</v>
      </c>
      <c r="B67" s="142" t="s">
        <v>398</v>
      </c>
      <c r="C67" s="142" t="s">
        <v>548</v>
      </c>
      <c r="D67" s="140" t="s">
        <v>323</v>
      </c>
      <c r="E67" s="134"/>
      <c r="F67" s="31"/>
      <c r="G67" s="41">
        <f>IF(G61="-","-",SUM(G59:G66)*'3j EBIT'!$E$7)</f>
        <v>1.4997951652228025</v>
      </c>
      <c r="H67" s="41">
        <f>IF(H61="-","-",SUM(H59:H66)*'3j EBIT'!$E$7)</f>
        <v>1.5020108456407046</v>
      </c>
      <c r="I67" s="41">
        <f>IF(I61="-","-",SUM(I59:I66)*'3j EBIT'!$E$7)</f>
        <v>1.6492510276382926</v>
      </c>
      <c r="J67" s="41">
        <f>IF(J61="-","-",SUM(J59:J66)*'3j EBIT'!$E$7)</f>
        <v>1.6558980688919982</v>
      </c>
      <c r="K67" s="41">
        <f>IF(K61="-","-",SUM(K59:K66)*'3j EBIT'!$E$7)</f>
        <v>1.5627405052576777</v>
      </c>
      <c r="L67" s="41">
        <f>IF(L61="-","-",SUM(L59:L66)*'3j EBIT'!$E$7)</f>
        <v>1.574019807745753</v>
      </c>
      <c r="M67" s="41">
        <f>IF(M61="-","-",SUM(M59:M66)*'3j EBIT'!$E$7)</f>
        <v>1.6668640097844323</v>
      </c>
      <c r="N67" s="41">
        <f>IF(N61="-","-",SUM(N59:N66)*'3j EBIT'!$E$7)</f>
        <v>1.7507474261276812</v>
      </c>
      <c r="O67" s="31"/>
      <c r="P67" s="41" t="str">
        <f>IF(P61="-","-",SUM(P59:P66)*'3j EBIT'!$E$7)</f>
        <v>-</v>
      </c>
      <c r="Q67" s="41" t="str">
        <f>IF(Q61="-","-",SUM(Q59:Q66)*'3j EBIT'!$E$7)</f>
        <v>-</v>
      </c>
      <c r="R67" s="41" t="str">
        <f>IF(R61="-","-",SUM(R59:R66)*'3j EBIT'!$E$7)</f>
        <v>-</v>
      </c>
      <c r="S67" s="41" t="str">
        <f>IF(S61="-","-",SUM(S59:S66)*'3j EBIT'!$E$7)</f>
        <v>-</v>
      </c>
      <c r="T67" s="41" t="str">
        <f>IF(T61="-","-",SUM(T59:T66)*'3j EBIT'!$E$7)</f>
        <v>-</v>
      </c>
      <c r="U67" s="41" t="str">
        <f>IF(U61="-","-",SUM(U59:U66)*'3j EBIT'!$E$7)</f>
        <v>-</v>
      </c>
      <c r="V67" s="41" t="str">
        <f>IF(V61="-","-",SUM(V59:V66)*'3j EBIT'!$E$7)</f>
        <v>-</v>
      </c>
      <c r="W67" s="41" t="str">
        <f>IF(W61="-","-",SUM(W59:W66)*'3j EBIT'!$E$7)</f>
        <v>-</v>
      </c>
      <c r="X67" s="41" t="str">
        <f>IF(X61="-","-",SUM(X59:X66)*'3j EBIT'!$E$7)</f>
        <v>-</v>
      </c>
      <c r="Y67" s="41" t="str">
        <f>IF(Y61="-","-",SUM(Y59:Y66)*'3j EBIT'!$E$7)</f>
        <v>-</v>
      </c>
      <c r="Z67" s="41" t="str">
        <f>IF(Z61="-","-",SUM(Z59:Z66)*'3j EBIT'!$E$7)</f>
        <v>-</v>
      </c>
      <c r="AA67" s="29"/>
    </row>
    <row r="68" spans="1:27" s="30" customFormat="1" ht="11.25" customHeight="1" x14ac:dyDescent="0.25">
      <c r="A68" s="273">
        <v>10</v>
      </c>
      <c r="B68" s="142" t="s">
        <v>294</v>
      </c>
      <c r="C68" s="190" t="s">
        <v>549</v>
      </c>
      <c r="D68" s="140" t="s">
        <v>323</v>
      </c>
      <c r="E68" s="133"/>
      <c r="F68" s="31"/>
      <c r="G68" s="41">
        <f>IF(G63="-","-",SUM(G59:G61,G63:G67)*'3k HAP'!$E$8)</f>
        <v>0.98267553825340159</v>
      </c>
      <c r="H68" s="41">
        <f>IF(H63="-","-",SUM(H59:H61,H63:H67)*'3k HAP'!$E$8)</f>
        <v>0.98439579616922734</v>
      </c>
      <c r="I68" s="41">
        <f>IF(I63="-","-",SUM(I59:I61,I63:I67)*'3k HAP'!$E$8)</f>
        <v>0.99831825896175552</v>
      </c>
      <c r="J68" s="41">
        <f>IF(J63="-","-",SUM(J59:J61,J63:J67)*'3k HAP'!$E$8)</f>
        <v>1.0034790327092327</v>
      </c>
      <c r="K68" s="41">
        <f>IF(K63="-","-",SUM(K59:K61,K63:K67)*'3k HAP'!$E$8)</f>
        <v>1.0072402321076241</v>
      </c>
      <c r="L68" s="41">
        <f>IF(L63="-","-",SUM(L59:L61,L63:L67)*'3k HAP'!$E$8)</f>
        <v>1.0159975010861872</v>
      </c>
      <c r="M68" s="41">
        <f>IF(M63="-","-",SUM(M59:M61,M63:M67)*'3k HAP'!$E$8)</f>
        <v>1.067474485744857</v>
      </c>
      <c r="N68" s="41">
        <f>IF(N63="-","-",SUM(N59:N61,N63:N67)*'3k HAP'!$E$8)</f>
        <v>1.132601707976487</v>
      </c>
      <c r="O68" s="31"/>
      <c r="P68" s="41">
        <f>IF(P63="-","-",SUM(P59:P61,P63:P67)*'3k HAP'!$E$8)</f>
        <v>0.84051262647162428</v>
      </c>
      <c r="Q68" s="41" t="str">
        <f>IF(Q63="-","-",SUM(Q59:Q61,Q63:Q67)*'3k HAP'!$E$8)</f>
        <v>-</v>
      </c>
      <c r="R68" s="41" t="str">
        <f>IF(R63="-","-",SUM(R59:R61,R63:R67)*'3k HAP'!$E$8)</f>
        <v>-</v>
      </c>
      <c r="S68" s="41" t="str">
        <f>IF(S63="-","-",SUM(S59:S61,S63:S67)*'3k HAP'!$E$8)</f>
        <v>-</v>
      </c>
      <c r="T68" s="41" t="str">
        <f>IF(T63="-","-",SUM(T59:T61,T63:T67)*'3k HAP'!$E$8)</f>
        <v>-</v>
      </c>
      <c r="U68" s="41" t="str">
        <f>IF(U63="-","-",SUM(U59:U61,U63:U67)*'3k HAP'!$E$8)</f>
        <v>-</v>
      </c>
      <c r="V68" s="41" t="str">
        <f>IF(V63="-","-",SUM(V59:V61,V63:V67)*'3k HAP'!$E$8)</f>
        <v>-</v>
      </c>
      <c r="W68" s="41" t="str">
        <f>IF(W63="-","-",SUM(W59:W61,W63:W67)*'3k HAP'!$E$8)</f>
        <v>-</v>
      </c>
      <c r="X68" s="41" t="str">
        <f>IF(X63="-","-",SUM(X59:X61,X63:X67)*'3k HAP'!$E$8)</f>
        <v>-</v>
      </c>
      <c r="Y68" s="41" t="str">
        <f>IF(Y63="-","-",SUM(Y59:Y61,Y63:Y67)*'3k HAP'!$E$8)</f>
        <v>-</v>
      </c>
      <c r="Z68" s="41" t="str">
        <f>IF(Z63="-","-",SUM(Z59:Z61,Z63:Z67)*'3k HAP'!$E$8)</f>
        <v>-</v>
      </c>
      <c r="AA68" s="29"/>
    </row>
    <row r="69" spans="1:27" s="30" customFormat="1" ht="11.25" customHeight="1" x14ac:dyDescent="0.25">
      <c r="A69" s="273">
        <v>11</v>
      </c>
      <c r="B69" s="142" t="s">
        <v>46</v>
      </c>
      <c r="C69" s="142" t="str">
        <f>B69&amp;"_"&amp;D69</f>
        <v>Total_Midlands</v>
      </c>
      <c r="D69" s="140" t="s">
        <v>323</v>
      </c>
      <c r="E69" s="134"/>
      <c r="F69" s="31"/>
      <c r="G69" s="41">
        <f t="shared" ref="G69:N69" si="8">IF(G63="-","-",SUM(G59:G68))</f>
        <v>81.419058346781611</v>
      </c>
      <c r="H69" s="41">
        <f t="shared" si="8"/>
        <v>81.539609043952282</v>
      </c>
      <c r="I69" s="41">
        <f t="shared" si="8"/>
        <v>89.450254951773346</v>
      </c>
      <c r="J69" s="41">
        <f t="shared" si="8"/>
        <v>89.811907043285359</v>
      </c>
      <c r="K69" s="41">
        <f t="shared" si="8"/>
        <v>84.819481014085184</v>
      </c>
      <c r="L69" s="41">
        <f t="shared" si="8"/>
        <v>85.433165084924212</v>
      </c>
      <c r="M69" s="41">
        <f t="shared" si="8"/>
        <v>90.464023221025727</v>
      </c>
      <c r="N69" s="41">
        <f t="shared" si="8"/>
        <v>95.027950509245287</v>
      </c>
      <c r="O69" s="31"/>
      <c r="P69" s="41">
        <f t="shared" ref="P69:Z69" si="9">IF(P63="-","-",SUM(P59:P68))</f>
        <v>58.900692837839408</v>
      </c>
      <c r="Q69" s="41" t="str">
        <f t="shared" si="9"/>
        <v>-</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customHeight="1" x14ac:dyDescent="0.25">
      <c r="A70" s="273">
        <v>1</v>
      </c>
      <c r="B70" s="138" t="s">
        <v>353</v>
      </c>
      <c r="C70" s="138" t="s">
        <v>344</v>
      </c>
      <c r="D70" s="141" t="s">
        <v>324</v>
      </c>
      <c r="E70" s="137"/>
      <c r="F70" s="31"/>
      <c r="G70" s="135" t="s">
        <v>336</v>
      </c>
      <c r="H70" s="135" t="s">
        <v>336</v>
      </c>
      <c r="I70" s="135" t="s">
        <v>336</v>
      </c>
      <c r="J70" s="135" t="s">
        <v>336</v>
      </c>
      <c r="K70" s="135" t="s">
        <v>336</v>
      </c>
      <c r="L70" s="135" t="s">
        <v>336</v>
      </c>
      <c r="M70" s="135" t="s">
        <v>336</v>
      </c>
      <c r="N70" s="135" t="s">
        <v>336</v>
      </c>
      <c r="O70" s="31"/>
      <c r="P70" s="135" t="s">
        <v>336</v>
      </c>
      <c r="Q70" s="135" t="s">
        <v>336</v>
      </c>
      <c r="R70" s="135" t="s">
        <v>336</v>
      </c>
      <c r="S70" s="135" t="s">
        <v>336</v>
      </c>
      <c r="T70" s="135" t="s">
        <v>336</v>
      </c>
      <c r="U70" s="135" t="s">
        <v>336</v>
      </c>
      <c r="V70" s="135" t="s">
        <v>336</v>
      </c>
      <c r="W70" s="135" t="s">
        <v>336</v>
      </c>
      <c r="X70" s="135" t="s">
        <v>336</v>
      </c>
      <c r="Y70" s="135" t="s">
        <v>336</v>
      </c>
      <c r="Z70" s="135" t="s">
        <v>336</v>
      </c>
      <c r="AA70" s="29"/>
    </row>
    <row r="71" spans="1:27" s="30" customFormat="1" ht="11.25" customHeight="1" x14ac:dyDescent="0.25">
      <c r="A71" s="273">
        <v>2</v>
      </c>
      <c r="B71" s="138" t="s">
        <v>353</v>
      </c>
      <c r="C71" s="138" t="s">
        <v>303</v>
      </c>
      <c r="D71" s="141" t="s">
        <v>324</v>
      </c>
      <c r="E71" s="137"/>
      <c r="F71" s="31"/>
      <c r="G71" s="135" t="s">
        <v>336</v>
      </c>
      <c r="H71" s="135" t="s">
        <v>336</v>
      </c>
      <c r="I71" s="135" t="s">
        <v>336</v>
      </c>
      <c r="J71" s="135" t="s">
        <v>336</v>
      </c>
      <c r="K71" s="135" t="s">
        <v>336</v>
      </c>
      <c r="L71" s="135" t="s">
        <v>336</v>
      </c>
      <c r="M71" s="135" t="s">
        <v>336</v>
      </c>
      <c r="N71" s="135" t="s">
        <v>336</v>
      </c>
      <c r="O71" s="31"/>
      <c r="P71" s="135" t="s">
        <v>336</v>
      </c>
      <c r="Q71" s="135" t="s">
        <v>336</v>
      </c>
      <c r="R71" s="135" t="s">
        <v>336</v>
      </c>
      <c r="S71" s="135" t="s">
        <v>336</v>
      </c>
      <c r="T71" s="135" t="s">
        <v>336</v>
      </c>
      <c r="U71" s="135" t="s">
        <v>336</v>
      </c>
      <c r="V71" s="135" t="s">
        <v>336</v>
      </c>
      <c r="W71" s="135" t="s">
        <v>336</v>
      </c>
      <c r="X71" s="135" t="s">
        <v>336</v>
      </c>
      <c r="Y71" s="135" t="s">
        <v>336</v>
      </c>
      <c r="Z71" s="135" t="s">
        <v>336</v>
      </c>
      <c r="AA71" s="29"/>
    </row>
    <row r="72" spans="1:27" s="30" customFormat="1" ht="11.5" x14ac:dyDescent="0.25">
      <c r="A72" s="273">
        <v>3</v>
      </c>
      <c r="B72" s="138" t="s">
        <v>2</v>
      </c>
      <c r="C72" s="138" t="s">
        <v>345</v>
      </c>
      <c r="D72" s="141" t="s">
        <v>324</v>
      </c>
      <c r="E72" s="137"/>
      <c r="F72" s="31"/>
      <c r="G72" s="135">
        <f>IF('3c PC'!G14="-","-",'3c PC'!G55)</f>
        <v>6.5567588596821027</v>
      </c>
      <c r="H72" s="135">
        <f>IF('3c PC'!H14="-","-",'3c PC'!H55)</f>
        <v>6.5567588596821027</v>
      </c>
      <c r="I72" s="135">
        <f>IF('3c PC'!I14="-","-",'3c PC'!I55)</f>
        <v>6.6197359495950758</v>
      </c>
      <c r="J72" s="135">
        <f>IF('3c PC'!J14="-","-",'3c PC'!J55)</f>
        <v>6.6197359495950758</v>
      </c>
      <c r="K72" s="135">
        <f>IF('3c PC'!K14="-","-",'3c PC'!K55)</f>
        <v>6.6995028867368616</v>
      </c>
      <c r="L72" s="135">
        <f>IF('3c PC'!L14="-","-",'3c PC'!L55)</f>
        <v>6.6995028867368616</v>
      </c>
      <c r="M72" s="135">
        <f>IF('3c PC'!M14="-","-",'3c PC'!M55)</f>
        <v>7.1131218301273513</v>
      </c>
      <c r="N72" s="135">
        <f>IF('3c PC'!N14="-","-",'3c PC'!N55)</f>
        <v>7.1131218301273513</v>
      </c>
      <c r="O72" s="31"/>
      <c r="P72" s="135" t="str">
        <f>'3c PC'!P55</f>
        <v>-</v>
      </c>
      <c r="Q72" s="135" t="str">
        <f>'3c PC'!Q55</f>
        <v>-</v>
      </c>
      <c r="R72" s="135" t="str">
        <f>'3c PC'!R55</f>
        <v>-</v>
      </c>
      <c r="S72" s="135" t="str">
        <f>'3c PC'!S55</f>
        <v>-</v>
      </c>
      <c r="T72" s="135" t="str">
        <f>'3c PC'!T55</f>
        <v>-</v>
      </c>
      <c r="U72" s="135" t="str">
        <f>'3c PC'!U55</f>
        <v>-</v>
      </c>
      <c r="V72" s="135" t="str">
        <f>'3c PC'!V55</f>
        <v>-</v>
      </c>
      <c r="W72" s="135" t="str">
        <f>'3c PC'!W55</f>
        <v>-</v>
      </c>
      <c r="X72" s="135" t="str">
        <f>'3c PC'!X55</f>
        <v>-</v>
      </c>
      <c r="Y72" s="135" t="str">
        <f>'3c PC'!Y55</f>
        <v>-</v>
      </c>
      <c r="Z72" s="135" t="str">
        <f>'3c PC'!Z55</f>
        <v>-</v>
      </c>
      <c r="AA72" s="29"/>
    </row>
    <row r="73" spans="1:27" s="30" customFormat="1" ht="11.5" x14ac:dyDescent="0.25">
      <c r="A73" s="273">
        <v>4</v>
      </c>
      <c r="B73" s="138" t="s">
        <v>355</v>
      </c>
      <c r="C73" s="138" t="s">
        <v>346</v>
      </c>
      <c r="D73" s="141" t="s">
        <v>324</v>
      </c>
      <c r="E73" s="137"/>
      <c r="F73" s="31"/>
      <c r="G73" s="135">
        <f>IF('3d NC-Elec'!H19="-","-",'3d NC-Elec'!H19)</f>
        <v>29.9665</v>
      </c>
      <c r="H73" s="135">
        <f>IF('3d NC-Elec'!I19="-","-",'3d NC-Elec'!I19)</f>
        <v>29.9665</v>
      </c>
      <c r="I73" s="135">
        <f>IF('3d NC-Elec'!J19="-","-",'3d NC-Elec'!J19)</f>
        <v>19.564</v>
      </c>
      <c r="J73" s="135">
        <f>IF('3d NC-Elec'!K19="-","-",'3d NC-Elec'!K19)</f>
        <v>19.564</v>
      </c>
      <c r="K73" s="135">
        <f>IF('3d NC-Elec'!L19="-","-",'3d NC-Elec'!L19)</f>
        <v>17.848499999999998</v>
      </c>
      <c r="L73" s="135">
        <f>IF('3d NC-Elec'!M19="-","-",'3d NC-Elec'!M19)</f>
        <v>17.848499999999998</v>
      </c>
      <c r="M73" s="135">
        <f>IF('3d NC-Elec'!N19="-","-",'3d NC-Elec'!N19)</f>
        <v>19.637</v>
      </c>
      <c r="N73" s="135">
        <f>IF('3d NC-Elec'!O19="-","-",'3d NC-Elec'!O19)</f>
        <v>19.637</v>
      </c>
      <c r="O73" s="31"/>
      <c r="P73" s="135" t="str">
        <f>'3d NC-Elec'!Q19</f>
        <v>-</v>
      </c>
      <c r="Q73" s="135" t="str">
        <f>'3d NC-Elec'!R19</f>
        <v>-</v>
      </c>
      <c r="R73" s="135" t="str">
        <f>'3d NC-Elec'!S19</f>
        <v>-</v>
      </c>
      <c r="S73" s="135" t="str">
        <f>'3d NC-Elec'!T19</f>
        <v>-</v>
      </c>
      <c r="T73" s="135" t="str">
        <f>'3d NC-Elec'!U19</f>
        <v>-</v>
      </c>
      <c r="U73" s="135" t="str">
        <f>'3d NC-Elec'!V19</f>
        <v>-</v>
      </c>
      <c r="V73" s="135" t="str">
        <f>'3d NC-Elec'!W19</f>
        <v>-</v>
      </c>
      <c r="W73" s="135" t="str">
        <f>'3d NC-Elec'!X19</f>
        <v>-</v>
      </c>
      <c r="X73" s="135" t="str">
        <f>'3d NC-Elec'!Y19</f>
        <v>-</v>
      </c>
      <c r="Y73" s="135" t="str">
        <f>'3d NC-Elec'!Z19</f>
        <v>-</v>
      </c>
      <c r="Z73" s="135" t="str">
        <f>'3d NC-Elec'!AA19</f>
        <v>-</v>
      </c>
      <c r="AA73" s="29"/>
    </row>
    <row r="74" spans="1:27" s="30" customFormat="1" ht="11.5" x14ac:dyDescent="0.25">
      <c r="A74" s="273">
        <v>5</v>
      </c>
      <c r="B74" s="138" t="s">
        <v>352</v>
      </c>
      <c r="C74" s="138" t="s">
        <v>347</v>
      </c>
      <c r="D74" s="141" t="s">
        <v>324</v>
      </c>
      <c r="E74" s="137"/>
      <c r="F74" s="31"/>
      <c r="G74" s="135">
        <f>IF('3f CPIH'!C$16="-","-",'3g OC '!$E$7*('3f CPIH'!C$16/'3f CPIH'!$G$16))</f>
        <v>42.217448207552998</v>
      </c>
      <c r="H74" s="135">
        <f>IF('3f CPIH'!D$16="-","-",'3g OC '!$E$7*('3f CPIH'!D$16/'3f CPIH'!$G$16))</f>
        <v>42.301967623383938</v>
      </c>
      <c r="I74" s="135">
        <f>IF('3f CPIH'!E$16="-","-",'3g OC '!$E$7*('3f CPIH'!E$16/'3f CPIH'!$G$16))</f>
        <v>42.428746747130347</v>
      </c>
      <c r="J74" s="135">
        <f>IF('3f CPIH'!F$16="-","-",'3g OC '!$E$7*('3f CPIH'!F$16/'3f CPIH'!$G$16))</f>
        <v>42.682304994623152</v>
      </c>
      <c r="K74" s="135">
        <f>IF('3f CPIH'!G$16="-","-",'3g OC '!$E$7*('3f CPIH'!G$16/'3f CPIH'!$G$16))</f>
        <v>43.189421489608776</v>
      </c>
      <c r="L74" s="135">
        <f>IF('3f CPIH'!H$16="-","-",'3g OC '!$E$7*('3f CPIH'!H$16/'3f CPIH'!$G$16))</f>
        <v>43.73879769250987</v>
      </c>
      <c r="M74" s="135">
        <f>IF('3f CPIH'!I$16="-","-",'3g OC '!$E$7*('3f CPIH'!I$16/'3f CPIH'!$G$16))</f>
        <v>44.372693311241889</v>
      </c>
      <c r="N74" s="135">
        <f>IF('3f CPIH'!J$16="-","-",'3g OC '!$E$7*('3f CPIH'!J$16/'3f CPIH'!$G$16))</f>
        <v>44.753030682481111</v>
      </c>
      <c r="O74" s="31"/>
      <c r="P74" s="135">
        <f>IF('3f CPIH'!L$16="-","-",'3g OC '!$E$7*('3f CPIH'!L$16/'3f CPIH'!$G$16))</f>
        <v>44.753030682481111</v>
      </c>
      <c r="Q74" s="135" t="str">
        <f>IF('3f CPIH'!M$16="-","-",'3g OC '!$E$7*('3f CPIH'!M$16/'3f CPIH'!$G$16))</f>
        <v>-</v>
      </c>
      <c r="R74" s="135" t="str">
        <f>IF('3f CPIH'!N$16="-","-",'3g OC '!$E$7*('3f CPIH'!N$16/'3f CPIH'!$G$16))</f>
        <v>-</v>
      </c>
      <c r="S74" s="135" t="str">
        <f>IF('3f CPIH'!O$16="-","-",'3g OC '!$E$7*('3f CPIH'!O$16/'3f CPIH'!$G$16))</f>
        <v>-</v>
      </c>
      <c r="T74" s="135" t="str">
        <f>IF('3f CPIH'!P$16="-","-",'3g OC '!$E$7*('3f CPIH'!P$16/'3f CPIH'!$G$16))</f>
        <v>-</v>
      </c>
      <c r="U74" s="135" t="str">
        <f>IF('3f CPIH'!Q$16="-","-",'3g OC '!$E$7*('3f CPIH'!Q$16/'3f CPIH'!$G$16))</f>
        <v>-</v>
      </c>
      <c r="V74" s="135" t="str">
        <f>IF('3f CPIH'!R$16="-","-",'3g OC '!$E$7*('3f CPIH'!R$16/'3f CPIH'!$G$16))</f>
        <v>-</v>
      </c>
      <c r="W74" s="135" t="str">
        <f>IF('3f CPIH'!S$16="-","-",'3g OC '!$E$7*('3f CPIH'!S$16/'3f CPIH'!$G$16))</f>
        <v>-</v>
      </c>
      <c r="X74" s="135" t="str">
        <f>IF('3f CPIH'!T$16="-","-",'3g OC '!$E$7*('3f CPIH'!T$16/'3f CPIH'!$G$16))</f>
        <v>-</v>
      </c>
      <c r="Y74" s="135" t="str">
        <f>IF('3f CPIH'!U$16="-","-",'3g OC '!$E$7*('3f CPIH'!U$16/'3f CPIH'!$G$16))</f>
        <v>-</v>
      </c>
      <c r="Z74" s="135" t="str">
        <f>IF('3f CPIH'!V$16="-","-",'3g OC '!$E$7*('3f CPIH'!V$16/'3f CPIH'!$G$16))</f>
        <v>-</v>
      </c>
      <c r="AA74" s="29"/>
    </row>
    <row r="75" spans="1:27" s="30" customFormat="1" ht="11.5" x14ac:dyDescent="0.25">
      <c r="A75" s="273">
        <v>6</v>
      </c>
      <c r="B75" s="138" t="s">
        <v>352</v>
      </c>
      <c r="C75" s="138" t="s">
        <v>45</v>
      </c>
      <c r="D75" s="141" t="s">
        <v>324</v>
      </c>
      <c r="E75" s="137"/>
      <c r="F75" s="31"/>
      <c r="G75" s="135" t="s">
        <v>336</v>
      </c>
      <c r="H75" s="135" t="s">
        <v>336</v>
      </c>
      <c r="I75" s="135" t="s">
        <v>336</v>
      </c>
      <c r="J75" s="135" t="s">
        <v>336</v>
      </c>
      <c r="K75" s="135">
        <f>IF('3h SMNCC'!F$36="-","-",'3h SMNCC'!F$44)</f>
        <v>0</v>
      </c>
      <c r="L75" s="135">
        <f>IF('3h SMNCC'!G$36="-","-",'3h SMNCC'!G$44)</f>
        <v>-0.15183804717209767</v>
      </c>
      <c r="M75" s="135">
        <f>IF('3h SMNCC'!H$36="-","-",'3h SMNCC'!H$44)</f>
        <v>1.7175769694001015</v>
      </c>
      <c r="N75" s="135">
        <f>IF('3h SMNCC'!I$36="-","-",'3h SMNCC'!I$44)</f>
        <v>5.3116046327263104</v>
      </c>
      <c r="O75" s="31"/>
      <c r="P75" s="135" t="str">
        <f>IF('3h SMNCC'!K$36="-","-",'3h SMNCC'!K$44)</f>
        <v>-</v>
      </c>
      <c r="Q75" s="135" t="str">
        <f>IF('3h SMNCC'!L$36="-","-",'3h SMNCC'!L$44)</f>
        <v>-</v>
      </c>
      <c r="R75" s="135" t="str">
        <f>IF('3h SMNCC'!M$36="-","-",'3h SMNCC'!M$44)</f>
        <v>-</v>
      </c>
      <c r="S75" s="135" t="str">
        <f>IF('3h SMNCC'!N$36="-","-",'3h SMNCC'!N$44)</f>
        <v>-</v>
      </c>
      <c r="T75" s="135" t="str">
        <f>IF('3h SMNCC'!O$36="-","-",'3h SMNCC'!O$44)</f>
        <v>-</v>
      </c>
      <c r="U75" s="135" t="str">
        <f>IF('3h SMNCC'!P$36="-","-",'3h SMNCC'!P$44)</f>
        <v>-</v>
      </c>
      <c r="V75" s="135" t="str">
        <f>IF('3h SMNCC'!Q$36="-","-",'3h SMNCC'!Q$44)</f>
        <v>-</v>
      </c>
      <c r="W75" s="135" t="str">
        <f>IF('3h SMNCC'!R$36="-","-",'3h SMNCC'!R$44)</f>
        <v>-</v>
      </c>
      <c r="X75" s="135" t="str">
        <f>IF('3h SMNCC'!S$36="-","-",'3h SMNCC'!S$44)</f>
        <v>-</v>
      </c>
      <c r="Y75" s="135" t="str">
        <f>IF('3h SMNCC'!T$36="-","-",'3h SMNCC'!T$44)</f>
        <v>-</v>
      </c>
      <c r="Z75" s="135" t="str">
        <f>IF('3h SMNCC'!U$36="-","-",'3h SMNCC'!U$44)</f>
        <v>-</v>
      </c>
      <c r="AA75" s="29"/>
    </row>
    <row r="76" spans="1:27" s="30" customFormat="1" ht="11.25" customHeight="1" x14ac:dyDescent="0.25">
      <c r="A76" s="273">
        <v>7</v>
      </c>
      <c r="B76" s="138" t="s">
        <v>352</v>
      </c>
      <c r="C76" s="138" t="s">
        <v>399</v>
      </c>
      <c r="D76" s="141" t="s">
        <v>324</v>
      </c>
      <c r="E76" s="137"/>
      <c r="F76" s="31"/>
      <c r="G76" s="135">
        <f>IF('3f CPIH'!C$16="-","-",'3i PAAC PAP'!$G$7*('3f CPIH'!C$16/'3f CPIH'!$G$16))</f>
        <v>12.553203379941255</v>
      </c>
      <c r="H76" s="135">
        <f>IF('3f CPIH'!D$16="-","-",'3i PAAC PAP'!$G$7*('3f CPIH'!D$16/'3f CPIH'!$G$16))</f>
        <v>12.578334918239436</v>
      </c>
      <c r="I76" s="135">
        <f>IF('3f CPIH'!E$16="-","-",'3i PAAC PAP'!$G$7*('3f CPIH'!E$16/'3f CPIH'!$G$16))</f>
        <v>12.616032225686709</v>
      </c>
      <c r="J76" s="135">
        <f>IF('3f CPIH'!F$16="-","-",'3i PAAC PAP'!$G$7*('3f CPIH'!F$16/'3f CPIH'!$G$16))</f>
        <v>12.691426840581251</v>
      </c>
      <c r="K76" s="135">
        <f>IF('3f CPIH'!G$16="-","-",'3i PAAC PAP'!$G$7*('3f CPIH'!G$16/'3f CPIH'!$G$16))</f>
        <v>12.842216070370334</v>
      </c>
      <c r="L76" s="135">
        <f>IF('3f CPIH'!H$16="-","-",'3i PAAC PAP'!$G$7*('3f CPIH'!H$16/'3f CPIH'!$G$16))</f>
        <v>13.005571069308509</v>
      </c>
      <c r="M76" s="135">
        <f>IF('3f CPIH'!I$16="-","-",'3i PAAC PAP'!$G$7*('3f CPIH'!I$16/'3f CPIH'!$G$16))</f>
        <v>13.194057606544863</v>
      </c>
      <c r="N76" s="135">
        <f>IF('3f CPIH'!J$16="-","-",'3i PAAC PAP'!$G$7*('3f CPIH'!J$16/'3f CPIH'!$G$16))</f>
        <v>13.307149528886677</v>
      </c>
      <c r="O76" s="31"/>
      <c r="P76" s="135">
        <f>IF('3f CPIH'!L$16="-","-",'3i PAAC PAP'!$G$7*('3f CPIH'!L$16/'3f CPIH'!$G$16))</f>
        <v>13.307149528886677</v>
      </c>
      <c r="Q76" s="135" t="str">
        <f>IF('3f CPIH'!M$16="-","-",'3i PAAC PAP'!$G$7*('3f CPIH'!M$16/'3f CPIH'!$G$16))</f>
        <v>-</v>
      </c>
      <c r="R76" s="135" t="str">
        <f>IF('3f CPIH'!N$16="-","-",'3i PAAC PAP'!$G$7*('3f CPIH'!N$16/'3f CPIH'!$G$16))</f>
        <v>-</v>
      </c>
      <c r="S76" s="135" t="str">
        <f>IF('3f CPIH'!O$16="-","-",'3i PAAC PAP'!$G$7*('3f CPIH'!O$16/'3f CPIH'!$G$16))</f>
        <v>-</v>
      </c>
      <c r="T76" s="135" t="str">
        <f>IF('3f CPIH'!P$16="-","-",'3i PAAC PAP'!$G$7*('3f CPIH'!P$16/'3f CPIH'!$G$16))</f>
        <v>-</v>
      </c>
      <c r="U76" s="135" t="str">
        <f>IF('3f CPIH'!Q$16="-","-",'3i PAAC PAP'!$G$7*('3f CPIH'!Q$16/'3f CPIH'!$G$16))</f>
        <v>-</v>
      </c>
      <c r="V76" s="135" t="str">
        <f>IF('3f CPIH'!R$16="-","-",'3i PAAC PAP'!$G$7*('3f CPIH'!R$16/'3f CPIH'!$G$16))</f>
        <v>-</v>
      </c>
      <c r="W76" s="135" t="str">
        <f>IF('3f CPIH'!S$16="-","-",'3i PAAC PAP'!$G$7*('3f CPIH'!S$16/'3f CPIH'!$G$16))</f>
        <v>-</v>
      </c>
      <c r="X76" s="135" t="str">
        <f>IF('3f CPIH'!T$16="-","-",'3i PAAC PAP'!$G$7*('3f CPIH'!T$16/'3f CPIH'!$G$16))</f>
        <v>-</v>
      </c>
      <c r="Y76" s="135" t="str">
        <f>IF('3f CPIH'!U$16="-","-",'3i PAAC PAP'!$G$7*('3f CPIH'!U$16/'3f CPIH'!$G$16))</f>
        <v>-</v>
      </c>
      <c r="Z76" s="135" t="str">
        <f>IF('3f CPIH'!V$16="-","-",'3i PAAC PAP'!$G$7*('3f CPIH'!V$16/'3f CPIH'!$G$16))</f>
        <v>-</v>
      </c>
      <c r="AA76" s="29"/>
    </row>
    <row r="77" spans="1:27" s="30" customFormat="1" ht="11.25" customHeight="1" x14ac:dyDescent="0.25">
      <c r="A77" s="273">
        <v>8</v>
      </c>
      <c r="B77" s="138" t="s">
        <v>352</v>
      </c>
      <c r="C77" s="138" t="s">
        <v>417</v>
      </c>
      <c r="D77" s="141" t="s">
        <v>324</v>
      </c>
      <c r="E77" s="137"/>
      <c r="F77" s="31"/>
      <c r="G77" s="135">
        <f>IF(G72="-","-",SUM(G70:G75)*'3i PAAC PAP'!$G$19)</f>
        <v>6.4876797973799283</v>
      </c>
      <c r="H77" s="135">
        <f>IF(H72="-","-",SUM(H70:H75)*'3i PAAC PAP'!$G$19)</f>
        <v>6.49464360208776</v>
      </c>
      <c r="I77" s="135">
        <f>IF(I72="-","-",SUM(I70:I75)*'3i PAAC PAP'!$G$19)</f>
        <v>5.6531854287202803</v>
      </c>
      <c r="J77" s="135">
        <f>IF(J72="-","-",SUM(J70:J75)*'3i PAAC PAP'!$G$19)</f>
        <v>5.6740768428437711</v>
      </c>
      <c r="K77" s="135">
        <f>IF(K72="-","-",SUM(K70:K75)*'3i PAAC PAP'!$G$19)</f>
        <v>5.5810867849805232</v>
      </c>
      <c r="L77" s="135">
        <f>IF(L72="-","-",SUM(L70:L75)*'3i PAAC PAP'!$G$19)</f>
        <v>5.6138411296857145</v>
      </c>
      <c r="M77" s="135">
        <f>IF(M72="-","-",SUM(M70:M75)*'3i PAAC PAP'!$G$19)</f>
        <v>6.001535392954457</v>
      </c>
      <c r="N77" s="135">
        <f>IF(N72="-","-",SUM(N70:N75)*'3i PAAC PAP'!$G$19)</f>
        <v>6.3289950856918686</v>
      </c>
      <c r="O77" s="31"/>
      <c r="P77" s="135" t="str">
        <f>IF(P72="-","-",SUM(P70:P75)*'3i PAAC PAP'!$G$19)</f>
        <v>-</v>
      </c>
      <c r="Q77" s="135" t="str">
        <f>IF(Q72="-","-",SUM(Q70:Q75)*'3i PAAC PAP'!$G$19)</f>
        <v>-</v>
      </c>
      <c r="R77" s="135" t="str">
        <f>IF(R72="-","-",SUM(R70:R75)*'3i PAAC PAP'!$G$19)</f>
        <v>-</v>
      </c>
      <c r="S77" s="135" t="str">
        <f>IF(S72="-","-",SUM(S70:S75)*'3i PAAC PAP'!$G$19)</f>
        <v>-</v>
      </c>
      <c r="T77" s="135" t="str">
        <f>IF(T72="-","-",SUM(T70:T75)*'3i PAAC PAP'!$G$19)</f>
        <v>-</v>
      </c>
      <c r="U77" s="135" t="str">
        <f>IF(U72="-","-",SUM(U70:U75)*'3i PAAC PAP'!$G$19)</f>
        <v>-</v>
      </c>
      <c r="V77" s="135" t="str">
        <f>IF(V72="-","-",SUM(V70:V75)*'3i PAAC PAP'!$G$19)</f>
        <v>-</v>
      </c>
      <c r="W77" s="135" t="str">
        <f>IF(W72="-","-",SUM(W70:W75)*'3i PAAC PAP'!$G$19)</f>
        <v>-</v>
      </c>
      <c r="X77" s="135" t="str">
        <f>IF(X72="-","-",SUM(X70:X75)*'3i PAAC PAP'!$G$19)</f>
        <v>-</v>
      </c>
      <c r="Y77" s="135" t="str">
        <f>IF(Y72="-","-",SUM(Y70:Y75)*'3i PAAC PAP'!$G$19)</f>
        <v>-</v>
      </c>
      <c r="Z77" s="135" t="str">
        <f>IF(Z72="-","-",SUM(Z70:Z75)*'3i PAAC PAP'!$G$19)</f>
        <v>-</v>
      </c>
      <c r="AA77" s="29"/>
    </row>
    <row r="78" spans="1:27" s="30" customFormat="1" ht="11.25" customHeight="1" x14ac:dyDescent="0.25">
      <c r="A78" s="273">
        <v>9</v>
      </c>
      <c r="B78" s="138" t="s">
        <v>398</v>
      </c>
      <c r="C78" s="138" t="s">
        <v>548</v>
      </c>
      <c r="D78" s="141" t="s">
        <v>324</v>
      </c>
      <c r="E78" s="137"/>
      <c r="F78" s="31"/>
      <c r="G78" s="135">
        <f>IF(G72="-","-",SUM(G70:G77)*'3j EBIT'!$E$7)</f>
        <v>1.8578502146465692</v>
      </c>
      <c r="H78" s="135">
        <f>IF(H72="-","-",SUM(H70:H77)*'3j EBIT'!$E$7)</f>
        <v>1.8600658950644715</v>
      </c>
      <c r="I78" s="135">
        <f>IF(I72="-","-",SUM(I70:I77)*'3j EBIT'!$E$7)</f>
        <v>1.6507523066715157</v>
      </c>
      <c r="J78" s="135">
        <f>IF(J72="-","-",SUM(J70:J77)*'3j EBIT'!$E$7)</f>
        <v>1.6573993479252218</v>
      </c>
      <c r="K78" s="135">
        <f>IF(K72="-","-",SUM(K70:K77)*'3j EBIT'!$E$7)</f>
        <v>1.6370538174022338</v>
      </c>
      <c r="L78" s="135">
        <f>IF(L72="-","-",SUM(L70:L77)*'3j EBIT'!$E$7)</f>
        <v>1.6483331198903082</v>
      </c>
      <c r="M78" s="135">
        <f>IF(M72="-","-",SUM(M70:M77)*'3j EBIT'!$E$7)</f>
        <v>1.7486837170951044</v>
      </c>
      <c r="N78" s="135">
        <f>IF(N72="-","-",SUM(N70:N77)*'3j EBIT'!$E$7)</f>
        <v>1.8325671334383533</v>
      </c>
      <c r="O78" s="31"/>
      <c r="P78" s="135" t="str">
        <f>IF(P72="-","-",SUM(P70:P77)*'3j EBIT'!$E$7)</f>
        <v>-</v>
      </c>
      <c r="Q78" s="135" t="str">
        <f>IF(Q72="-","-",SUM(Q70:Q77)*'3j EBIT'!$E$7)</f>
        <v>-</v>
      </c>
      <c r="R78" s="135" t="str">
        <f>IF(R72="-","-",SUM(R70:R77)*'3j EBIT'!$E$7)</f>
        <v>-</v>
      </c>
      <c r="S78" s="135" t="str">
        <f>IF(S72="-","-",SUM(S70:S77)*'3j EBIT'!$E$7)</f>
        <v>-</v>
      </c>
      <c r="T78" s="135" t="str">
        <f>IF(T72="-","-",SUM(T70:T77)*'3j EBIT'!$E$7)</f>
        <v>-</v>
      </c>
      <c r="U78" s="135" t="str">
        <f>IF(U72="-","-",SUM(U70:U77)*'3j EBIT'!$E$7)</f>
        <v>-</v>
      </c>
      <c r="V78" s="135" t="str">
        <f>IF(V72="-","-",SUM(V70:V77)*'3j EBIT'!$E$7)</f>
        <v>-</v>
      </c>
      <c r="W78" s="135" t="str">
        <f>IF(W72="-","-",SUM(W70:W77)*'3j EBIT'!$E$7)</f>
        <v>-</v>
      </c>
      <c r="X78" s="135" t="str">
        <f>IF(X72="-","-",SUM(X70:X77)*'3j EBIT'!$E$7)</f>
        <v>-</v>
      </c>
      <c r="Y78" s="135" t="str">
        <f>IF(Y72="-","-",SUM(Y70:Y77)*'3j EBIT'!$E$7)</f>
        <v>-</v>
      </c>
      <c r="Z78" s="135" t="str">
        <f>IF(Z72="-","-",SUM(Z70:Z77)*'3j EBIT'!$E$7)</f>
        <v>-</v>
      </c>
      <c r="AA78" s="29"/>
    </row>
    <row r="79" spans="1:27" s="30" customFormat="1" ht="12.4" customHeight="1" x14ac:dyDescent="0.25">
      <c r="A79" s="273">
        <v>10</v>
      </c>
      <c r="B79" s="138" t="s">
        <v>294</v>
      </c>
      <c r="C79" s="188" t="s">
        <v>549</v>
      </c>
      <c r="D79" s="141" t="s">
        <v>324</v>
      </c>
      <c r="E79" s="136"/>
      <c r="F79" s="31"/>
      <c r="G79" s="135">
        <f>IF(G74="-","-",SUM(G70:G72,G74:G78)*'3k HAP'!$E$8)</f>
        <v>1.0086256357829879</v>
      </c>
      <c r="H79" s="135">
        <f>IF(H74="-","-",SUM(H70:H72,H74:H78)*'3k HAP'!$E$8)</f>
        <v>1.0103458936988134</v>
      </c>
      <c r="I79" s="135">
        <f>IF(I74="-","-",SUM(I70:I72,I74:I78)*'3k HAP'!$E$8)</f>
        <v>0.99842706440213147</v>
      </c>
      <c r="J79" s="135">
        <f>IF(J74="-","-",SUM(J70:J72,J74:J78)*'3k HAP'!$E$8)</f>
        <v>1.0035878381496082</v>
      </c>
      <c r="K79" s="135">
        <f>IF(K74="-","-",SUM(K70:K72,K74:K78)*'3k HAP'!$E$8)</f>
        <v>1.0126261014062177</v>
      </c>
      <c r="L79" s="135">
        <f>IF(L74="-","-",SUM(L70:L72,L74:L78)*'3k HAP'!$E$8)</f>
        <v>1.0213833703847806</v>
      </c>
      <c r="M79" s="135">
        <f>IF(M74="-","-",SUM(M70:M72,M74:M78)*'3k HAP'!$E$8)</f>
        <v>1.0734043822453287</v>
      </c>
      <c r="N79" s="135">
        <f>IF(N74="-","-",SUM(N70:N72,N74:N78)*'3k HAP'!$E$8)</f>
        <v>1.1385316044769584</v>
      </c>
      <c r="O79" s="31"/>
      <c r="P79" s="135">
        <f>IF(P74="-","-",SUM(P70:P72,P74:P78)*'3k HAP'!$E$8)</f>
        <v>0.84051262647162428</v>
      </c>
      <c r="Q79" s="135" t="str">
        <f>IF(Q74="-","-",SUM(Q70:Q72,Q74:Q78)*'3k HAP'!$E$8)</f>
        <v>-</v>
      </c>
      <c r="R79" s="135" t="str">
        <f>IF(R74="-","-",SUM(R70:R72,R74:R78)*'3k HAP'!$E$8)</f>
        <v>-</v>
      </c>
      <c r="S79" s="135" t="str">
        <f>IF(S74="-","-",SUM(S70:S72,S74:S78)*'3k HAP'!$E$8)</f>
        <v>-</v>
      </c>
      <c r="T79" s="135" t="str">
        <f>IF(T74="-","-",SUM(T70:T72,T74:T78)*'3k HAP'!$E$8)</f>
        <v>-</v>
      </c>
      <c r="U79" s="135" t="str">
        <f>IF(U74="-","-",SUM(U70:U72,U74:U78)*'3k HAP'!$E$8)</f>
        <v>-</v>
      </c>
      <c r="V79" s="135" t="str">
        <f>IF(V74="-","-",SUM(V70:V72,V74:V78)*'3k HAP'!$E$8)</f>
        <v>-</v>
      </c>
      <c r="W79" s="135" t="str">
        <f>IF(W74="-","-",SUM(W70:W72,W74:W78)*'3k HAP'!$E$8)</f>
        <v>-</v>
      </c>
      <c r="X79" s="135" t="str">
        <f>IF(X74="-","-",SUM(X70:X72,X74:X78)*'3k HAP'!$E$8)</f>
        <v>-</v>
      </c>
      <c r="Y79" s="135" t="str">
        <f>IF(Y74="-","-",SUM(Y70:Y72,Y74:Y78)*'3k HAP'!$E$8)</f>
        <v>-</v>
      </c>
      <c r="Z79" s="135" t="str">
        <f>IF(Z74="-","-",SUM(Z70:Z72,Z74:Z78)*'3k HAP'!$E$8)</f>
        <v>-</v>
      </c>
      <c r="AA79" s="29"/>
    </row>
    <row r="80" spans="1:27" s="30" customFormat="1" ht="11.25" customHeight="1" x14ac:dyDescent="0.25">
      <c r="A80" s="273">
        <v>11</v>
      </c>
      <c r="B80" s="138" t="s">
        <v>46</v>
      </c>
      <c r="C80" s="138" t="str">
        <f>B80&amp;"_"&amp;D80</f>
        <v>Total_Northern</v>
      </c>
      <c r="D80" s="141" t="s">
        <v>324</v>
      </c>
      <c r="E80" s="137"/>
      <c r="F80" s="31"/>
      <c r="G80" s="135">
        <f t="shared" ref="G80:N80" si="10">IF(G74="-","-",SUM(G70:G79))</f>
        <v>100.64806609498584</v>
      </c>
      <c r="H80" s="135">
        <f t="shared" si="10"/>
        <v>100.76861679215652</v>
      </c>
      <c r="I80" s="135">
        <f t="shared" si="10"/>
        <v>89.530879722206066</v>
      </c>
      <c r="J80" s="135">
        <f t="shared" si="10"/>
        <v>89.892531813718094</v>
      </c>
      <c r="K80" s="135">
        <f t="shared" si="10"/>
        <v>88.810407150504957</v>
      </c>
      <c r="L80" s="135">
        <f t="shared" si="10"/>
        <v>89.424091221343943</v>
      </c>
      <c r="M80" s="135">
        <f t="shared" si="10"/>
        <v>94.858073209609088</v>
      </c>
      <c r="N80" s="135">
        <f t="shared" si="10"/>
        <v>99.422000497828648</v>
      </c>
      <c r="O80" s="31"/>
      <c r="P80" s="135">
        <f t="shared" ref="P80:Z80" si="11">IF(P74="-","-",SUM(P70:P79))</f>
        <v>58.900692837839408</v>
      </c>
      <c r="Q80" s="135" t="str">
        <f t="shared" si="11"/>
        <v>-</v>
      </c>
      <c r="R80" s="135" t="str">
        <f t="shared" si="11"/>
        <v>-</v>
      </c>
      <c r="S80" s="135" t="str">
        <f t="shared" si="11"/>
        <v>-</v>
      </c>
      <c r="T80" s="135" t="str">
        <f t="shared" si="11"/>
        <v>-</v>
      </c>
      <c r="U80" s="135" t="str">
        <f t="shared" si="11"/>
        <v>-</v>
      </c>
      <c r="V80" s="135" t="str">
        <f t="shared" si="11"/>
        <v>-</v>
      </c>
      <c r="W80" s="135" t="str">
        <f t="shared" si="11"/>
        <v>-</v>
      </c>
      <c r="X80" s="135" t="str">
        <f t="shared" si="11"/>
        <v>-</v>
      </c>
      <c r="Y80" s="135" t="str">
        <f t="shared" si="11"/>
        <v>-</v>
      </c>
      <c r="Z80" s="135" t="str">
        <f t="shared" si="11"/>
        <v>-</v>
      </c>
      <c r="AA80" s="29"/>
    </row>
    <row r="81" spans="1:27" s="30" customFormat="1" ht="11.25" customHeight="1" x14ac:dyDescent="0.25">
      <c r="A81" s="273">
        <v>1</v>
      </c>
      <c r="B81" s="142" t="s">
        <v>353</v>
      </c>
      <c r="C81" s="142" t="s">
        <v>344</v>
      </c>
      <c r="D81" s="140" t="s">
        <v>325</v>
      </c>
      <c r="E81" s="134"/>
      <c r="F81" s="31"/>
      <c r="G81" s="41" t="s">
        <v>336</v>
      </c>
      <c r="H81" s="41" t="s">
        <v>336</v>
      </c>
      <c r="I81" s="41" t="s">
        <v>336</v>
      </c>
      <c r="J81" s="41" t="s">
        <v>336</v>
      </c>
      <c r="K81" s="41" t="s">
        <v>336</v>
      </c>
      <c r="L81" s="41" t="s">
        <v>336</v>
      </c>
      <c r="M81" s="41" t="s">
        <v>336</v>
      </c>
      <c r="N81" s="41" t="s">
        <v>336</v>
      </c>
      <c r="O81" s="31"/>
      <c r="P81" s="41" t="s">
        <v>336</v>
      </c>
      <c r="Q81" s="41" t="s">
        <v>336</v>
      </c>
      <c r="R81" s="41" t="s">
        <v>336</v>
      </c>
      <c r="S81" s="41" t="s">
        <v>336</v>
      </c>
      <c r="T81" s="41" t="s">
        <v>336</v>
      </c>
      <c r="U81" s="41" t="s">
        <v>336</v>
      </c>
      <c r="V81" s="41" t="s">
        <v>336</v>
      </c>
      <c r="W81" s="41" t="s">
        <v>336</v>
      </c>
      <c r="X81" s="41" t="s">
        <v>336</v>
      </c>
      <c r="Y81" s="41" t="s">
        <v>336</v>
      </c>
      <c r="Z81" s="41" t="s">
        <v>336</v>
      </c>
      <c r="AA81" s="29"/>
    </row>
    <row r="82" spans="1:27" s="30" customFormat="1" ht="11.5" x14ac:dyDescent="0.25">
      <c r="A82" s="273">
        <v>2</v>
      </c>
      <c r="B82" s="142" t="s">
        <v>353</v>
      </c>
      <c r="C82" s="142" t="s">
        <v>303</v>
      </c>
      <c r="D82" s="140" t="s">
        <v>325</v>
      </c>
      <c r="E82" s="134"/>
      <c r="F82" s="31"/>
      <c r="G82" s="41" t="s">
        <v>336</v>
      </c>
      <c r="H82" s="41" t="s">
        <v>336</v>
      </c>
      <c r="I82" s="41" t="s">
        <v>336</v>
      </c>
      <c r="J82" s="41" t="s">
        <v>336</v>
      </c>
      <c r="K82" s="41" t="s">
        <v>336</v>
      </c>
      <c r="L82" s="41" t="s">
        <v>336</v>
      </c>
      <c r="M82" s="41" t="s">
        <v>336</v>
      </c>
      <c r="N82" s="41" t="s">
        <v>336</v>
      </c>
      <c r="O82" s="31"/>
      <c r="P82" s="41" t="s">
        <v>336</v>
      </c>
      <c r="Q82" s="41" t="s">
        <v>336</v>
      </c>
      <c r="R82" s="41" t="s">
        <v>336</v>
      </c>
      <c r="S82" s="41" t="s">
        <v>336</v>
      </c>
      <c r="T82" s="41" t="s">
        <v>336</v>
      </c>
      <c r="U82" s="41" t="s">
        <v>336</v>
      </c>
      <c r="V82" s="41" t="s">
        <v>336</v>
      </c>
      <c r="W82" s="41" t="s">
        <v>336</v>
      </c>
      <c r="X82" s="41" t="s">
        <v>336</v>
      </c>
      <c r="Y82" s="41" t="s">
        <v>336</v>
      </c>
      <c r="Z82" s="41" t="s">
        <v>336</v>
      </c>
      <c r="AA82" s="29"/>
    </row>
    <row r="83" spans="1:27" s="30" customFormat="1" ht="11.5" x14ac:dyDescent="0.25">
      <c r="A83" s="273">
        <v>3</v>
      </c>
      <c r="B83" s="142" t="s">
        <v>2</v>
      </c>
      <c r="C83" s="142" t="s">
        <v>345</v>
      </c>
      <c r="D83" s="140" t="s">
        <v>325</v>
      </c>
      <c r="E83" s="134"/>
      <c r="F83" s="31"/>
      <c r="G83" s="41">
        <f>IF('3c PC'!G14="-","-",'3c PC'!G55)</f>
        <v>6.5567588596821027</v>
      </c>
      <c r="H83" s="41">
        <f>IF('3c PC'!H14="-","-",'3c PC'!H55)</f>
        <v>6.5567588596821027</v>
      </c>
      <c r="I83" s="41">
        <f>IF('3c PC'!I14="-","-",'3c PC'!I55)</f>
        <v>6.6197359495950758</v>
      </c>
      <c r="J83" s="41">
        <f>IF('3c PC'!J14="-","-",'3c PC'!J55)</f>
        <v>6.6197359495950758</v>
      </c>
      <c r="K83" s="41">
        <f>IF('3c PC'!K14="-","-",'3c PC'!K55)</f>
        <v>6.6995028867368616</v>
      </c>
      <c r="L83" s="41">
        <f>IF('3c PC'!L14="-","-",'3c PC'!L55)</f>
        <v>6.6995028867368616</v>
      </c>
      <c r="M83" s="41">
        <f>IF('3c PC'!M14="-","-",'3c PC'!M55)</f>
        <v>7.1131218301273513</v>
      </c>
      <c r="N83" s="41">
        <f>IF('3c PC'!N14="-","-",'3c PC'!N55)</f>
        <v>7.1131218301273513</v>
      </c>
      <c r="O83" s="31"/>
      <c r="P83" s="41" t="str">
        <f>'3c PC'!P55</f>
        <v>-</v>
      </c>
      <c r="Q83" s="41" t="str">
        <f>'3c PC'!Q55</f>
        <v>-</v>
      </c>
      <c r="R83" s="41" t="str">
        <f>'3c PC'!R55</f>
        <v>-</v>
      </c>
      <c r="S83" s="41" t="str">
        <f>'3c PC'!S55</f>
        <v>-</v>
      </c>
      <c r="T83" s="41" t="str">
        <f>'3c PC'!T55</f>
        <v>-</v>
      </c>
      <c r="U83" s="41" t="str">
        <f>'3c PC'!U55</f>
        <v>-</v>
      </c>
      <c r="V83" s="41" t="str">
        <f>'3c PC'!V55</f>
        <v>-</v>
      </c>
      <c r="W83" s="41" t="str">
        <f>'3c PC'!W55</f>
        <v>-</v>
      </c>
      <c r="X83" s="41" t="str">
        <f>'3c PC'!X55</f>
        <v>-</v>
      </c>
      <c r="Y83" s="41" t="str">
        <f>'3c PC'!Y55</f>
        <v>-</v>
      </c>
      <c r="Z83" s="41" t="str">
        <f>'3c PC'!Z55</f>
        <v>-</v>
      </c>
      <c r="AA83" s="29"/>
    </row>
    <row r="84" spans="1:27" s="30" customFormat="1" ht="11.5" x14ac:dyDescent="0.25">
      <c r="A84" s="273">
        <v>4</v>
      </c>
      <c r="B84" s="142" t="s">
        <v>355</v>
      </c>
      <c r="C84" s="142" t="s">
        <v>346</v>
      </c>
      <c r="D84" s="140" t="s">
        <v>325</v>
      </c>
      <c r="E84" s="134"/>
      <c r="F84" s="31"/>
      <c r="G84" s="41">
        <f>IF('3d NC-Elec'!H20="-","-",'3d NC-Elec'!H20)</f>
        <v>17.227999999999998</v>
      </c>
      <c r="H84" s="41">
        <f>IF('3d NC-Elec'!I20="-","-",'3d NC-Elec'!I20)</f>
        <v>17.227999999999998</v>
      </c>
      <c r="I84" s="41">
        <f>IF('3d NC-Elec'!J20="-","-",'3d NC-Elec'!J20)</f>
        <v>11.753</v>
      </c>
      <c r="J84" s="41">
        <f>IF('3d NC-Elec'!K20="-","-",'3d NC-Elec'!K20)</f>
        <v>11.753</v>
      </c>
      <c r="K84" s="41">
        <f>IF('3d NC-Elec'!L20="-","-",'3d NC-Elec'!L20)</f>
        <v>11.4245</v>
      </c>
      <c r="L84" s="41">
        <f>IF('3d NC-Elec'!M20="-","-",'3d NC-Elec'!M20)</f>
        <v>11.4245</v>
      </c>
      <c r="M84" s="41">
        <f>IF('3d NC-Elec'!N20="-","-",'3d NC-Elec'!N20)</f>
        <v>12.0815</v>
      </c>
      <c r="N84" s="41">
        <f>IF('3d NC-Elec'!O20="-","-",'3d NC-Elec'!O20)</f>
        <v>12.0815</v>
      </c>
      <c r="O84" s="31"/>
      <c r="P84" s="41" t="str">
        <f>'3d NC-Elec'!Q20</f>
        <v>-</v>
      </c>
      <c r="Q84" s="41" t="str">
        <f>'3d NC-Elec'!R20</f>
        <v>-</v>
      </c>
      <c r="R84" s="41" t="str">
        <f>'3d NC-Elec'!S20</f>
        <v>-</v>
      </c>
      <c r="S84" s="41" t="str">
        <f>'3d NC-Elec'!T20</f>
        <v>-</v>
      </c>
      <c r="T84" s="41" t="str">
        <f>'3d NC-Elec'!U20</f>
        <v>-</v>
      </c>
      <c r="U84" s="41" t="str">
        <f>'3d NC-Elec'!V20</f>
        <v>-</v>
      </c>
      <c r="V84" s="41" t="str">
        <f>'3d NC-Elec'!W20</f>
        <v>-</v>
      </c>
      <c r="W84" s="41" t="str">
        <f>'3d NC-Elec'!X20</f>
        <v>-</v>
      </c>
      <c r="X84" s="41" t="str">
        <f>'3d NC-Elec'!Y20</f>
        <v>-</v>
      </c>
      <c r="Y84" s="41" t="str">
        <f>'3d NC-Elec'!Z20</f>
        <v>-</v>
      </c>
      <c r="Z84" s="41" t="str">
        <f>'3d NC-Elec'!AA20</f>
        <v>-</v>
      </c>
      <c r="AA84" s="29"/>
    </row>
    <row r="85" spans="1:27" s="30" customFormat="1" ht="11.5" x14ac:dyDescent="0.25">
      <c r="A85" s="273">
        <v>5</v>
      </c>
      <c r="B85" s="142" t="s">
        <v>352</v>
      </c>
      <c r="C85" s="142" t="s">
        <v>347</v>
      </c>
      <c r="D85" s="140" t="s">
        <v>325</v>
      </c>
      <c r="E85" s="134"/>
      <c r="F85" s="31"/>
      <c r="G85" s="41">
        <f>IF('3f CPIH'!C$16="-","-",'3g OC '!$E$7*('3f CPIH'!C$16/'3f CPIH'!$G$16))</f>
        <v>42.217448207552998</v>
      </c>
      <c r="H85" s="41">
        <f>IF('3f CPIH'!D$16="-","-",'3g OC '!$E$7*('3f CPIH'!D$16/'3f CPIH'!$G$16))</f>
        <v>42.301967623383938</v>
      </c>
      <c r="I85" s="41">
        <f>IF('3f CPIH'!E$16="-","-",'3g OC '!$E$7*('3f CPIH'!E$16/'3f CPIH'!$G$16))</f>
        <v>42.428746747130347</v>
      </c>
      <c r="J85" s="41">
        <f>IF('3f CPIH'!F$16="-","-",'3g OC '!$E$7*('3f CPIH'!F$16/'3f CPIH'!$G$16))</f>
        <v>42.682304994623152</v>
      </c>
      <c r="K85" s="41">
        <f>IF('3f CPIH'!G$16="-","-",'3g OC '!$E$7*('3f CPIH'!G$16/'3f CPIH'!$G$16))</f>
        <v>43.189421489608776</v>
      </c>
      <c r="L85" s="41">
        <f>IF('3f CPIH'!H$16="-","-",'3g OC '!$E$7*('3f CPIH'!H$16/'3f CPIH'!$G$16))</f>
        <v>43.73879769250987</v>
      </c>
      <c r="M85" s="41">
        <f>IF('3f CPIH'!I$16="-","-",'3g OC '!$E$7*('3f CPIH'!I$16/'3f CPIH'!$G$16))</f>
        <v>44.372693311241889</v>
      </c>
      <c r="N85" s="41">
        <f>IF('3f CPIH'!J$16="-","-",'3g OC '!$E$7*('3f CPIH'!J$16/'3f CPIH'!$G$16))</f>
        <v>44.753030682481111</v>
      </c>
      <c r="O85" s="31"/>
      <c r="P85" s="41">
        <f>IF('3f CPIH'!L$16="-","-",'3g OC '!$E$7*('3f CPIH'!L$16/'3f CPIH'!$G$16))</f>
        <v>44.753030682481111</v>
      </c>
      <c r="Q85" s="41" t="str">
        <f>IF('3f CPIH'!M$16="-","-",'3g OC '!$E$7*('3f CPIH'!M$16/'3f CPIH'!$G$16))</f>
        <v>-</v>
      </c>
      <c r="R85" s="41" t="str">
        <f>IF('3f CPIH'!N$16="-","-",'3g OC '!$E$7*('3f CPIH'!N$16/'3f CPIH'!$G$16))</f>
        <v>-</v>
      </c>
      <c r="S85" s="41" t="str">
        <f>IF('3f CPIH'!O$16="-","-",'3g OC '!$E$7*('3f CPIH'!O$16/'3f CPIH'!$G$16))</f>
        <v>-</v>
      </c>
      <c r="T85" s="41" t="str">
        <f>IF('3f CPIH'!P$16="-","-",'3g OC '!$E$7*('3f CPIH'!P$16/'3f CPIH'!$G$16))</f>
        <v>-</v>
      </c>
      <c r="U85" s="41" t="str">
        <f>IF('3f CPIH'!Q$16="-","-",'3g OC '!$E$7*('3f CPIH'!Q$16/'3f CPIH'!$G$16))</f>
        <v>-</v>
      </c>
      <c r="V85" s="41" t="str">
        <f>IF('3f CPIH'!R$16="-","-",'3g OC '!$E$7*('3f CPIH'!R$16/'3f CPIH'!$G$16))</f>
        <v>-</v>
      </c>
      <c r="W85" s="41" t="str">
        <f>IF('3f CPIH'!S$16="-","-",'3g OC '!$E$7*('3f CPIH'!S$16/'3f CPIH'!$G$16))</f>
        <v>-</v>
      </c>
      <c r="X85" s="41" t="str">
        <f>IF('3f CPIH'!T$16="-","-",'3g OC '!$E$7*('3f CPIH'!T$16/'3f CPIH'!$G$16))</f>
        <v>-</v>
      </c>
      <c r="Y85" s="41" t="str">
        <f>IF('3f CPIH'!U$16="-","-",'3g OC '!$E$7*('3f CPIH'!U$16/'3f CPIH'!$G$16))</f>
        <v>-</v>
      </c>
      <c r="Z85" s="41" t="str">
        <f>IF('3f CPIH'!V$16="-","-",'3g OC '!$E$7*('3f CPIH'!V$16/'3f CPIH'!$G$16))</f>
        <v>-</v>
      </c>
      <c r="AA85" s="29"/>
    </row>
    <row r="86" spans="1:27" s="30" customFormat="1" ht="11.25" customHeight="1" x14ac:dyDescent="0.25">
      <c r="A86" s="273">
        <v>6</v>
      </c>
      <c r="B86" s="142" t="s">
        <v>352</v>
      </c>
      <c r="C86" s="142" t="s">
        <v>45</v>
      </c>
      <c r="D86" s="140" t="s">
        <v>325</v>
      </c>
      <c r="E86" s="134"/>
      <c r="F86" s="31"/>
      <c r="G86" s="41" t="s">
        <v>336</v>
      </c>
      <c r="H86" s="41" t="s">
        <v>336</v>
      </c>
      <c r="I86" s="41" t="s">
        <v>336</v>
      </c>
      <c r="J86" s="41" t="s">
        <v>336</v>
      </c>
      <c r="K86" s="41">
        <f>IF('3h SMNCC'!F$36="-","-",'3h SMNCC'!F$44)</f>
        <v>0</v>
      </c>
      <c r="L86" s="41">
        <f>IF('3h SMNCC'!G$36="-","-",'3h SMNCC'!G$44)</f>
        <v>-0.15183804717209767</v>
      </c>
      <c r="M86" s="41">
        <f>IF('3h SMNCC'!H$36="-","-",'3h SMNCC'!H$44)</f>
        <v>1.7175769694001015</v>
      </c>
      <c r="N86" s="41">
        <f>IF('3h SMNCC'!I$36="-","-",'3h SMNCC'!I$44)</f>
        <v>5.3116046327263104</v>
      </c>
      <c r="O86" s="31"/>
      <c r="P86" s="41" t="str">
        <f>IF('3h SMNCC'!K$36="-","-",'3h SMNCC'!K$44)</f>
        <v>-</v>
      </c>
      <c r="Q86" s="41" t="str">
        <f>IF('3h SMNCC'!L$36="-","-",'3h SMNCC'!L$44)</f>
        <v>-</v>
      </c>
      <c r="R86" s="41" t="str">
        <f>IF('3h SMNCC'!M$36="-","-",'3h SMNCC'!M$44)</f>
        <v>-</v>
      </c>
      <c r="S86" s="41" t="str">
        <f>IF('3h SMNCC'!N$36="-","-",'3h SMNCC'!N$44)</f>
        <v>-</v>
      </c>
      <c r="T86" s="41" t="str">
        <f>IF('3h SMNCC'!O$36="-","-",'3h SMNCC'!O$44)</f>
        <v>-</v>
      </c>
      <c r="U86" s="41" t="str">
        <f>IF('3h SMNCC'!P$36="-","-",'3h SMNCC'!P$44)</f>
        <v>-</v>
      </c>
      <c r="V86" s="41" t="str">
        <f>IF('3h SMNCC'!Q$36="-","-",'3h SMNCC'!Q$44)</f>
        <v>-</v>
      </c>
      <c r="W86" s="41" t="str">
        <f>IF('3h SMNCC'!R$36="-","-",'3h SMNCC'!R$44)</f>
        <v>-</v>
      </c>
      <c r="X86" s="41" t="str">
        <f>IF('3h SMNCC'!S$36="-","-",'3h SMNCC'!S$44)</f>
        <v>-</v>
      </c>
      <c r="Y86" s="41" t="str">
        <f>IF('3h SMNCC'!T$36="-","-",'3h SMNCC'!T$44)</f>
        <v>-</v>
      </c>
      <c r="Z86" s="41" t="str">
        <f>IF('3h SMNCC'!U$36="-","-",'3h SMNCC'!U$44)</f>
        <v>-</v>
      </c>
      <c r="AA86" s="29"/>
    </row>
    <row r="87" spans="1:27" s="30" customFormat="1" ht="11.25" customHeight="1" x14ac:dyDescent="0.25">
      <c r="A87" s="273">
        <v>7</v>
      </c>
      <c r="B87" s="142" t="s">
        <v>352</v>
      </c>
      <c r="C87" s="142" t="s">
        <v>399</v>
      </c>
      <c r="D87" s="140" t="s">
        <v>325</v>
      </c>
      <c r="E87" s="134"/>
      <c r="F87" s="31"/>
      <c r="G87" s="41">
        <f>IF('3f CPIH'!C$16="-","-",'3i PAAC PAP'!$G$7*('3f CPIH'!C$16/'3f CPIH'!$G$16))</f>
        <v>12.553203379941255</v>
      </c>
      <c r="H87" s="41">
        <f>IF('3f CPIH'!D$16="-","-",'3i PAAC PAP'!$G$7*('3f CPIH'!D$16/'3f CPIH'!$G$16))</f>
        <v>12.578334918239436</v>
      </c>
      <c r="I87" s="41">
        <f>IF('3f CPIH'!E$16="-","-",'3i PAAC PAP'!$G$7*('3f CPIH'!E$16/'3f CPIH'!$G$16))</f>
        <v>12.616032225686709</v>
      </c>
      <c r="J87" s="41">
        <f>IF('3f CPIH'!F$16="-","-",'3i PAAC PAP'!$G$7*('3f CPIH'!F$16/'3f CPIH'!$G$16))</f>
        <v>12.691426840581251</v>
      </c>
      <c r="K87" s="41">
        <f>IF('3f CPIH'!G$16="-","-",'3i PAAC PAP'!$G$7*('3f CPIH'!G$16/'3f CPIH'!$G$16))</f>
        <v>12.842216070370334</v>
      </c>
      <c r="L87" s="41">
        <f>IF('3f CPIH'!H$16="-","-",'3i PAAC PAP'!$G$7*('3f CPIH'!H$16/'3f CPIH'!$G$16))</f>
        <v>13.005571069308509</v>
      </c>
      <c r="M87" s="41">
        <f>IF('3f CPIH'!I$16="-","-",'3i PAAC PAP'!$G$7*('3f CPIH'!I$16/'3f CPIH'!$G$16))</f>
        <v>13.194057606544863</v>
      </c>
      <c r="N87" s="41">
        <f>IF('3f CPIH'!J$16="-","-",'3i PAAC PAP'!$G$7*('3f CPIH'!J$16/'3f CPIH'!$G$16))</f>
        <v>13.307149528886677</v>
      </c>
      <c r="O87" s="31"/>
      <c r="P87" s="41">
        <f>IF('3f CPIH'!L$16="-","-",'3i PAAC PAP'!$G$7*('3f CPIH'!L$16/'3f CPIH'!$G$16))</f>
        <v>13.307149528886677</v>
      </c>
      <c r="Q87" s="41" t="str">
        <f>IF('3f CPIH'!M$16="-","-",'3i PAAC PAP'!$G$7*('3f CPIH'!M$16/'3f CPIH'!$G$16))</f>
        <v>-</v>
      </c>
      <c r="R87" s="41" t="str">
        <f>IF('3f CPIH'!N$16="-","-",'3i PAAC PAP'!$G$7*('3f CPIH'!N$16/'3f CPIH'!$G$16))</f>
        <v>-</v>
      </c>
      <c r="S87" s="41" t="str">
        <f>IF('3f CPIH'!O$16="-","-",'3i PAAC PAP'!$G$7*('3f CPIH'!O$16/'3f CPIH'!$G$16))</f>
        <v>-</v>
      </c>
      <c r="T87" s="41" t="str">
        <f>IF('3f CPIH'!P$16="-","-",'3i PAAC PAP'!$G$7*('3f CPIH'!P$16/'3f CPIH'!$G$16))</f>
        <v>-</v>
      </c>
      <c r="U87" s="41" t="str">
        <f>IF('3f CPIH'!Q$16="-","-",'3i PAAC PAP'!$G$7*('3f CPIH'!Q$16/'3f CPIH'!$G$16))</f>
        <v>-</v>
      </c>
      <c r="V87" s="41" t="str">
        <f>IF('3f CPIH'!R$16="-","-",'3i PAAC PAP'!$G$7*('3f CPIH'!R$16/'3f CPIH'!$G$16))</f>
        <v>-</v>
      </c>
      <c r="W87" s="41" t="str">
        <f>IF('3f CPIH'!S$16="-","-",'3i PAAC PAP'!$G$7*('3f CPIH'!S$16/'3f CPIH'!$G$16))</f>
        <v>-</v>
      </c>
      <c r="X87" s="41" t="str">
        <f>IF('3f CPIH'!T$16="-","-",'3i PAAC PAP'!$G$7*('3f CPIH'!T$16/'3f CPIH'!$G$16))</f>
        <v>-</v>
      </c>
      <c r="Y87" s="41" t="str">
        <f>IF('3f CPIH'!U$16="-","-",'3i PAAC PAP'!$G$7*('3f CPIH'!U$16/'3f CPIH'!$G$16))</f>
        <v>-</v>
      </c>
      <c r="Z87" s="41" t="str">
        <f>IF('3f CPIH'!V$16="-","-",'3i PAAC PAP'!$G$7*('3f CPIH'!V$16/'3f CPIH'!$G$16))</f>
        <v>-</v>
      </c>
      <c r="AA87" s="29"/>
    </row>
    <row r="88" spans="1:27" s="30" customFormat="1" ht="11.25" customHeight="1" x14ac:dyDescent="0.25">
      <c r="A88" s="273">
        <v>8</v>
      </c>
      <c r="B88" s="142" t="s">
        <v>352</v>
      </c>
      <c r="C88" s="142" t="s">
        <v>417</v>
      </c>
      <c r="D88" s="140" t="s">
        <v>325</v>
      </c>
      <c r="E88" s="134"/>
      <c r="F88" s="31"/>
      <c r="G88" s="41">
        <f>IF(G83="-","-",SUM(G81:G86)*'3i PAAC PAP'!$G$19)</f>
        <v>5.438117097512924</v>
      </c>
      <c r="H88" s="41">
        <f>IF(H83="-","-",SUM(H81:H86)*'3i PAAC PAP'!$G$19)</f>
        <v>5.445080902220754</v>
      </c>
      <c r="I88" s="41">
        <f>IF(I83="-","-",SUM(I81:I86)*'3i PAAC PAP'!$G$19)</f>
        <v>5.0096140310940935</v>
      </c>
      <c r="J88" s="41">
        <f>IF(J83="-","-",SUM(J81:J86)*'3i PAAC PAP'!$G$19)</f>
        <v>5.0305054452175852</v>
      </c>
      <c r="K88" s="41">
        <f>IF(K83="-","-",SUM(K81:K86)*'3i PAAC PAP'!$G$19)</f>
        <v>5.0517944205776786</v>
      </c>
      <c r="L88" s="41">
        <f>IF(L83="-","-",SUM(L81:L86)*'3i PAAC PAP'!$G$19)</f>
        <v>5.0845487652828689</v>
      </c>
      <c r="M88" s="41">
        <f>IF(M83="-","-",SUM(M81:M86)*'3i PAAC PAP'!$G$19)</f>
        <v>5.3790153961852027</v>
      </c>
      <c r="N88" s="41">
        <f>IF(N83="-","-",SUM(N81:N86)*'3i PAAC PAP'!$G$19)</f>
        <v>5.7064750889226135</v>
      </c>
      <c r="O88" s="31"/>
      <c r="P88" s="41" t="str">
        <f>IF(P83="-","-",SUM(P81:P86)*'3i PAAC PAP'!$G$19)</f>
        <v>-</v>
      </c>
      <c r="Q88" s="41" t="str">
        <f>IF(Q83="-","-",SUM(Q81:Q86)*'3i PAAC PAP'!$G$19)</f>
        <v>-</v>
      </c>
      <c r="R88" s="41" t="str">
        <f>IF(R83="-","-",SUM(R81:R86)*'3i PAAC PAP'!$G$19)</f>
        <v>-</v>
      </c>
      <c r="S88" s="41" t="str">
        <f>IF(S83="-","-",SUM(S81:S86)*'3i PAAC PAP'!$G$19)</f>
        <v>-</v>
      </c>
      <c r="T88" s="41" t="str">
        <f>IF(T83="-","-",SUM(T81:T86)*'3i PAAC PAP'!$G$19)</f>
        <v>-</v>
      </c>
      <c r="U88" s="41" t="str">
        <f>IF(U83="-","-",SUM(U81:U86)*'3i PAAC PAP'!$G$19)</f>
        <v>-</v>
      </c>
      <c r="V88" s="41" t="str">
        <f>IF(V83="-","-",SUM(V81:V86)*'3i PAAC PAP'!$G$19)</f>
        <v>-</v>
      </c>
      <c r="W88" s="41" t="str">
        <f>IF(W83="-","-",SUM(W81:W86)*'3i PAAC PAP'!$G$19)</f>
        <v>-</v>
      </c>
      <c r="X88" s="41" t="str">
        <f>IF(X83="-","-",SUM(X81:X86)*'3i PAAC PAP'!$G$19)</f>
        <v>-</v>
      </c>
      <c r="Y88" s="41" t="str">
        <f>IF(Y83="-","-",SUM(Y81:Y86)*'3i PAAC PAP'!$G$19)</f>
        <v>-</v>
      </c>
      <c r="Z88" s="41" t="str">
        <f>IF(Z83="-","-",SUM(Z81:Z86)*'3i PAAC PAP'!$G$19)</f>
        <v>-</v>
      </c>
      <c r="AA88" s="29"/>
    </row>
    <row r="89" spans="1:27" s="30" customFormat="1" ht="11.25" customHeight="1" x14ac:dyDescent="0.25">
      <c r="A89" s="273">
        <v>9</v>
      </c>
      <c r="B89" s="142" t="s">
        <v>398</v>
      </c>
      <c r="C89" s="142" t="s">
        <v>548</v>
      </c>
      <c r="D89" s="140" t="s">
        <v>325</v>
      </c>
      <c r="E89" s="134"/>
      <c r="F89" s="31"/>
      <c r="G89" s="41">
        <f>IF(G83="-","-",SUM(G81:G88)*'3j EBIT'!$E$7)</f>
        <v>1.5958770233490964</v>
      </c>
      <c r="H89" s="41">
        <f>IF(H83="-","-",SUM(H81:H88)*'3j EBIT'!$E$7)</f>
        <v>1.5980927037669981</v>
      </c>
      <c r="I89" s="41">
        <f>IF(I83="-","-",SUM(I81:I88)*'3j EBIT'!$E$7)</f>
        <v>1.4901154501166181</v>
      </c>
      <c r="J89" s="41">
        <f>IF(J83="-","-",SUM(J81:J88)*'3j EBIT'!$E$7)</f>
        <v>1.4967624913703241</v>
      </c>
      <c r="K89" s="41">
        <f>IF(K83="-","-",SUM(K81:K88)*'3j EBIT'!$E$7)</f>
        <v>1.5049412624785794</v>
      </c>
      <c r="L89" s="41">
        <f>IF(L83="-","-",SUM(L81:L88)*'3j EBIT'!$E$7)</f>
        <v>1.516220564966654</v>
      </c>
      <c r="M89" s="41">
        <f>IF(M83="-","-",SUM(M81:M88)*'3j EBIT'!$E$7)</f>
        <v>1.5933013371564886</v>
      </c>
      <c r="N89" s="41">
        <f>IF(N83="-","-",SUM(N81:N88)*'3j EBIT'!$E$7)</f>
        <v>1.6771847534997373</v>
      </c>
      <c r="O89" s="31"/>
      <c r="P89" s="41" t="str">
        <f>IF(P83="-","-",SUM(P81:P88)*'3j EBIT'!$E$7)</f>
        <v>-</v>
      </c>
      <c r="Q89" s="41" t="str">
        <f>IF(Q83="-","-",SUM(Q81:Q88)*'3j EBIT'!$E$7)</f>
        <v>-</v>
      </c>
      <c r="R89" s="41" t="str">
        <f>IF(R83="-","-",SUM(R81:R88)*'3j EBIT'!$E$7)</f>
        <v>-</v>
      </c>
      <c r="S89" s="41" t="str">
        <f>IF(S83="-","-",SUM(S81:S88)*'3j EBIT'!$E$7)</f>
        <v>-</v>
      </c>
      <c r="T89" s="41" t="str">
        <f>IF(T83="-","-",SUM(T81:T88)*'3j EBIT'!$E$7)</f>
        <v>-</v>
      </c>
      <c r="U89" s="41" t="str">
        <f>IF(U83="-","-",SUM(U81:U88)*'3j EBIT'!$E$7)</f>
        <v>-</v>
      </c>
      <c r="V89" s="41" t="str">
        <f>IF(V83="-","-",SUM(V81:V88)*'3j EBIT'!$E$7)</f>
        <v>-</v>
      </c>
      <c r="W89" s="41" t="str">
        <f>IF(W83="-","-",SUM(W81:W88)*'3j EBIT'!$E$7)</f>
        <v>-</v>
      </c>
      <c r="X89" s="41" t="str">
        <f>IF(X83="-","-",SUM(X81:X88)*'3j EBIT'!$E$7)</f>
        <v>-</v>
      </c>
      <c r="Y89" s="41" t="str">
        <f>IF(Y83="-","-",SUM(Y81:Y88)*'3j EBIT'!$E$7)</f>
        <v>-</v>
      </c>
      <c r="Z89" s="41" t="str">
        <f>IF(Z83="-","-",SUM(Z81:Z88)*'3j EBIT'!$E$7)</f>
        <v>-</v>
      </c>
      <c r="AA89" s="29"/>
    </row>
    <row r="90" spans="1:27" s="30" customFormat="1" ht="11.25" customHeight="1" x14ac:dyDescent="0.25">
      <c r="A90" s="273">
        <v>10</v>
      </c>
      <c r="B90" s="142" t="s">
        <v>294</v>
      </c>
      <c r="C90" s="190" t="s">
        <v>549</v>
      </c>
      <c r="D90" s="140" t="s">
        <v>325</v>
      </c>
      <c r="E90" s="133"/>
      <c r="F90" s="31"/>
      <c r="G90" s="41">
        <f>IF(G85="-","-",SUM(G81:G83,G85:G89)*'3k HAP'!$E$8)</f>
        <v>0.98963908643744147</v>
      </c>
      <c r="H90" s="41">
        <f>IF(H85="-","-",SUM(H81:H83,H85:H89)*'3k HAP'!$E$8)</f>
        <v>0.99135934435326711</v>
      </c>
      <c r="I90" s="41">
        <f>IF(I85="-","-",SUM(I81:I83,I85:I89)*'3k HAP'!$E$8)</f>
        <v>0.9867848822819395</v>
      </c>
      <c r="J90" s="41">
        <f>IF(J85="-","-",SUM(J81:J83,J85:J89)*'3k HAP'!$E$8)</f>
        <v>0.99194565602941631</v>
      </c>
      <c r="K90" s="41">
        <f>IF(K85="-","-",SUM(K81:K83,K85:K89)*'3k HAP'!$E$8)</f>
        <v>1.0030512226531627</v>
      </c>
      <c r="L90" s="41">
        <f>IF(L85="-","-",SUM(L81:L83,L85:L89)*'3k HAP'!$E$8)</f>
        <v>1.0118084916317258</v>
      </c>
      <c r="M90" s="41">
        <f>IF(M85="-","-",SUM(M81:M83,M85:M89)*'3k HAP'!$E$8)</f>
        <v>1.0621430191664514</v>
      </c>
      <c r="N90" s="41">
        <f>IF(N85="-","-",SUM(N81:N83,N85:N89)*'3k HAP'!$E$8)</f>
        <v>1.1272702413980811</v>
      </c>
      <c r="O90" s="31"/>
      <c r="P90" s="41">
        <f>IF(P85="-","-",SUM(P81:P83,P85:P89)*'3k HAP'!$E$8)</f>
        <v>0.84051262647162428</v>
      </c>
      <c r="Q90" s="41" t="str">
        <f>IF(Q85="-","-",SUM(Q81:Q83,Q85:Q89)*'3k HAP'!$E$8)</f>
        <v>-</v>
      </c>
      <c r="R90" s="41" t="str">
        <f>IF(R85="-","-",SUM(R81:R83,R85:R89)*'3k HAP'!$E$8)</f>
        <v>-</v>
      </c>
      <c r="S90" s="41" t="str">
        <f>IF(S85="-","-",SUM(S81:S83,S85:S89)*'3k HAP'!$E$8)</f>
        <v>-</v>
      </c>
      <c r="T90" s="41" t="str">
        <f>IF(T85="-","-",SUM(T81:T83,T85:T89)*'3k HAP'!$E$8)</f>
        <v>-</v>
      </c>
      <c r="U90" s="41" t="str">
        <f>IF(U85="-","-",SUM(U81:U83,U85:U89)*'3k HAP'!$E$8)</f>
        <v>-</v>
      </c>
      <c r="V90" s="41" t="str">
        <f>IF(V85="-","-",SUM(V81:V83,V85:V89)*'3k HAP'!$E$8)</f>
        <v>-</v>
      </c>
      <c r="W90" s="41" t="str">
        <f>IF(W85="-","-",SUM(W81:W83,W85:W89)*'3k HAP'!$E$8)</f>
        <v>-</v>
      </c>
      <c r="X90" s="41" t="str">
        <f>IF(X85="-","-",SUM(X81:X83,X85:X89)*'3k HAP'!$E$8)</f>
        <v>-</v>
      </c>
      <c r="Y90" s="41" t="str">
        <f>IF(Y85="-","-",SUM(Y81:Y83,Y85:Y89)*'3k HAP'!$E$8)</f>
        <v>-</v>
      </c>
      <c r="Z90" s="41" t="str">
        <f>IF(Z85="-","-",SUM(Z81:Z83,Z85:Z89)*'3k HAP'!$E$8)</f>
        <v>-</v>
      </c>
      <c r="AA90" s="29"/>
    </row>
    <row r="91" spans="1:27" s="30" customFormat="1" ht="11.25" customHeight="1" x14ac:dyDescent="0.25">
      <c r="A91" s="273">
        <v>11</v>
      </c>
      <c r="B91" s="142" t="s">
        <v>46</v>
      </c>
      <c r="C91" s="142" t="str">
        <f>B91&amp;"_"&amp;D91</f>
        <v>Total_North West</v>
      </c>
      <c r="D91" s="140" t="s">
        <v>325</v>
      </c>
      <c r="E91" s="134"/>
      <c r="F91" s="31"/>
      <c r="G91" s="41">
        <f t="shared" ref="G91:N91" si="12">IF(G85="-","-",SUM(G81:G90))</f>
        <v>86.579043654475811</v>
      </c>
      <c r="H91" s="41">
        <f t="shared" si="12"/>
        <v>86.699594351646482</v>
      </c>
      <c r="I91" s="41">
        <f t="shared" si="12"/>
        <v>80.90402928590477</v>
      </c>
      <c r="J91" s="41">
        <f t="shared" si="12"/>
        <v>81.265681377416797</v>
      </c>
      <c r="K91" s="41">
        <f t="shared" si="12"/>
        <v>81.715427352425394</v>
      </c>
      <c r="L91" s="41">
        <f t="shared" si="12"/>
        <v>82.329111423264393</v>
      </c>
      <c r="M91" s="41">
        <f t="shared" si="12"/>
        <v>86.513409469822349</v>
      </c>
      <c r="N91" s="41">
        <f t="shared" si="12"/>
        <v>91.077336758041881</v>
      </c>
      <c r="O91" s="31"/>
      <c r="P91" s="41">
        <f t="shared" ref="P91:Z91" si="13">IF(P85="-","-",SUM(P81:P90))</f>
        <v>58.900692837839408</v>
      </c>
      <c r="Q91" s="41" t="str">
        <f t="shared" si="13"/>
        <v>-</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25">
      <c r="A92" s="273">
        <v>1</v>
      </c>
      <c r="B92" s="138" t="s">
        <v>353</v>
      </c>
      <c r="C92" s="138" t="s">
        <v>344</v>
      </c>
      <c r="D92" s="141" t="s">
        <v>326</v>
      </c>
      <c r="E92" s="137"/>
      <c r="F92" s="31"/>
      <c r="G92" s="135" t="s">
        <v>336</v>
      </c>
      <c r="H92" s="135" t="s">
        <v>336</v>
      </c>
      <c r="I92" s="135" t="s">
        <v>336</v>
      </c>
      <c r="J92" s="135" t="s">
        <v>336</v>
      </c>
      <c r="K92" s="135" t="s">
        <v>336</v>
      </c>
      <c r="L92" s="135" t="s">
        <v>336</v>
      </c>
      <c r="M92" s="135" t="s">
        <v>336</v>
      </c>
      <c r="N92" s="135" t="s">
        <v>336</v>
      </c>
      <c r="O92" s="31"/>
      <c r="P92" s="135" t="s">
        <v>336</v>
      </c>
      <c r="Q92" s="135" t="s">
        <v>336</v>
      </c>
      <c r="R92" s="135" t="s">
        <v>336</v>
      </c>
      <c r="S92" s="135" t="s">
        <v>336</v>
      </c>
      <c r="T92" s="135" t="s">
        <v>336</v>
      </c>
      <c r="U92" s="135" t="s">
        <v>336</v>
      </c>
      <c r="V92" s="135" t="s">
        <v>336</v>
      </c>
      <c r="W92" s="135" t="s">
        <v>336</v>
      </c>
      <c r="X92" s="135" t="s">
        <v>336</v>
      </c>
      <c r="Y92" s="135" t="s">
        <v>336</v>
      </c>
      <c r="Z92" s="135" t="s">
        <v>336</v>
      </c>
      <c r="AA92" s="29"/>
    </row>
    <row r="93" spans="1:27" s="30" customFormat="1" ht="11.5" x14ac:dyDescent="0.25">
      <c r="A93" s="273">
        <v>2</v>
      </c>
      <c r="B93" s="138" t="s">
        <v>353</v>
      </c>
      <c r="C93" s="138" t="s">
        <v>303</v>
      </c>
      <c r="D93" s="141" t="s">
        <v>326</v>
      </c>
      <c r="E93" s="137"/>
      <c r="F93" s="31"/>
      <c r="G93" s="135" t="s">
        <v>336</v>
      </c>
      <c r="H93" s="135" t="s">
        <v>336</v>
      </c>
      <c r="I93" s="135" t="s">
        <v>336</v>
      </c>
      <c r="J93" s="135" t="s">
        <v>336</v>
      </c>
      <c r="K93" s="135" t="s">
        <v>336</v>
      </c>
      <c r="L93" s="135" t="s">
        <v>336</v>
      </c>
      <c r="M93" s="135" t="s">
        <v>336</v>
      </c>
      <c r="N93" s="135" t="s">
        <v>336</v>
      </c>
      <c r="O93" s="31"/>
      <c r="P93" s="135" t="s">
        <v>336</v>
      </c>
      <c r="Q93" s="135" t="s">
        <v>336</v>
      </c>
      <c r="R93" s="135" t="s">
        <v>336</v>
      </c>
      <c r="S93" s="135" t="s">
        <v>336</v>
      </c>
      <c r="T93" s="135" t="s">
        <v>336</v>
      </c>
      <c r="U93" s="135" t="s">
        <v>336</v>
      </c>
      <c r="V93" s="135" t="s">
        <v>336</v>
      </c>
      <c r="W93" s="135" t="s">
        <v>336</v>
      </c>
      <c r="X93" s="135" t="s">
        <v>336</v>
      </c>
      <c r="Y93" s="135" t="s">
        <v>336</v>
      </c>
      <c r="Z93" s="135" t="s">
        <v>336</v>
      </c>
      <c r="AA93" s="29"/>
    </row>
    <row r="94" spans="1:27" s="30" customFormat="1" ht="11.5" x14ac:dyDescent="0.25">
      <c r="A94" s="273">
        <v>3</v>
      </c>
      <c r="B94" s="138" t="s">
        <v>2</v>
      </c>
      <c r="C94" s="138" t="s">
        <v>345</v>
      </c>
      <c r="D94" s="141" t="s">
        <v>326</v>
      </c>
      <c r="E94" s="137"/>
      <c r="F94" s="31"/>
      <c r="G94" s="135">
        <f>IF('3c PC'!G14="-","-",'3c PC'!G55)</f>
        <v>6.5567588596821027</v>
      </c>
      <c r="H94" s="135">
        <f>IF('3c PC'!H14="-","-",'3c PC'!H55)</f>
        <v>6.5567588596821027</v>
      </c>
      <c r="I94" s="135">
        <f>IF('3c PC'!I14="-","-",'3c PC'!I55)</f>
        <v>6.6197359495950758</v>
      </c>
      <c r="J94" s="135">
        <f>IF('3c PC'!J14="-","-",'3c PC'!J55)</f>
        <v>6.6197359495950758</v>
      </c>
      <c r="K94" s="135">
        <f>IF('3c PC'!K14="-","-",'3c PC'!K55)</f>
        <v>6.6995028867368616</v>
      </c>
      <c r="L94" s="135">
        <f>IF('3c PC'!L14="-","-",'3c PC'!L55)</f>
        <v>6.6995028867368616</v>
      </c>
      <c r="M94" s="135">
        <f>IF('3c PC'!M14="-","-",'3c PC'!M55)</f>
        <v>7.1131218301273513</v>
      </c>
      <c r="N94" s="135">
        <f>IF('3c PC'!N14="-","-",'3c PC'!N55)</f>
        <v>7.1131218301273513</v>
      </c>
      <c r="O94" s="31"/>
      <c r="P94" s="135" t="str">
        <f>'3c PC'!P55</f>
        <v>-</v>
      </c>
      <c r="Q94" s="135" t="str">
        <f>'3c PC'!Q55</f>
        <v>-</v>
      </c>
      <c r="R94" s="135" t="str">
        <f>'3c PC'!R55</f>
        <v>-</v>
      </c>
      <c r="S94" s="135" t="str">
        <f>'3c PC'!S55</f>
        <v>-</v>
      </c>
      <c r="T94" s="135" t="str">
        <f>'3c PC'!T55</f>
        <v>-</v>
      </c>
      <c r="U94" s="135" t="str">
        <f>'3c PC'!U55</f>
        <v>-</v>
      </c>
      <c r="V94" s="135" t="str">
        <f>'3c PC'!V55</f>
        <v>-</v>
      </c>
      <c r="W94" s="135" t="str">
        <f>'3c PC'!W55</f>
        <v>-</v>
      </c>
      <c r="X94" s="135" t="str">
        <f>'3c PC'!X55</f>
        <v>-</v>
      </c>
      <c r="Y94" s="135" t="str">
        <f>'3c PC'!Y55</f>
        <v>-</v>
      </c>
      <c r="Z94" s="135" t="str">
        <f>'3c PC'!Z55</f>
        <v>-</v>
      </c>
      <c r="AA94" s="29"/>
    </row>
    <row r="95" spans="1:27" s="30" customFormat="1" ht="11.5" x14ac:dyDescent="0.25">
      <c r="A95" s="273">
        <v>4</v>
      </c>
      <c r="B95" s="138" t="s">
        <v>355</v>
      </c>
      <c r="C95" s="138" t="s">
        <v>346</v>
      </c>
      <c r="D95" s="141" t="s">
        <v>326</v>
      </c>
      <c r="E95" s="137"/>
      <c r="F95" s="31"/>
      <c r="G95" s="135">
        <f>IF('3d NC-Elec'!H21="-","-",'3d NC-Elec'!H21)</f>
        <v>11.753000000000002</v>
      </c>
      <c r="H95" s="135">
        <f>IF('3d NC-Elec'!I21="-","-",'3d NC-Elec'!I21)</f>
        <v>11.753000000000002</v>
      </c>
      <c r="I95" s="135">
        <f>IF('3d NC-Elec'!J21="-","-",'3d NC-Elec'!J21)</f>
        <v>10.621500000000001</v>
      </c>
      <c r="J95" s="135">
        <f>IF('3d NC-Elec'!K21="-","-",'3d NC-Elec'!K21)</f>
        <v>10.621500000000001</v>
      </c>
      <c r="K95" s="135">
        <f>IF('3d NC-Elec'!L21="-","-",'3d NC-Elec'!L21)</f>
        <v>11.095999999999998</v>
      </c>
      <c r="L95" s="135">
        <f>IF('3d NC-Elec'!M21="-","-",'3d NC-Elec'!M21)</f>
        <v>11.095999999999998</v>
      </c>
      <c r="M95" s="135">
        <f>IF('3d NC-Elec'!N21="-","-",'3d NC-Elec'!N21)</f>
        <v>10.804</v>
      </c>
      <c r="N95" s="135">
        <f>IF('3d NC-Elec'!O21="-","-",'3d NC-Elec'!O21)</f>
        <v>10.804</v>
      </c>
      <c r="O95" s="31"/>
      <c r="P95" s="135" t="str">
        <f>'3d NC-Elec'!Q21</f>
        <v>-</v>
      </c>
      <c r="Q95" s="135" t="str">
        <f>'3d NC-Elec'!R21</f>
        <v>-</v>
      </c>
      <c r="R95" s="135" t="str">
        <f>'3d NC-Elec'!S21</f>
        <v>-</v>
      </c>
      <c r="S95" s="135" t="str">
        <f>'3d NC-Elec'!T21</f>
        <v>-</v>
      </c>
      <c r="T95" s="135" t="str">
        <f>'3d NC-Elec'!U21</f>
        <v>-</v>
      </c>
      <c r="U95" s="135" t="str">
        <f>'3d NC-Elec'!V21</f>
        <v>-</v>
      </c>
      <c r="V95" s="135" t="str">
        <f>'3d NC-Elec'!W21</f>
        <v>-</v>
      </c>
      <c r="W95" s="135" t="str">
        <f>'3d NC-Elec'!X21</f>
        <v>-</v>
      </c>
      <c r="X95" s="135" t="str">
        <f>'3d NC-Elec'!Y21</f>
        <v>-</v>
      </c>
      <c r="Y95" s="135" t="str">
        <f>'3d NC-Elec'!Z21</f>
        <v>-</v>
      </c>
      <c r="Z95" s="135" t="str">
        <f>'3d NC-Elec'!AA21</f>
        <v>-</v>
      </c>
      <c r="AA95" s="29"/>
    </row>
    <row r="96" spans="1:27" s="30" customFormat="1" ht="11.25" customHeight="1" x14ac:dyDescent="0.25">
      <c r="A96" s="273">
        <v>5</v>
      </c>
      <c r="B96" s="138" t="s">
        <v>352</v>
      </c>
      <c r="C96" s="138" t="s">
        <v>347</v>
      </c>
      <c r="D96" s="141" t="s">
        <v>326</v>
      </c>
      <c r="E96" s="137"/>
      <c r="F96" s="31"/>
      <c r="G96" s="135">
        <f>IF('3f CPIH'!C$16="-","-",'3g OC '!$E$7*('3f CPIH'!C$16/'3f CPIH'!$G$16))</f>
        <v>42.217448207552998</v>
      </c>
      <c r="H96" s="135">
        <f>IF('3f CPIH'!D$16="-","-",'3g OC '!$E$7*('3f CPIH'!D$16/'3f CPIH'!$G$16))</f>
        <v>42.301967623383938</v>
      </c>
      <c r="I96" s="135">
        <f>IF('3f CPIH'!E$16="-","-",'3g OC '!$E$7*('3f CPIH'!E$16/'3f CPIH'!$G$16))</f>
        <v>42.428746747130347</v>
      </c>
      <c r="J96" s="135">
        <f>IF('3f CPIH'!F$16="-","-",'3g OC '!$E$7*('3f CPIH'!F$16/'3f CPIH'!$G$16))</f>
        <v>42.682304994623152</v>
      </c>
      <c r="K96" s="135">
        <f>IF('3f CPIH'!G$16="-","-",'3g OC '!$E$7*('3f CPIH'!G$16/'3f CPIH'!$G$16))</f>
        <v>43.189421489608776</v>
      </c>
      <c r="L96" s="135">
        <f>IF('3f CPIH'!H$16="-","-",'3g OC '!$E$7*('3f CPIH'!H$16/'3f CPIH'!$G$16))</f>
        <v>43.73879769250987</v>
      </c>
      <c r="M96" s="135">
        <f>IF('3f CPIH'!I$16="-","-",'3g OC '!$E$7*('3f CPIH'!I$16/'3f CPIH'!$G$16))</f>
        <v>44.372693311241889</v>
      </c>
      <c r="N96" s="135">
        <f>IF('3f CPIH'!J$16="-","-",'3g OC '!$E$7*('3f CPIH'!J$16/'3f CPIH'!$G$16))</f>
        <v>44.753030682481111</v>
      </c>
      <c r="O96" s="31"/>
      <c r="P96" s="135">
        <f>IF('3f CPIH'!L$16="-","-",'3g OC '!$E$7*('3f CPIH'!L$16/'3f CPIH'!$G$16))</f>
        <v>44.753030682481111</v>
      </c>
      <c r="Q96" s="135" t="str">
        <f>IF('3f CPIH'!M$16="-","-",'3g OC '!$E$7*('3f CPIH'!M$16/'3f CPIH'!$G$16))</f>
        <v>-</v>
      </c>
      <c r="R96" s="135" t="str">
        <f>IF('3f CPIH'!N$16="-","-",'3g OC '!$E$7*('3f CPIH'!N$16/'3f CPIH'!$G$16))</f>
        <v>-</v>
      </c>
      <c r="S96" s="135" t="str">
        <f>IF('3f CPIH'!O$16="-","-",'3g OC '!$E$7*('3f CPIH'!O$16/'3f CPIH'!$G$16))</f>
        <v>-</v>
      </c>
      <c r="T96" s="135" t="str">
        <f>IF('3f CPIH'!P$16="-","-",'3g OC '!$E$7*('3f CPIH'!P$16/'3f CPIH'!$G$16))</f>
        <v>-</v>
      </c>
      <c r="U96" s="135" t="str">
        <f>IF('3f CPIH'!Q$16="-","-",'3g OC '!$E$7*('3f CPIH'!Q$16/'3f CPIH'!$G$16))</f>
        <v>-</v>
      </c>
      <c r="V96" s="135" t="str">
        <f>IF('3f CPIH'!R$16="-","-",'3g OC '!$E$7*('3f CPIH'!R$16/'3f CPIH'!$G$16))</f>
        <v>-</v>
      </c>
      <c r="W96" s="135" t="str">
        <f>IF('3f CPIH'!S$16="-","-",'3g OC '!$E$7*('3f CPIH'!S$16/'3f CPIH'!$G$16))</f>
        <v>-</v>
      </c>
      <c r="X96" s="135" t="str">
        <f>IF('3f CPIH'!T$16="-","-",'3g OC '!$E$7*('3f CPIH'!T$16/'3f CPIH'!$G$16))</f>
        <v>-</v>
      </c>
      <c r="Y96" s="135" t="str">
        <f>IF('3f CPIH'!U$16="-","-",'3g OC '!$E$7*('3f CPIH'!U$16/'3f CPIH'!$G$16))</f>
        <v>-</v>
      </c>
      <c r="Z96" s="135" t="str">
        <f>IF('3f CPIH'!V$16="-","-",'3g OC '!$E$7*('3f CPIH'!V$16/'3f CPIH'!$G$16))</f>
        <v>-</v>
      </c>
      <c r="AA96" s="29"/>
    </row>
    <row r="97" spans="1:27" s="30" customFormat="1" ht="11.25" customHeight="1" x14ac:dyDescent="0.25">
      <c r="A97" s="273">
        <v>6</v>
      </c>
      <c r="B97" s="138" t="s">
        <v>352</v>
      </c>
      <c r="C97" s="138" t="s">
        <v>45</v>
      </c>
      <c r="D97" s="141" t="s">
        <v>326</v>
      </c>
      <c r="E97" s="137"/>
      <c r="F97" s="31"/>
      <c r="G97" s="135" t="s">
        <v>336</v>
      </c>
      <c r="H97" s="135" t="s">
        <v>336</v>
      </c>
      <c r="I97" s="135" t="s">
        <v>336</v>
      </c>
      <c r="J97" s="135" t="s">
        <v>336</v>
      </c>
      <c r="K97" s="135">
        <f>IF('3h SMNCC'!F$36="-","-",'3h SMNCC'!F$44)</f>
        <v>0</v>
      </c>
      <c r="L97" s="135">
        <f>IF('3h SMNCC'!G$36="-","-",'3h SMNCC'!G$44)</f>
        <v>-0.15183804717209767</v>
      </c>
      <c r="M97" s="135">
        <f>IF('3h SMNCC'!H$36="-","-",'3h SMNCC'!H$44)</f>
        <v>1.7175769694001015</v>
      </c>
      <c r="N97" s="135">
        <f>IF('3h SMNCC'!I$36="-","-",'3h SMNCC'!I$44)</f>
        <v>5.3116046327263104</v>
      </c>
      <c r="O97" s="31"/>
      <c r="P97" s="135" t="str">
        <f>IF('3h SMNCC'!K$36="-","-",'3h SMNCC'!K$44)</f>
        <v>-</v>
      </c>
      <c r="Q97" s="135" t="str">
        <f>IF('3h SMNCC'!L$36="-","-",'3h SMNCC'!L$44)</f>
        <v>-</v>
      </c>
      <c r="R97" s="135" t="str">
        <f>IF('3h SMNCC'!M$36="-","-",'3h SMNCC'!M$44)</f>
        <v>-</v>
      </c>
      <c r="S97" s="135" t="str">
        <f>IF('3h SMNCC'!N$36="-","-",'3h SMNCC'!N$44)</f>
        <v>-</v>
      </c>
      <c r="T97" s="135" t="str">
        <f>IF('3h SMNCC'!O$36="-","-",'3h SMNCC'!O$44)</f>
        <v>-</v>
      </c>
      <c r="U97" s="135" t="str">
        <f>IF('3h SMNCC'!P$36="-","-",'3h SMNCC'!P$44)</f>
        <v>-</v>
      </c>
      <c r="V97" s="135" t="str">
        <f>IF('3h SMNCC'!Q$36="-","-",'3h SMNCC'!Q$44)</f>
        <v>-</v>
      </c>
      <c r="W97" s="135" t="str">
        <f>IF('3h SMNCC'!R$36="-","-",'3h SMNCC'!R$44)</f>
        <v>-</v>
      </c>
      <c r="X97" s="135" t="str">
        <f>IF('3h SMNCC'!S$36="-","-",'3h SMNCC'!S$44)</f>
        <v>-</v>
      </c>
      <c r="Y97" s="135" t="str">
        <f>IF('3h SMNCC'!T$36="-","-",'3h SMNCC'!T$44)</f>
        <v>-</v>
      </c>
      <c r="Z97" s="135" t="str">
        <f>IF('3h SMNCC'!U$36="-","-",'3h SMNCC'!U$44)</f>
        <v>-</v>
      </c>
      <c r="AA97" s="29"/>
    </row>
    <row r="98" spans="1:27" s="30" customFormat="1" ht="11.25" customHeight="1" x14ac:dyDescent="0.25">
      <c r="A98" s="273">
        <v>7</v>
      </c>
      <c r="B98" s="138" t="s">
        <v>352</v>
      </c>
      <c r="C98" s="138" t="s">
        <v>399</v>
      </c>
      <c r="D98" s="141" t="s">
        <v>326</v>
      </c>
      <c r="E98" s="137"/>
      <c r="F98" s="31"/>
      <c r="G98" s="135">
        <f>IF('3f CPIH'!C$16="-","-",'3i PAAC PAP'!$G$7*('3f CPIH'!C$16/'3f CPIH'!$G$16))</f>
        <v>12.553203379941255</v>
      </c>
      <c r="H98" s="135">
        <f>IF('3f CPIH'!D$16="-","-",'3i PAAC PAP'!$G$7*('3f CPIH'!D$16/'3f CPIH'!$G$16))</f>
        <v>12.578334918239436</v>
      </c>
      <c r="I98" s="135">
        <f>IF('3f CPIH'!E$16="-","-",'3i PAAC PAP'!$G$7*('3f CPIH'!E$16/'3f CPIH'!$G$16))</f>
        <v>12.616032225686709</v>
      </c>
      <c r="J98" s="135">
        <f>IF('3f CPIH'!F$16="-","-",'3i PAAC PAP'!$G$7*('3f CPIH'!F$16/'3f CPIH'!$G$16))</f>
        <v>12.691426840581251</v>
      </c>
      <c r="K98" s="135">
        <f>IF('3f CPIH'!G$16="-","-",'3i PAAC PAP'!$G$7*('3f CPIH'!G$16/'3f CPIH'!$G$16))</f>
        <v>12.842216070370334</v>
      </c>
      <c r="L98" s="135">
        <f>IF('3f CPIH'!H$16="-","-",'3i PAAC PAP'!$G$7*('3f CPIH'!H$16/'3f CPIH'!$G$16))</f>
        <v>13.005571069308509</v>
      </c>
      <c r="M98" s="135">
        <f>IF('3f CPIH'!I$16="-","-",'3i PAAC PAP'!$G$7*('3f CPIH'!I$16/'3f CPIH'!$G$16))</f>
        <v>13.194057606544863</v>
      </c>
      <c r="N98" s="135">
        <f>IF('3f CPIH'!J$16="-","-",'3i PAAC PAP'!$G$7*('3f CPIH'!J$16/'3f CPIH'!$G$16))</f>
        <v>13.307149528886677</v>
      </c>
      <c r="O98" s="31"/>
      <c r="P98" s="135">
        <f>IF('3f CPIH'!L$16="-","-",'3i PAAC PAP'!$G$7*('3f CPIH'!L$16/'3f CPIH'!$G$16))</f>
        <v>13.307149528886677</v>
      </c>
      <c r="Q98" s="135" t="str">
        <f>IF('3f CPIH'!M$16="-","-",'3i PAAC PAP'!$G$7*('3f CPIH'!M$16/'3f CPIH'!$G$16))</f>
        <v>-</v>
      </c>
      <c r="R98" s="135" t="str">
        <f>IF('3f CPIH'!N$16="-","-",'3i PAAC PAP'!$G$7*('3f CPIH'!N$16/'3f CPIH'!$G$16))</f>
        <v>-</v>
      </c>
      <c r="S98" s="135" t="str">
        <f>IF('3f CPIH'!O$16="-","-",'3i PAAC PAP'!$G$7*('3f CPIH'!O$16/'3f CPIH'!$G$16))</f>
        <v>-</v>
      </c>
      <c r="T98" s="135" t="str">
        <f>IF('3f CPIH'!P$16="-","-",'3i PAAC PAP'!$G$7*('3f CPIH'!P$16/'3f CPIH'!$G$16))</f>
        <v>-</v>
      </c>
      <c r="U98" s="135" t="str">
        <f>IF('3f CPIH'!Q$16="-","-",'3i PAAC PAP'!$G$7*('3f CPIH'!Q$16/'3f CPIH'!$G$16))</f>
        <v>-</v>
      </c>
      <c r="V98" s="135" t="str">
        <f>IF('3f CPIH'!R$16="-","-",'3i PAAC PAP'!$G$7*('3f CPIH'!R$16/'3f CPIH'!$G$16))</f>
        <v>-</v>
      </c>
      <c r="W98" s="135" t="str">
        <f>IF('3f CPIH'!S$16="-","-",'3i PAAC PAP'!$G$7*('3f CPIH'!S$16/'3f CPIH'!$G$16))</f>
        <v>-</v>
      </c>
      <c r="X98" s="135" t="str">
        <f>IF('3f CPIH'!T$16="-","-",'3i PAAC PAP'!$G$7*('3f CPIH'!T$16/'3f CPIH'!$G$16))</f>
        <v>-</v>
      </c>
      <c r="Y98" s="135" t="str">
        <f>IF('3f CPIH'!U$16="-","-",'3i PAAC PAP'!$G$7*('3f CPIH'!U$16/'3f CPIH'!$G$16))</f>
        <v>-</v>
      </c>
      <c r="Z98" s="135" t="str">
        <f>IF('3f CPIH'!V$16="-","-",'3i PAAC PAP'!$G$7*('3f CPIH'!V$16/'3f CPIH'!$G$16))</f>
        <v>-</v>
      </c>
      <c r="AA98" s="29"/>
    </row>
    <row r="99" spans="1:27" s="30" customFormat="1" ht="11.25" customHeight="1" x14ac:dyDescent="0.25">
      <c r="A99" s="273">
        <v>8</v>
      </c>
      <c r="B99" s="138" t="s">
        <v>352</v>
      </c>
      <c r="C99" s="138" t="s">
        <v>417</v>
      </c>
      <c r="D99" s="141" t="s">
        <v>326</v>
      </c>
      <c r="E99" s="137"/>
      <c r="F99" s="31"/>
      <c r="G99" s="135">
        <f>IF(G94="-","-",SUM(G92:G97)*'3i PAAC PAP'!$G$19)</f>
        <v>4.9870156505786811</v>
      </c>
      <c r="H99" s="135">
        <f>IF(H94="-","-",SUM(H92:H97)*'3i PAAC PAP'!$G$19)</f>
        <v>4.993979455286512</v>
      </c>
      <c r="I99" s="135">
        <f>IF(I94="-","-",SUM(I92:I97)*'3i PAAC PAP'!$G$19)</f>
        <v>4.9163863987276839</v>
      </c>
      <c r="J99" s="135">
        <f>IF(J94="-","-",SUM(J92:J97)*'3i PAAC PAP'!$G$19)</f>
        <v>4.9372778128511756</v>
      </c>
      <c r="K99" s="135">
        <f>IF(K94="-","-",SUM(K92:K97)*'3i PAAC PAP'!$G$19)</f>
        <v>5.0247283337616233</v>
      </c>
      <c r="L99" s="135">
        <f>IF(L94="-","-",SUM(L92:L97)*'3i PAAC PAP'!$G$19)</f>
        <v>5.0574826784668145</v>
      </c>
      <c r="M99" s="135">
        <f>IF(M94="-","-",SUM(M92:M97)*'3i PAAC PAP'!$G$19)</f>
        <v>5.2737583919005457</v>
      </c>
      <c r="N99" s="135">
        <f>IF(N94="-","-",SUM(N92:N97)*'3i PAAC PAP'!$G$19)</f>
        <v>5.6012180846379565</v>
      </c>
      <c r="O99" s="31"/>
      <c r="P99" s="135" t="str">
        <f>IF(P94="-","-",SUM(P92:P97)*'3i PAAC PAP'!$G$19)</f>
        <v>-</v>
      </c>
      <c r="Q99" s="135" t="str">
        <f>IF(Q94="-","-",SUM(Q92:Q97)*'3i PAAC PAP'!$G$19)</f>
        <v>-</v>
      </c>
      <c r="R99" s="135" t="str">
        <f>IF(R94="-","-",SUM(R92:R97)*'3i PAAC PAP'!$G$19)</f>
        <v>-</v>
      </c>
      <c r="S99" s="135" t="str">
        <f>IF(S94="-","-",SUM(S92:S97)*'3i PAAC PAP'!$G$19)</f>
        <v>-</v>
      </c>
      <c r="T99" s="135" t="str">
        <f>IF(T94="-","-",SUM(T92:T97)*'3i PAAC PAP'!$G$19)</f>
        <v>-</v>
      </c>
      <c r="U99" s="135" t="str">
        <f>IF(U94="-","-",SUM(U92:U97)*'3i PAAC PAP'!$G$19)</f>
        <v>-</v>
      </c>
      <c r="V99" s="135" t="str">
        <f>IF(V94="-","-",SUM(V92:V97)*'3i PAAC PAP'!$G$19)</f>
        <v>-</v>
      </c>
      <c r="W99" s="135" t="str">
        <f>IF(W94="-","-",SUM(W92:W97)*'3i PAAC PAP'!$G$19)</f>
        <v>-</v>
      </c>
      <c r="X99" s="135" t="str">
        <f>IF(X94="-","-",SUM(X92:X97)*'3i PAAC PAP'!$G$19)</f>
        <v>-</v>
      </c>
      <c r="Y99" s="135" t="str">
        <f>IF(Y94="-","-",SUM(Y92:Y97)*'3i PAAC PAP'!$G$19)</f>
        <v>-</v>
      </c>
      <c r="Z99" s="135" t="str">
        <f>IF(Z94="-","-",SUM(Z92:Z97)*'3i PAAC PAP'!$G$19)</f>
        <v>-</v>
      </c>
      <c r="AA99" s="29"/>
    </row>
    <row r="100" spans="1:27" s="30" customFormat="1" ht="11.25" customHeight="1" x14ac:dyDescent="0.25">
      <c r="A100" s="273">
        <v>9</v>
      </c>
      <c r="B100" s="138" t="s">
        <v>398</v>
      </c>
      <c r="C100" s="138" t="s">
        <v>548</v>
      </c>
      <c r="D100" s="141" t="s">
        <v>326</v>
      </c>
      <c r="E100" s="137"/>
      <c r="F100" s="31"/>
      <c r="G100" s="135">
        <f>IF(G94="-","-",SUM(G92:G99)*'3j EBIT'!$E$7)</f>
        <v>1.4832810958573459</v>
      </c>
      <c r="H100" s="135">
        <f>IF(H94="-","-",SUM(H92:H99)*'3j EBIT'!$E$7)</f>
        <v>1.4854967762752478</v>
      </c>
      <c r="I100" s="135">
        <f>IF(I94="-","-",SUM(I92:I99)*'3j EBIT'!$E$7)</f>
        <v>1.4668456251016564</v>
      </c>
      <c r="J100" s="135">
        <f>IF(J94="-","-",SUM(J92:J99)*'3j EBIT'!$E$7)</f>
        <v>1.4734926663553627</v>
      </c>
      <c r="K100" s="135">
        <f>IF(K94="-","-",SUM(K92:K99)*'3j EBIT'!$E$7)</f>
        <v>1.4981855068290741</v>
      </c>
      <c r="L100" s="135">
        <f>IF(L94="-","-",SUM(L92:L99)*'3j EBIT'!$E$7)</f>
        <v>1.509464809317149</v>
      </c>
      <c r="M100" s="135">
        <f>IF(M94="-","-",SUM(M92:M99)*'3j EBIT'!$E$7)</f>
        <v>1.5670289540750801</v>
      </c>
      <c r="N100" s="135">
        <f>IF(N94="-","-",SUM(N92:N99)*'3j EBIT'!$E$7)</f>
        <v>1.6509123704183286</v>
      </c>
      <c r="O100" s="31"/>
      <c r="P100" s="135" t="str">
        <f>IF(P94="-","-",SUM(P92:P99)*'3j EBIT'!$E$7)</f>
        <v>-</v>
      </c>
      <c r="Q100" s="135" t="str">
        <f>IF(Q94="-","-",SUM(Q92:Q99)*'3j EBIT'!$E$7)</f>
        <v>-</v>
      </c>
      <c r="R100" s="135" t="str">
        <f>IF(R94="-","-",SUM(R92:R99)*'3j EBIT'!$E$7)</f>
        <v>-</v>
      </c>
      <c r="S100" s="135" t="str">
        <f>IF(S94="-","-",SUM(S92:S99)*'3j EBIT'!$E$7)</f>
        <v>-</v>
      </c>
      <c r="T100" s="135" t="str">
        <f>IF(T94="-","-",SUM(T92:T99)*'3j EBIT'!$E$7)</f>
        <v>-</v>
      </c>
      <c r="U100" s="135" t="str">
        <f>IF(U94="-","-",SUM(U92:U99)*'3j EBIT'!$E$7)</f>
        <v>-</v>
      </c>
      <c r="V100" s="135" t="str">
        <f>IF(V94="-","-",SUM(V92:V99)*'3j EBIT'!$E$7)</f>
        <v>-</v>
      </c>
      <c r="W100" s="135" t="str">
        <f>IF(W94="-","-",SUM(W92:W99)*'3j EBIT'!$E$7)</f>
        <v>-</v>
      </c>
      <c r="X100" s="135" t="str">
        <f>IF(X94="-","-",SUM(X92:X99)*'3j EBIT'!$E$7)</f>
        <v>-</v>
      </c>
      <c r="Y100" s="135" t="str">
        <f>IF(Y94="-","-",SUM(Y92:Y99)*'3j EBIT'!$E$7)</f>
        <v>-</v>
      </c>
      <c r="Z100" s="135" t="str">
        <f>IF(Z94="-","-",SUM(Z92:Z99)*'3j EBIT'!$E$7)</f>
        <v>-</v>
      </c>
      <c r="AA100" s="29"/>
    </row>
    <row r="101" spans="1:27" s="30" customFormat="1" ht="11.25" customHeight="1" x14ac:dyDescent="0.25">
      <c r="A101" s="273">
        <v>10</v>
      </c>
      <c r="B101" s="138" t="s">
        <v>294</v>
      </c>
      <c r="C101" s="188" t="s">
        <v>549</v>
      </c>
      <c r="D101" s="141" t="s">
        <v>326</v>
      </c>
      <c r="E101" s="136"/>
      <c r="F101" s="31"/>
      <c r="G101" s="135">
        <f>IF(G96="-","-",SUM(G92:G94,G96:G100)*'3k HAP'!$E$8)</f>
        <v>0.98147867840926972</v>
      </c>
      <c r="H101" s="135">
        <f>IF(H96="-","-",SUM(H92:H94,H96:H100)*'3k HAP'!$E$8)</f>
        <v>0.98319893632509514</v>
      </c>
      <c r="I101" s="135">
        <f>IF(I96="-","-",SUM(I92:I94,I96:I100)*'3k HAP'!$E$8)</f>
        <v>0.98509839795611731</v>
      </c>
      <c r="J101" s="135">
        <f>IF(J96="-","-",SUM(J92:J94,J96:J100)*'3k HAP'!$E$8)</f>
        <v>0.99025917170359434</v>
      </c>
      <c r="K101" s="135">
        <f>IF(K96="-","-",SUM(K92:K94,K96:K100)*'3k HAP'!$E$8)</f>
        <v>1.0025615981714724</v>
      </c>
      <c r="L101" s="135">
        <f>IF(L96="-","-",SUM(L92:L94,L96:L100)*'3k HAP'!$E$8)</f>
        <v>1.0113188671500353</v>
      </c>
      <c r="M101" s="135">
        <f>IF(M96="-","-",SUM(M92:M94,M96:M100)*'3k HAP'!$E$8)</f>
        <v>1.0602389239598782</v>
      </c>
      <c r="N101" s="135">
        <f>IF(N96="-","-",SUM(N92:N94,N96:N100)*'3k HAP'!$E$8)</f>
        <v>1.1253661461915074</v>
      </c>
      <c r="O101" s="31"/>
      <c r="P101" s="135">
        <f>IF(P96="-","-",SUM(P92:P94,P96:P100)*'3k HAP'!$E$8)</f>
        <v>0.84051262647162428</v>
      </c>
      <c r="Q101" s="135" t="str">
        <f>IF(Q96="-","-",SUM(Q92:Q94,Q96:Q100)*'3k HAP'!$E$8)</f>
        <v>-</v>
      </c>
      <c r="R101" s="135" t="str">
        <f>IF(R96="-","-",SUM(R92:R94,R96:R100)*'3k HAP'!$E$8)</f>
        <v>-</v>
      </c>
      <c r="S101" s="135" t="str">
        <f>IF(S96="-","-",SUM(S92:S94,S96:S100)*'3k HAP'!$E$8)</f>
        <v>-</v>
      </c>
      <c r="T101" s="135" t="str">
        <f>IF(T96="-","-",SUM(T92:T94,T96:T100)*'3k HAP'!$E$8)</f>
        <v>-</v>
      </c>
      <c r="U101" s="135" t="str">
        <f>IF(U96="-","-",SUM(U92:U94,U96:U100)*'3k HAP'!$E$8)</f>
        <v>-</v>
      </c>
      <c r="V101" s="135" t="str">
        <f>IF(V96="-","-",SUM(V92:V94,V96:V100)*'3k HAP'!$E$8)</f>
        <v>-</v>
      </c>
      <c r="W101" s="135" t="str">
        <f>IF(W96="-","-",SUM(W92:W94,W96:W100)*'3k HAP'!$E$8)</f>
        <v>-</v>
      </c>
      <c r="X101" s="135" t="str">
        <f>IF(X96="-","-",SUM(X92:X94,X96:X100)*'3k HAP'!$E$8)</f>
        <v>-</v>
      </c>
      <c r="Y101" s="135" t="str">
        <f>IF(Y96="-","-",SUM(Y92:Y94,Y96:Y100)*'3k HAP'!$E$8)</f>
        <v>-</v>
      </c>
      <c r="Z101" s="135" t="str">
        <f>IF(Z96="-","-",SUM(Z92:Z94,Z96:Z100)*'3k HAP'!$E$8)</f>
        <v>-</v>
      </c>
      <c r="AA101" s="29"/>
    </row>
    <row r="102" spans="1:27" s="30" customFormat="1" ht="11.5" x14ac:dyDescent="0.25">
      <c r="A102" s="273">
        <v>11</v>
      </c>
      <c r="B102" s="138" t="s">
        <v>46</v>
      </c>
      <c r="C102" s="138" t="str">
        <f>B102&amp;"_"&amp;D102</f>
        <v>Total_Southern</v>
      </c>
      <c r="D102" s="141" t="s">
        <v>326</v>
      </c>
      <c r="E102" s="137"/>
      <c r="F102" s="31"/>
      <c r="G102" s="135">
        <f t="shared" ref="G102:N102" si="14">IF(G96="-","-",SUM(G92:G101))</f>
        <v>80.532185872021671</v>
      </c>
      <c r="H102" s="135">
        <f t="shared" si="14"/>
        <v>80.652736569192328</v>
      </c>
      <c r="I102" s="135">
        <f t="shared" si="14"/>
        <v>79.654345344197594</v>
      </c>
      <c r="J102" s="135">
        <f t="shared" si="14"/>
        <v>80.015997435709636</v>
      </c>
      <c r="K102" s="135">
        <f t="shared" si="14"/>
        <v>81.35261588547813</v>
      </c>
      <c r="L102" s="135">
        <f t="shared" si="14"/>
        <v>81.966299956317144</v>
      </c>
      <c r="M102" s="135">
        <f t="shared" si="14"/>
        <v>85.102475987249704</v>
      </c>
      <c r="N102" s="135">
        <f t="shared" si="14"/>
        <v>89.666403275469236</v>
      </c>
      <c r="O102" s="31"/>
      <c r="P102" s="135">
        <f t="shared" ref="P102:Z102" si="15">IF(P96="-","-",SUM(P92:P101))</f>
        <v>58.900692837839408</v>
      </c>
      <c r="Q102" s="135" t="str">
        <f t="shared" si="15"/>
        <v>-</v>
      </c>
      <c r="R102" s="135" t="str">
        <f t="shared" si="15"/>
        <v>-</v>
      </c>
      <c r="S102" s="135" t="str">
        <f t="shared" si="15"/>
        <v>-</v>
      </c>
      <c r="T102" s="135" t="str">
        <f t="shared" si="15"/>
        <v>-</v>
      </c>
      <c r="U102" s="135" t="str">
        <f t="shared" si="15"/>
        <v>-</v>
      </c>
      <c r="V102" s="135" t="str">
        <f t="shared" si="15"/>
        <v>-</v>
      </c>
      <c r="W102" s="135" t="str">
        <f t="shared" si="15"/>
        <v>-</v>
      </c>
      <c r="X102" s="135" t="str">
        <f t="shared" si="15"/>
        <v>-</v>
      </c>
      <c r="Y102" s="135" t="str">
        <f t="shared" si="15"/>
        <v>-</v>
      </c>
      <c r="Z102" s="135" t="str">
        <f t="shared" si="15"/>
        <v>-</v>
      </c>
      <c r="AA102" s="29"/>
    </row>
    <row r="103" spans="1:27" s="30" customFormat="1" ht="11.5" x14ac:dyDescent="0.25">
      <c r="A103" s="273">
        <v>1</v>
      </c>
      <c r="B103" s="142" t="s">
        <v>353</v>
      </c>
      <c r="C103" s="142" t="s">
        <v>344</v>
      </c>
      <c r="D103" s="140" t="s">
        <v>327</v>
      </c>
      <c r="E103" s="134"/>
      <c r="F103" s="31"/>
      <c r="G103" s="41" t="s">
        <v>336</v>
      </c>
      <c r="H103" s="41" t="s">
        <v>336</v>
      </c>
      <c r="I103" s="41" t="s">
        <v>336</v>
      </c>
      <c r="J103" s="41" t="s">
        <v>336</v>
      </c>
      <c r="K103" s="41" t="s">
        <v>336</v>
      </c>
      <c r="L103" s="41" t="s">
        <v>336</v>
      </c>
      <c r="M103" s="41" t="s">
        <v>336</v>
      </c>
      <c r="N103" s="41" t="s">
        <v>336</v>
      </c>
      <c r="O103" s="31"/>
      <c r="P103" s="41" t="s">
        <v>336</v>
      </c>
      <c r="Q103" s="41" t="s">
        <v>336</v>
      </c>
      <c r="R103" s="41" t="s">
        <v>336</v>
      </c>
      <c r="S103" s="41" t="s">
        <v>336</v>
      </c>
      <c r="T103" s="41" t="s">
        <v>336</v>
      </c>
      <c r="U103" s="41" t="s">
        <v>336</v>
      </c>
      <c r="V103" s="41" t="s">
        <v>336</v>
      </c>
      <c r="W103" s="41" t="s">
        <v>336</v>
      </c>
      <c r="X103" s="41" t="s">
        <v>336</v>
      </c>
      <c r="Y103" s="41" t="s">
        <v>336</v>
      </c>
      <c r="Z103" s="41" t="s">
        <v>336</v>
      </c>
      <c r="AA103" s="29"/>
    </row>
    <row r="104" spans="1:27" s="30" customFormat="1" ht="11.5" x14ac:dyDescent="0.25">
      <c r="A104" s="273">
        <v>2</v>
      </c>
      <c r="B104" s="142" t="s">
        <v>353</v>
      </c>
      <c r="C104" s="142" t="s">
        <v>303</v>
      </c>
      <c r="D104" s="140" t="s">
        <v>327</v>
      </c>
      <c r="E104" s="134"/>
      <c r="F104" s="31"/>
      <c r="G104" s="41" t="s">
        <v>336</v>
      </c>
      <c r="H104" s="41" t="s">
        <v>336</v>
      </c>
      <c r="I104" s="41" t="s">
        <v>336</v>
      </c>
      <c r="J104" s="41" t="s">
        <v>336</v>
      </c>
      <c r="K104" s="41" t="s">
        <v>336</v>
      </c>
      <c r="L104" s="41" t="s">
        <v>336</v>
      </c>
      <c r="M104" s="41" t="s">
        <v>336</v>
      </c>
      <c r="N104" s="41" t="s">
        <v>336</v>
      </c>
      <c r="O104" s="31"/>
      <c r="P104" s="41" t="s">
        <v>336</v>
      </c>
      <c r="Q104" s="41" t="s">
        <v>336</v>
      </c>
      <c r="R104" s="41" t="s">
        <v>336</v>
      </c>
      <c r="S104" s="41" t="s">
        <v>336</v>
      </c>
      <c r="T104" s="41" t="s">
        <v>336</v>
      </c>
      <c r="U104" s="41" t="s">
        <v>336</v>
      </c>
      <c r="V104" s="41" t="s">
        <v>336</v>
      </c>
      <c r="W104" s="41" t="s">
        <v>336</v>
      </c>
      <c r="X104" s="41" t="s">
        <v>336</v>
      </c>
      <c r="Y104" s="41" t="s">
        <v>336</v>
      </c>
      <c r="Z104" s="41" t="s">
        <v>336</v>
      </c>
      <c r="AA104" s="29"/>
    </row>
    <row r="105" spans="1:27" s="30" customFormat="1" ht="12.4" customHeight="1" x14ac:dyDescent="0.25">
      <c r="A105" s="273">
        <v>3</v>
      </c>
      <c r="B105" s="142" t="s">
        <v>2</v>
      </c>
      <c r="C105" s="142" t="s">
        <v>345</v>
      </c>
      <c r="D105" s="140" t="s">
        <v>327</v>
      </c>
      <c r="E105" s="134"/>
      <c r="F105" s="31"/>
      <c r="G105" s="41">
        <f>IF('3c PC'!G14="-","-",'3c PC'!G55)</f>
        <v>6.5567588596821027</v>
      </c>
      <c r="H105" s="41">
        <f>IF('3c PC'!H14="-","-",'3c PC'!H55)</f>
        <v>6.5567588596821027</v>
      </c>
      <c r="I105" s="41">
        <f>IF('3c PC'!I14="-","-",'3c PC'!I55)</f>
        <v>6.6197359495950758</v>
      </c>
      <c r="J105" s="41">
        <f>IF('3c PC'!J14="-","-",'3c PC'!J55)</f>
        <v>6.6197359495950758</v>
      </c>
      <c r="K105" s="41">
        <f>IF('3c PC'!K14="-","-",'3c PC'!K55)</f>
        <v>6.6995028867368616</v>
      </c>
      <c r="L105" s="41">
        <f>IF('3c PC'!L14="-","-",'3c PC'!L55)</f>
        <v>6.6995028867368616</v>
      </c>
      <c r="M105" s="41">
        <f>IF('3c PC'!M14="-","-",'3c PC'!M55)</f>
        <v>7.1131218301273513</v>
      </c>
      <c r="N105" s="41">
        <f>IF('3c PC'!N14="-","-",'3c PC'!N55)</f>
        <v>7.1131218301273513</v>
      </c>
      <c r="O105" s="31"/>
      <c r="P105" s="41" t="str">
        <f>'3c PC'!P55</f>
        <v>-</v>
      </c>
      <c r="Q105" s="41" t="str">
        <f>'3c PC'!Q55</f>
        <v>-</v>
      </c>
      <c r="R105" s="41" t="str">
        <f>'3c PC'!R55</f>
        <v>-</v>
      </c>
      <c r="S105" s="41" t="str">
        <f>'3c PC'!S55</f>
        <v>-</v>
      </c>
      <c r="T105" s="41" t="str">
        <f>'3c PC'!T55</f>
        <v>-</v>
      </c>
      <c r="U105" s="41" t="str">
        <f>'3c PC'!U55</f>
        <v>-</v>
      </c>
      <c r="V105" s="41" t="str">
        <f>'3c PC'!V55</f>
        <v>-</v>
      </c>
      <c r="W105" s="41" t="str">
        <f>'3c PC'!W55</f>
        <v>-</v>
      </c>
      <c r="X105" s="41" t="str">
        <f>'3c PC'!X55</f>
        <v>-</v>
      </c>
      <c r="Y105" s="41" t="str">
        <f>'3c PC'!Y55</f>
        <v>-</v>
      </c>
      <c r="Z105" s="41" t="str">
        <f>'3c PC'!Z55</f>
        <v>-</v>
      </c>
      <c r="AA105" s="29"/>
    </row>
    <row r="106" spans="1:27" s="30" customFormat="1" ht="11.25" customHeight="1" x14ac:dyDescent="0.25">
      <c r="A106" s="273">
        <v>4</v>
      </c>
      <c r="B106" s="142" t="s">
        <v>355</v>
      </c>
      <c r="C106" s="142" t="s">
        <v>346</v>
      </c>
      <c r="D106" s="140" t="s">
        <v>327</v>
      </c>
      <c r="E106" s="134"/>
      <c r="F106" s="31"/>
      <c r="G106" s="41">
        <f>IF('3d NC-Elec'!H22="-","-",'3d NC-Elec'!H22)</f>
        <v>17.118500000000001</v>
      </c>
      <c r="H106" s="41">
        <f>IF('3d NC-Elec'!I22="-","-",'3d NC-Elec'!I22)</f>
        <v>17.118500000000001</v>
      </c>
      <c r="I106" s="41">
        <f>IF('3d NC-Elec'!J22="-","-",'3d NC-Elec'!J22)</f>
        <v>24.9879</v>
      </c>
      <c r="J106" s="41">
        <f>IF('3d NC-Elec'!K22="-","-",'3d NC-Elec'!K22)</f>
        <v>24.9879</v>
      </c>
      <c r="K106" s="41">
        <f>IF('3d NC-Elec'!L22="-","-",'3d NC-Elec'!L22)</f>
        <v>16.461499999999997</v>
      </c>
      <c r="L106" s="41">
        <f>IF('3d NC-Elec'!M22="-","-",'3d NC-Elec'!M22)</f>
        <v>16.461499999999997</v>
      </c>
      <c r="M106" s="41">
        <f>IF('3d NC-Elec'!N22="-","-",'3d NC-Elec'!N22)</f>
        <v>16.169499999999999</v>
      </c>
      <c r="N106" s="41">
        <f>IF('3d NC-Elec'!O22="-","-",'3d NC-Elec'!O22)</f>
        <v>16.169499999999999</v>
      </c>
      <c r="O106" s="31"/>
      <c r="P106" s="41" t="str">
        <f>'3d NC-Elec'!Q22</f>
        <v>-</v>
      </c>
      <c r="Q106" s="41" t="str">
        <f>'3d NC-Elec'!R22</f>
        <v>-</v>
      </c>
      <c r="R106" s="41" t="str">
        <f>'3d NC-Elec'!S22</f>
        <v>-</v>
      </c>
      <c r="S106" s="41" t="str">
        <f>'3d NC-Elec'!T22</f>
        <v>-</v>
      </c>
      <c r="T106" s="41" t="str">
        <f>'3d NC-Elec'!U22</f>
        <v>-</v>
      </c>
      <c r="U106" s="41" t="str">
        <f>'3d NC-Elec'!V22</f>
        <v>-</v>
      </c>
      <c r="V106" s="41" t="str">
        <f>'3d NC-Elec'!W22</f>
        <v>-</v>
      </c>
      <c r="W106" s="41" t="str">
        <f>'3d NC-Elec'!X22</f>
        <v>-</v>
      </c>
      <c r="X106" s="41" t="str">
        <f>'3d NC-Elec'!Y22</f>
        <v>-</v>
      </c>
      <c r="Y106" s="41" t="str">
        <f>'3d NC-Elec'!Z22</f>
        <v>-</v>
      </c>
      <c r="Z106" s="41" t="str">
        <f>'3d NC-Elec'!AA22</f>
        <v>-</v>
      </c>
      <c r="AA106" s="29"/>
    </row>
    <row r="107" spans="1:27" s="30" customFormat="1" ht="11.25" customHeight="1" x14ac:dyDescent="0.25">
      <c r="A107" s="273">
        <v>5</v>
      </c>
      <c r="B107" s="142" t="s">
        <v>352</v>
      </c>
      <c r="C107" s="142" t="s">
        <v>347</v>
      </c>
      <c r="D107" s="140" t="s">
        <v>327</v>
      </c>
      <c r="E107" s="134"/>
      <c r="F107" s="31"/>
      <c r="G107" s="41">
        <f>IF('3f CPIH'!C$16="-","-",'3g OC '!$E$7*('3f CPIH'!C$16/'3f CPIH'!$G$16))</f>
        <v>42.217448207552998</v>
      </c>
      <c r="H107" s="41">
        <f>IF('3f CPIH'!D$16="-","-",'3g OC '!$E$7*('3f CPIH'!D$16/'3f CPIH'!$G$16))</f>
        <v>42.301967623383938</v>
      </c>
      <c r="I107" s="41">
        <f>IF('3f CPIH'!E$16="-","-",'3g OC '!$E$7*('3f CPIH'!E$16/'3f CPIH'!$G$16))</f>
        <v>42.428746747130347</v>
      </c>
      <c r="J107" s="41">
        <f>IF('3f CPIH'!F$16="-","-",'3g OC '!$E$7*('3f CPIH'!F$16/'3f CPIH'!$G$16))</f>
        <v>42.682304994623152</v>
      </c>
      <c r="K107" s="41">
        <f>IF('3f CPIH'!G$16="-","-",'3g OC '!$E$7*('3f CPIH'!G$16/'3f CPIH'!$G$16))</f>
        <v>43.189421489608776</v>
      </c>
      <c r="L107" s="41">
        <f>IF('3f CPIH'!H$16="-","-",'3g OC '!$E$7*('3f CPIH'!H$16/'3f CPIH'!$G$16))</f>
        <v>43.73879769250987</v>
      </c>
      <c r="M107" s="41">
        <f>IF('3f CPIH'!I$16="-","-",'3g OC '!$E$7*('3f CPIH'!I$16/'3f CPIH'!$G$16))</f>
        <v>44.372693311241889</v>
      </c>
      <c r="N107" s="41">
        <f>IF('3f CPIH'!J$16="-","-",'3g OC '!$E$7*('3f CPIH'!J$16/'3f CPIH'!$G$16))</f>
        <v>44.753030682481111</v>
      </c>
      <c r="O107" s="31"/>
      <c r="P107" s="41">
        <f>IF('3f CPIH'!L$16="-","-",'3g OC '!$E$7*('3f CPIH'!L$16/'3f CPIH'!$G$16))</f>
        <v>44.753030682481111</v>
      </c>
      <c r="Q107" s="41" t="str">
        <f>IF('3f CPIH'!M$16="-","-",'3g OC '!$E$7*('3f CPIH'!M$16/'3f CPIH'!$G$16))</f>
        <v>-</v>
      </c>
      <c r="R107" s="41" t="str">
        <f>IF('3f CPIH'!N$16="-","-",'3g OC '!$E$7*('3f CPIH'!N$16/'3f CPIH'!$G$16))</f>
        <v>-</v>
      </c>
      <c r="S107" s="41" t="str">
        <f>IF('3f CPIH'!O$16="-","-",'3g OC '!$E$7*('3f CPIH'!O$16/'3f CPIH'!$G$16))</f>
        <v>-</v>
      </c>
      <c r="T107" s="41" t="str">
        <f>IF('3f CPIH'!P$16="-","-",'3g OC '!$E$7*('3f CPIH'!P$16/'3f CPIH'!$G$16))</f>
        <v>-</v>
      </c>
      <c r="U107" s="41" t="str">
        <f>IF('3f CPIH'!Q$16="-","-",'3g OC '!$E$7*('3f CPIH'!Q$16/'3f CPIH'!$G$16))</f>
        <v>-</v>
      </c>
      <c r="V107" s="41" t="str">
        <f>IF('3f CPIH'!R$16="-","-",'3g OC '!$E$7*('3f CPIH'!R$16/'3f CPIH'!$G$16))</f>
        <v>-</v>
      </c>
      <c r="W107" s="41" t="str">
        <f>IF('3f CPIH'!S$16="-","-",'3g OC '!$E$7*('3f CPIH'!S$16/'3f CPIH'!$G$16))</f>
        <v>-</v>
      </c>
      <c r="X107" s="41" t="str">
        <f>IF('3f CPIH'!T$16="-","-",'3g OC '!$E$7*('3f CPIH'!T$16/'3f CPIH'!$G$16))</f>
        <v>-</v>
      </c>
      <c r="Y107" s="41" t="str">
        <f>IF('3f CPIH'!U$16="-","-",'3g OC '!$E$7*('3f CPIH'!U$16/'3f CPIH'!$G$16))</f>
        <v>-</v>
      </c>
      <c r="Z107" s="41" t="str">
        <f>IF('3f CPIH'!V$16="-","-",'3g OC '!$E$7*('3f CPIH'!V$16/'3f CPIH'!$G$16))</f>
        <v>-</v>
      </c>
      <c r="AA107" s="29"/>
    </row>
    <row r="108" spans="1:27" s="30" customFormat="1" ht="11.25" customHeight="1" x14ac:dyDescent="0.25">
      <c r="A108" s="273">
        <v>6</v>
      </c>
      <c r="B108" s="142" t="s">
        <v>352</v>
      </c>
      <c r="C108" s="142" t="s">
        <v>45</v>
      </c>
      <c r="D108" s="140" t="s">
        <v>327</v>
      </c>
      <c r="E108" s="134"/>
      <c r="F108" s="31"/>
      <c r="G108" s="41" t="s">
        <v>336</v>
      </c>
      <c r="H108" s="41" t="s">
        <v>336</v>
      </c>
      <c r="I108" s="41" t="s">
        <v>336</v>
      </c>
      <c r="J108" s="41" t="s">
        <v>336</v>
      </c>
      <c r="K108" s="41">
        <f>IF('3h SMNCC'!F$36="-","-",'3h SMNCC'!F$44)</f>
        <v>0</v>
      </c>
      <c r="L108" s="41">
        <f>IF('3h SMNCC'!G$36="-","-",'3h SMNCC'!G$44)</f>
        <v>-0.15183804717209767</v>
      </c>
      <c r="M108" s="41">
        <f>IF('3h SMNCC'!H$36="-","-",'3h SMNCC'!H$44)</f>
        <v>1.7175769694001015</v>
      </c>
      <c r="N108" s="41">
        <f>IF('3h SMNCC'!I$36="-","-",'3h SMNCC'!I$44)</f>
        <v>5.3116046327263104</v>
      </c>
      <c r="O108" s="31"/>
      <c r="P108" s="41" t="str">
        <f>IF('3h SMNCC'!K$36="-","-",'3h SMNCC'!K$44)</f>
        <v>-</v>
      </c>
      <c r="Q108" s="41" t="str">
        <f>IF('3h SMNCC'!L$36="-","-",'3h SMNCC'!L$44)</f>
        <v>-</v>
      </c>
      <c r="R108" s="41" t="str">
        <f>IF('3h SMNCC'!M$36="-","-",'3h SMNCC'!M$44)</f>
        <v>-</v>
      </c>
      <c r="S108" s="41" t="str">
        <f>IF('3h SMNCC'!N$36="-","-",'3h SMNCC'!N$44)</f>
        <v>-</v>
      </c>
      <c r="T108" s="41" t="str">
        <f>IF('3h SMNCC'!O$36="-","-",'3h SMNCC'!O$44)</f>
        <v>-</v>
      </c>
      <c r="U108" s="41" t="str">
        <f>IF('3h SMNCC'!P$36="-","-",'3h SMNCC'!P$44)</f>
        <v>-</v>
      </c>
      <c r="V108" s="41" t="str">
        <f>IF('3h SMNCC'!Q$36="-","-",'3h SMNCC'!Q$44)</f>
        <v>-</v>
      </c>
      <c r="W108" s="41" t="str">
        <f>IF('3h SMNCC'!R$36="-","-",'3h SMNCC'!R$44)</f>
        <v>-</v>
      </c>
      <c r="X108" s="41" t="str">
        <f>IF('3h SMNCC'!S$36="-","-",'3h SMNCC'!S$44)</f>
        <v>-</v>
      </c>
      <c r="Y108" s="41" t="str">
        <f>IF('3h SMNCC'!T$36="-","-",'3h SMNCC'!T$44)</f>
        <v>-</v>
      </c>
      <c r="Z108" s="41" t="str">
        <f>IF('3h SMNCC'!U$36="-","-",'3h SMNCC'!U$44)</f>
        <v>-</v>
      </c>
      <c r="AA108" s="29"/>
    </row>
    <row r="109" spans="1:27" s="30" customFormat="1" ht="11.25" customHeight="1" x14ac:dyDescent="0.25">
      <c r="A109" s="273">
        <v>7</v>
      </c>
      <c r="B109" s="142" t="s">
        <v>352</v>
      </c>
      <c r="C109" s="142" t="s">
        <v>399</v>
      </c>
      <c r="D109" s="140" t="s">
        <v>327</v>
      </c>
      <c r="E109" s="134"/>
      <c r="F109" s="31"/>
      <c r="G109" s="41">
        <f>IF('3f CPIH'!C$16="-","-",'3i PAAC PAP'!$G$7*('3f CPIH'!C$16/'3f CPIH'!$G$16))</f>
        <v>12.553203379941255</v>
      </c>
      <c r="H109" s="41">
        <f>IF('3f CPIH'!D$16="-","-",'3i PAAC PAP'!$G$7*('3f CPIH'!D$16/'3f CPIH'!$G$16))</f>
        <v>12.578334918239436</v>
      </c>
      <c r="I109" s="41">
        <f>IF('3f CPIH'!E$16="-","-",'3i PAAC PAP'!$G$7*('3f CPIH'!E$16/'3f CPIH'!$G$16))</f>
        <v>12.616032225686709</v>
      </c>
      <c r="J109" s="41">
        <f>IF('3f CPIH'!F$16="-","-",'3i PAAC PAP'!$G$7*('3f CPIH'!F$16/'3f CPIH'!$G$16))</f>
        <v>12.691426840581251</v>
      </c>
      <c r="K109" s="41">
        <f>IF('3f CPIH'!G$16="-","-",'3i PAAC PAP'!$G$7*('3f CPIH'!G$16/'3f CPIH'!$G$16))</f>
        <v>12.842216070370334</v>
      </c>
      <c r="L109" s="41">
        <f>IF('3f CPIH'!H$16="-","-",'3i PAAC PAP'!$G$7*('3f CPIH'!H$16/'3f CPIH'!$G$16))</f>
        <v>13.005571069308509</v>
      </c>
      <c r="M109" s="41">
        <f>IF('3f CPIH'!I$16="-","-",'3i PAAC PAP'!$G$7*('3f CPIH'!I$16/'3f CPIH'!$G$16))</f>
        <v>13.194057606544863</v>
      </c>
      <c r="N109" s="41">
        <f>IF('3f CPIH'!J$16="-","-",'3i PAAC PAP'!$G$7*('3f CPIH'!J$16/'3f CPIH'!$G$16))</f>
        <v>13.307149528886677</v>
      </c>
      <c r="O109" s="31"/>
      <c r="P109" s="41">
        <f>IF('3f CPIH'!L$16="-","-",'3i PAAC PAP'!$G$7*('3f CPIH'!L$16/'3f CPIH'!$G$16))</f>
        <v>13.307149528886677</v>
      </c>
      <c r="Q109" s="41" t="str">
        <f>IF('3f CPIH'!M$16="-","-",'3i PAAC PAP'!$G$7*('3f CPIH'!M$16/'3f CPIH'!$G$16))</f>
        <v>-</v>
      </c>
      <c r="R109" s="41" t="str">
        <f>IF('3f CPIH'!N$16="-","-",'3i PAAC PAP'!$G$7*('3f CPIH'!N$16/'3f CPIH'!$G$16))</f>
        <v>-</v>
      </c>
      <c r="S109" s="41" t="str">
        <f>IF('3f CPIH'!O$16="-","-",'3i PAAC PAP'!$G$7*('3f CPIH'!O$16/'3f CPIH'!$G$16))</f>
        <v>-</v>
      </c>
      <c r="T109" s="41" t="str">
        <f>IF('3f CPIH'!P$16="-","-",'3i PAAC PAP'!$G$7*('3f CPIH'!P$16/'3f CPIH'!$G$16))</f>
        <v>-</v>
      </c>
      <c r="U109" s="41" t="str">
        <f>IF('3f CPIH'!Q$16="-","-",'3i PAAC PAP'!$G$7*('3f CPIH'!Q$16/'3f CPIH'!$G$16))</f>
        <v>-</v>
      </c>
      <c r="V109" s="41" t="str">
        <f>IF('3f CPIH'!R$16="-","-",'3i PAAC PAP'!$G$7*('3f CPIH'!R$16/'3f CPIH'!$G$16))</f>
        <v>-</v>
      </c>
      <c r="W109" s="41" t="str">
        <f>IF('3f CPIH'!S$16="-","-",'3i PAAC PAP'!$G$7*('3f CPIH'!S$16/'3f CPIH'!$G$16))</f>
        <v>-</v>
      </c>
      <c r="X109" s="41" t="str">
        <f>IF('3f CPIH'!T$16="-","-",'3i PAAC PAP'!$G$7*('3f CPIH'!T$16/'3f CPIH'!$G$16))</f>
        <v>-</v>
      </c>
      <c r="Y109" s="41" t="str">
        <f>IF('3f CPIH'!U$16="-","-",'3i PAAC PAP'!$G$7*('3f CPIH'!U$16/'3f CPIH'!$G$16))</f>
        <v>-</v>
      </c>
      <c r="Z109" s="41" t="str">
        <f>IF('3f CPIH'!V$16="-","-",'3i PAAC PAP'!$G$7*('3f CPIH'!V$16/'3f CPIH'!$G$16))</f>
        <v>-</v>
      </c>
      <c r="AA109" s="29"/>
    </row>
    <row r="110" spans="1:27" s="30" customFormat="1" ht="11.25" customHeight="1" x14ac:dyDescent="0.25">
      <c r="A110" s="273">
        <v>8</v>
      </c>
      <c r="B110" s="142" t="s">
        <v>352</v>
      </c>
      <c r="C110" s="142" t="s">
        <v>417</v>
      </c>
      <c r="D110" s="140" t="s">
        <v>327</v>
      </c>
      <c r="E110" s="134"/>
      <c r="F110" s="31"/>
      <c r="G110" s="41">
        <f>IF(G105="-","-",SUM(G103:G108)*'3i PAAC PAP'!$G$19)</f>
        <v>5.4290950685742398</v>
      </c>
      <c r="H110" s="41">
        <f>IF(H105="-","-",SUM(H103:H108)*'3i PAAC PAP'!$G$19)</f>
        <v>5.4360588732820689</v>
      </c>
      <c r="I110" s="41">
        <f>IF(I105="-","-",SUM(I103:I108)*'3i PAAC PAP'!$G$19)</f>
        <v>6.1000765954831371</v>
      </c>
      <c r="J110" s="41">
        <f>IF(J105="-","-",SUM(J103:J108)*'3i PAAC PAP'!$G$19)</f>
        <v>6.1209680096066279</v>
      </c>
      <c r="K110" s="41">
        <f>IF(K105="-","-",SUM(K103:K108)*'3i PAAC PAP'!$G$19)</f>
        <v>5.466807751757182</v>
      </c>
      <c r="L110" s="41">
        <f>IF(L105="-","-",SUM(L103:L108)*'3i PAAC PAP'!$G$19)</f>
        <v>5.4995620964623733</v>
      </c>
      <c r="M110" s="41">
        <f>IF(M105="-","-",SUM(M103:M108)*'3i PAAC PAP'!$G$19)</f>
        <v>5.7158378098961036</v>
      </c>
      <c r="N110" s="41">
        <f>IF(N105="-","-",SUM(N103:N108)*'3i PAAC PAP'!$G$19)</f>
        <v>6.0432975026335152</v>
      </c>
      <c r="O110" s="31"/>
      <c r="P110" s="41" t="str">
        <f>IF(P105="-","-",SUM(P103:P108)*'3i PAAC PAP'!$G$19)</f>
        <v>-</v>
      </c>
      <c r="Q110" s="41" t="str">
        <f>IF(Q105="-","-",SUM(Q103:Q108)*'3i PAAC PAP'!$G$19)</f>
        <v>-</v>
      </c>
      <c r="R110" s="41" t="str">
        <f>IF(R105="-","-",SUM(R103:R108)*'3i PAAC PAP'!$G$19)</f>
        <v>-</v>
      </c>
      <c r="S110" s="41" t="str">
        <f>IF(S105="-","-",SUM(S103:S108)*'3i PAAC PAP'!$G$19)</f>
        <v>-</v>
      </c>
      <c r="T110" s="41" t="str">
        <f>IF(T105="-","-",SUM(T103:T108)*'3i PAAC PAP'!$G$19)</f>
        <v>-</v>
      </c>
      <c r="U110" s="41" t="str">
        <f>IF(U105="-","-",SUM(U103:U108)*'3i PAAC PAP'!$G$19)</f>
        <v>-</v>
      </c>
      <c r="V110" s="41" t="str">
        <f>IF(V105="-","-",SUM(V103:V108)*'3i PAAC PAP'!$G$19)</f>
        <v>-</v>
      </c>
      <c r="W110" s="41" t="str">
        <f>IF(W105="-","-",SUM(W103:W108)*'3i PAAC PAP'!$G$19)</f>
        <v>-</v>
      </c>
      <c r="X110" s="41" t="str">
        <f>IF(X105="-","-",SUM(X103:X108)*'3i PAAC PAP'!$G$19)</f>
        <v>-</v>
      </c>
      <c r="Y110" s="41" t="str">
        <f>IF(Y105="-","-",SUM(Y103:Y108)*'3i PAAC PAP'!$G$19)</f>
        <v>-</v>
      </c>
      <c r="Z110" s="41" t="str">
        <f>IF(Z105="-","-",SUM(Z103:Z108)*'3i PAAC PAP'!$G$19)</f>
        <v>-</v>
      </c>
      <c r="AA110" s="29"/>
    </row>
    <row r="111" spans="1:27" s="30" customFormat="1" ht="11.25" customHeight="1" x14ac:dyDescent="0.25">
      <c r="A111" s="273">
        <v>9</v>
      </c>
      <c r="B111" s="142" t="s">
        <v>398</v>
      </c>
      <c r="C111" s="142" t="s">
        <v>548</v>
      </c>
      <c r="D111" s="140" t="s">
        <v>327</v>
      </c>
      <c r="E111" s="134"/>
      <c r="F111" s="31"/>
      <c r="G111" s="41">
        <f>IF(G105="-","-",SUM(G103:G110)*'3j EBIT'!$E$7)</f>
        <v>1.5936251047992613</v>
      </c>
      <c r="H111" s="41">
        <f>IF(H105="-","-",SUM(H103:H110)*'3j EBIT'!$E$7)</f>
        <v>1.595840785217163</v>
      </c>
      <c r="I111" s="41">
        <f>IF(I105="-","-",SUM(I103:I110)*'3j EBIT'!$E$7)</f>
        <v>1.7622973388400101</v>
      </c>
      <c r="J111" s="41">
        <f>IF(J105="-","-",SUM(J103:J110)*'3j EBIT'!$E$7)</f>
        <v>1.7689443800937161</v>
      </c>
      <c r="K111" s="41">
        <f>IF(K105="-","-",SUM(K103:K110)*'3j EBIT'!$E$7)</f>
        <v>1.6085295157709902</v>
      </c>
      <c r="L111" s="41">
        <f>IF(L105="-","-",SUM(L103:L110)*'3j EBIT'!$E$7)</f>
        <v>1.6198088182590646</v>
      </c>
      <c r="M111" s="41">
        <f>IF(M105="-","-",SUM(M103:M110)*'3j EBIT'!$E$7)</f>
        <v>1.6773729630169958</v>
      </c>
      <c r="N111" s="41">
        <f>IF(N105="-","-",SUM(N103:N110)*'3j EBIT'!$E$7)</f>
        <v>1.7612563793602447</v>
      </c>
      <c r="O111" s="31"/>
      <c r="P111" s="41" t="str">
        <f>IF(P105="-","-",SUM(P103:P110)*'3j EBIT'!$E$7)</f>
        <v>-</v>
      </c>
      <c r="Q111" s="41" t="str">
        <f>IF(Q105="-","-",SUM(Q103:Q110)*'3j EBIT'!$E$7)</f>
        <v>-</v>
      </c>
      <c r="R111" s="41" t="str">
        <f>IF(R105="-","-",SUM(R103:R110)*'3j EBIT'!$E$7)</f>
        <v>-</v>
      </c>
      <c r="S111" s="41" t="str">
        <f>IF(S105="-","-",SUM(S103:S110)*'3j EBIT'!$E$7)</f>
        <v>-</v>
      </c>
      <c r="T111" s="41" t="str">
        <f>IF(T105="-","-",SUM(T103:T110)*'3j EBIT'!$E$7)</f>
        <v>-</v>
      </c>
      <c r="U111" s="41" t="str">
        <f>IF(U105="-","-",SUM(U103:U110)*'3j EBIT'!$E$7)</f>
        <v>-</v>
      </c>
      <c r="V111" s="41" t="str">
        <f>IF(V105="-","-",SUM(V103:V110)*'3j EBIT'!$E$7)</f>
        <v>-</v>
      </c>
      <c r="W111" s="41" t="str">
        <f>IF(W105="-","-",SUM(W103:W110)*'3j EBIT'!$E$7)</f>
        <v>-</v>
      </c>
      <c r="X111" s="41" t="str">
        <f>IF(X105="-","-",SUM(X103:X110)*'3j EBIT'!$E$7)</f>
        <v>-</v>
      </c>
      <c r="Y111" s="41" t="str">
        <f>IF(Y105="-","-",SUM(Y103:Y110)*'3j EBIT'!$E$7)</f>
        <v>-</v>
      </c>
      <c r="Z111" s="41" t="str">
        <f>IF(Z105="-","-",SUM(Z103:Z110)*'3j EBIT'!$E$7)</f>
        <v>-</v>
      </c>
      <c r="AA111" s="29"/>
    </row>
    <row r="112" spans="1:27" s="30" customFormat="1" ht="11.5" x14ac:dyDescent="0.25">
      <c r="A112" s="273">
        <v>10</v>
      </c>
      <c r="B112" s="142" t="s">
        <v>294</v>
      </c>
      <c r="C112" s="190" t="s">
        <v>549</v>
      </c>
      <c r="D112" s="140" t="s">
        <v>327</v>
      </c>
      <c r="E112" s="133"/>
      <c r="F112" s="31"/>
      <c r="G112" s="41">
        <f>IF(G107="-","-",SUM(G103:G105,G107:G111)*'3k HAP'!$E$8)</f>
        <v>0.989475878276878</v>
      </c>
      <c r="H112" s="41">
        <f>IF(H107="-","-",SUM(H103:H105,H107:H111)*'3k HAP'!$E$8)</f>
        <v>0.99119613619270375</v>
      </c>
      <c r="I112" s="41">
        <f>IF(I107="-","-",SUM(I103:I105,I107:I111)*'3k HAP'!$E$8)</f>
        <v>1.0065113086220403</v>
      </c>
      <c r="J112" s="41">
        <f>IF(J107="-","-",SUM(J103:J105,J107:J111)*'3k HAP'!$E$8)</f>
        <v>1.0116720823695171</v>
      </c>
      <c r="K112" s="41">
        <f>IF(K107="-","-",SUM(K103:K105,K107:K111)*'3k HAP'!$E$8)</f>
        <v>1.0105587980390809</v>
      </c>
      <c r="L112" s="41">
        <f>IF(L107="-","-",SUM(L103:L105,L107:L111)*'3k HAP'!$E$8)</f>
        <v>1.0193160670176438</v>
      </c>
      <c r="M112" s="41">
        <f>IF(M107="-","-",SUM(M103:M105,M107:M111)*'3k HAP'!$E$8)</f>
        <v>1.0682361238274865</v>
      </c>
      <c r="N112" s="41">
        <f>IF(N107="-","-",SUM(N103:N105,N107:N111)*'3k HAP'!$E$8)</f>
        <v>1.1333633460591162</v>
      </c>
      <c r="O112" s="31"/>
      <c r="P112" s="41">
        <f>IF(P107="-","-",SUM(P103:P105,P107:P111)*'3k HAP'!$E$8)</f>
        <v>0.84051262647162428</v>
      </c>
      <c r="Q112" s="41" t="str">
        <f>IF(Q107="-","-",SUM(Q103:Q105,Q107:Q111)*'3k HAP'!$E$8)</f>
        <v>-</v>
      </c>
      <c r="R112" s="41" t="str">
        <f>IF(R107="-","-",SUM(R103:R105,R107:R111)*'3k HAP'!$E$8)</f>
        <v>-</v>
      </c>
      <c r="S112" s="41" t="str">
        <f>IF(S107="-","-",SUM(S103:S105,S107:S111)*'3k HAP'!$E$8)</f>
        <v>-</v>
      </c>
      <c r="T112" s="41" t="str">
        <f>IF(T107="-","-",SUM(T103:T105,T107:T111)*'3k HAP'!$E$8)</f>
        <v>-</v>
      </c>
      <c r="U112" s="41" t="str">
        <f>IF(U107="-","-",SUM(U103:U105,U107:U111)*'3k HAP'!$E$8)</f>
        <v>-</v>
      </c>
      <c r="V112" s="41" t="str">
        <f>IF(V107="-","-",SUM(V103:V105,V107:V111)*'3k HAP'!$E$8)</f>
        <v>-</v>
      </c>
      <c r="W112" s="41" t="str">
        <f>IF(W107="-","-",SUM(W103:W105,W107:W111)*'3k HAP'!$E$8)</f>
        <v>-</v>
      </c>
      <c r="X112" s="41" t="str">
        <f>IF(X107="-","-",SUM(X103:X105,X107:X111)*'3k HAP'!$E$8)</f>
        <v>-</v>
      </c>
      <c r="Y112" s="41" t="str">
        <f>IF(Y107="-","-",SUM(Y103:Y105,Y107:Y111)*'3k HAP'!$E$8)</f>
        <v>-</v>
      </c>
      <c r="Z112" s="41" t="str">
        <f>IF(Z107="-","-",SUM(Z103:Z105,Z107:Z111)*'3k HAP'!$E$8)</f>
        <v>-</v>
      </c>
      <c r="AA112" s="29"/>
    </row>
    <row r="113" spans="1:27" s="30" customFormat="1" ht="11.5" x14ac:dyDescent="0.25">
      <c r="A113" s="273">
        <v>11</v>
      </c>
      <c r="B113" s="142" t="s">
        <v>46</v>
      </c>
      <c r="C113" s="142" t="str">
        <f>B113&amp;"_"&amp;D113</f>
        <v>Total_South East</v>
      </c>
      <c r="D113" s="140" t="s">
        <v>327</v>
      </c>
      <c r="E113" s="134"/>
      <c r="F113" s="31"/>
      <c r="G113" s="41">
        <f t="shared" ref="G113:N113" si="16">IF(G107="-","-",SUM(G103:G112))</f>
        <v>86.458106498826737</v>
      </c>
      <c r="H113" s="41">
        <f t="shared" si="16"/>
        <v>86.578657195997394</v>
      </c>
      <c r="I113" s="41">
        <f t="shared" si="16"/>
        <v>95.521300165357317</v>
      </c>
      <c r="J113" s="41">
        <f t="shared" si="16"/>
        <v>95.882952256869345</v>
      </c>
      <c r="K113" s="41">
        <f t="shared" si="16"/>
        <v>87.278536512283253</v>
      </c>
      <c r="L113" s="41">
        <f t="shared" si="16"/>
        <v>87.89222058312221</v>
      </c>
      <c r="M113" s="41">
        <f t="shared" si="16"/>
        <v>91.028396614054785</v>
      </c>
      <c r="N113" s="41">
        <f t="shared" si="16"/>
        <v>95.592323902274345</v>
      </c>
      <c r="O113" s="31"/>
      <c r="P113" s="41">
        <f t="shared" ref="P113:Z113" si="17">IF(P107="-","-",SUM(P103:P112))</f>
        <v>58.900692837839408</v>
      </c>
      <c r="Q113" s="41" t="str">
        <f t="shared" si="17"/>
        <v>-</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5" x14ac:dyDescent="0.25">
      <c r="A114" s="273">
        <v>1</v>
      </c>
      <c r="B114" s="138" t="s">
        <v>353</v>
      </c>
      <c r="C114" s="138" t="s">
        <v>344</v>
      </c>
      <c r="D114" s="141" t="s">
        <v>328</v>
      </c>
      <c r="E114" s="137"/>
      <c r="F114" s="31"/>
      <c r="G114" s="135" t="s">
        <v>336</v>
      </c>
      <c r="H114" s="135" t="s">
        <v>336</v>
      </c>
      <c r="I114" s="135" t="s">
        <v>336</v>
      </c>
      <c r="J114" s="135" t="s">
        <v>336</v>
      </c>
      <c r="K114" s="135" t="s">
        <v>336</v>
      </c>
      <c r="L114" s="135" t="s">
        <v>336</v>
      </c>
      <c r="M114" s="135" t="s">
        <v>336</v>
      </c>
      <c r="N114" s="135" t="s">
        <v>336</v>
      </c>
      <c r="O114" s="31"/>
      <c r="P114" s="135" t="s">
        <v>336</v>
      </c>
      <c r="Q114" s="135" t="s">
        <v>336</v>
      </c>
      <c r="R114" s="135" t="s">
        <v>336</v>
      </c>
      <c r="S114" s="135" t="s">
        <v>336</v>
      </c>
      <c r="T114" s="135" t="s">
        <v>336</v>
      </c>
      <c r="U114" s="135" t="s">
        <v>336</v>
      </c>
      <c r="V114" s="135" t="s">
        <v>336</v>
      </c>
      <c r="W114" s="135" t="s">
        <v>336</v>
      </c>
      <c r="X114" s="135" t="s">
        <v>336</v>
      </c>
      <c r="Y114" s="135" t="s">
        <v>336</v>
      </c>
      <c r="Z114" s="135" t="s">
        <v>336</v>
      </c>
      <c r="AA114" s="29"/>
    </row>
    <row r="115" spans="1:27" s="30" customFormat="1" ht="11.5" x14ac:dyDescent="0.25">
      <c r="A115" s="273">
        <v>2</v>
      </c>
      <c r="B115" s="138" t="s">
        <v>353</v>
      </c>
      <c r="C115" s="138" t="s">
        <v>303</v>
      </c>
      <c r="D115" s="141" t="s">
        <v>328</v>
      </c>
      <c r="E115" s="137"/>
      <c r="F115" s="31"/>
      <c r="G115" s="135" t="s">
        <v>336</v>
      </c>
      <c r="H115" s="135" t="s">
        <v>336</v>
      </c>
      <c r="I115" s="135" t="s">
        <v>336</v>
      </c>
      <c r="J115" s="135" t="s">
        <v>336</v>
      </c>
      <c r="K115" s="135" t="s">
        <v>336</v>
      </c>
      <c r="L115" s="135" t="s">
        <v>336</v>
      </c>
      <c r="M115" s="135" t="s">
        <v>336</v>
      </c>
      <c r="N115" s="135" t="s">
        <v>336</v>
      </c>
      <c r="O115" s="31"/>
      <c r="P115" s="135" t="s">
        <v>336</v>
      </c>
      <c r="Q115" s="135" t="s">
        <v>336</v>
      </c>
      <c r="R115" s="135" t="s">
        <v>336</v>
      </c>
      <c r="S115" s="135" t="s">
        <v>336</v>
      </c>
      <c r="T115" s="135" t="s">
        <v>336</v>
      </c>
      <c r="U115" s="135" t="s">
        <v>336</v>
      </c>
      <c r="V115" s="135" t="s">
        <v>336</v>
      </c>
      <c r="W115" s="135" t="s">
        <v>336</v>
      </c>
      <c r="X115" s="135" t="s">
        <v>336</v>
      </c>
      <c r="Y115" s="135" t="s">
        <v>336</v>
      </c>
      <c r="Z115" s="135" t="s">
        <v>336</v>
      </c>
      <c r="AA115" s="29"/>
    </row>
    <row r="116" spans="1:27" s="30" customFormat="1" ht="11.25" customHeight="1" x14ac:dyDescent="0.25">
      <c r="A116" s="273">
        <v>3</v>
      </c>
      <c r="B116" s="138" t="s">
        <v>2</v>
      </c>
      <c r="C116" s="138" t="s">
        <v>345</v>
      </c>
      <c r="D116" s="141" t="s">
        <v>328</v>
      </c>
      <c r="E116" s="137"/>
      <c r="F116" s="31"/>
      <c r="G116" s="135">
        <f>IF('3c PC'!G14="-","-",'3c PC'!G55)</f>
        <v>6.5567588596821027</v>
      </c>
      <c r="H116" s="135">
        <f>IF('3c PC'!H14="-","-",'3c PC'!H55)</f>
        <v>6.5567588596821027</v>
      </c>
      <c r="I116" s="135">
        <f>IF('3c PC'!I14="-","-",'3c PC'!I55)</f>
        <v>6.6197359495950758</v>
      </c>
      <c r="J116" s="135">
        <f>IF('3c PC'!J14="-","-",'3c PC'!J55)</f>
        <v>6.6197359495950758</v>
      </c>
      <c r="K116" s="135">
        <f>IF('3c PC'!K14="-","-",'3c PC'!K55)</f>
        <v>6.6995028867368616</v>
      </c>
      <c r="L116" s="135">
        <f>IF('3c PC'!L14="-","-",'3c PC'!L55)</f>
        <v>6.6995028867368616</v>
      </c>
      <c r="M116" s="135">
        <f>IF('3c PC'!M14="-","-",'3c PC'!M55)</f>
        <v>7.1131218301273513</v>
      </c>
      <c r="N116" s="135">
        <f>IF('3c PC'!N14="-","-",'3c PC'!N55)</f>
        <v>7.1131218301273513</v>
      </c>
      <c r="O116" s="31"/>
      <c r="P116" s="135" t="str">
        <f>'3c PC'!P55</f>
        <v>-</v>
      </c>
      <c r="Q116" s="135" t="str">
        <f>'3c PC'!Q55</f>
        <v>-</v>
      </c>
      <c r="R116" s="135" t="str">
        <f>'3c PC'!R55</f>
        <v>-</v>
      </c>
      <c r="S116" s="135" t="str">
        <f>'3c PC'!S55</f>
        <v>-</v>
      </c>
      <c r="T116" s="135" t="str">
        <f>'3c PC'!T55</f>
        <v>-</v>
      </c>
      <c r="U116" s="135" t="str">
        <f>'3c PC'!U55</f>
        <v>-</v>
      </c>
      <c r="V116" s="135" t="str">
        <f>'3c PC'!V55</f>
        <v>-</v>
      </c>
      <c r="W116" s="135" t="str">
        <f>'3c PC'!W55</f>
        <v>-</v>
      </c>
      <c r="X116" s="135" t="str">
        <f>'3c PC'!X55</f>
        <v>-</v>
      </c>
      <c r="Y116" s="135" t="str">
        <f>'3c PC'!Y55</f>
        <v>-</v>
      </c>
      <c r="Z116" s="135" t="str">
        <f>'3c PC'!Z55</f>
        <v>-</v>
      </c>
      <c r="AA116" s="29"/>
    </row>
    <row r="117" spans="1:27" s="30" customFormat="1" ht="11.25" customHeight="1" x14ac:dyDescent="0.25">
      <c r="A117" s="273">
        <v>4</v>
      </c>
      <c r="B117" s="138" t="s">
        <v>355</v>
      </c>
      <c r="C117" s="138" t="s">
        <v>346</v>
      </c>
      <c r="D117" s="141" t="s">
        <v>328</v>
      </c>
      <c r="E117" s="137"/>
      <c r="F117" s="31"/>
      <c r="G117" s="135">
        <f>IF('3d NC-Elec'!H23="-","-",'3d NC-Elec'!H23)</f>
        <v>14.490500000000003</v>
      </c>
      <c r="H117" s="135">
        <f>IF('3d NC-Elec'!I23="-","-",'3d NC-Elec'!I23)</f>
        <v>14.490500000000003</v>
      </c>
      <c r="I117" s="135">
        <f>IF('3d NC-Elec'!J23="-","-",'3d NC-Elec'!J23)</f>
        <v>20.293999999999997</v>
      </c>
      <c r="J117" s="135">
        <f>IF('3d NC-Elec'!K23="-","-",'3d NC-Elec'!K23)</f>
        <v>20.293999999999997</v>
      </c>
      <c r="K117" s="135">
        <f>IF('3d NC-Elec'!L23="-","-",'3d NC-Elec'!L23)</f>
        <v>16.206000000000003</v>
      </c>
      <c r="L117" s="135">
        <f>IF('3d NC-Elec'!M23="-","-",'3d NC-Elec'!M23)</f>
        <v>16.206000000000003</v>
      </c>
      <c r="M117" s="135">
        <f>IF('3d NC-Elec'!N23="-","-",'3d NC-Elec'!N23)</f>
        <v>16.716999999999999</v>
      </c>
      <c r="N117" s="135">
        <f>IF('3d NC-Elec'!O23="-","-",'3d NC-Elec'!O23)</f>
        <v>16.716999999999999</v>
      </c>
      <c r="O117" s="31"/>
      <c r="P117" s="135" t="str">
        <f>'3d NC-Elec'!Q23</f>
        <v>-</v>
      </c>
      <c r="Q117" s="135" t="str">
        <f>'3d NC-Elec'!R23</f>
        <v>-</v>
      </c>
      <c r="R117" s="135" t="str">
        <f>'3d NC-Elec'!S23</f>
        <v>-</v>
      </c>
      <c r="S117" s="135" t="str">
        <f>'3d NC-Elec'!T23</f>
        <v>-</v>
      </c>
      <c r="T117" s="135" t="str">
        <f>'3d NC-Elec'!U23</f>
        <v>-</v>
      </c>
      <c r="U117" s="135" t="str">
        <f>'3d NC-Elec'!V23</f>
        <v>-</v>
      </c>
      <c r="V117" s="135" t="str">
        <f>'3d NC-Elec'!W23</f>
        <v>-</v>
      </c>
      <c r="W117" s="135" t="str">
        <f>'3d NC-Elec'!X23</f>
        <v>-</v>
      </c>
      <c r="X117" s="135" t="str">
        <f>'3d NC-Elec'!Y23</f>
        <v>-</v>
      </c>
      <c r="Y117" s="135" t="str">
        <f>'3d NC-Elec'!Z23</f>
        <v>-</v>
      </c>
      <c r="Z117" s="135" t="str">
        <f>'3d NC-Elec'!AA23</f>
        <v>-</v>
      </c>
      <c r="AA117" s="29"/>
    </row>
    <row r="118" spans="1:27" s="30" customFormat="1" ht="12.4" customHeight="1" x14ac:dyDescent="0.25">
      <c r="A118" s="273">
        <v>5</v>
      </c>
      <c r="B118" s="138" t="s">
        <v>352</v>
      </c>
      <c r="C118" s="138" t="s">
        <v>347</v>
      </c>
      <c r="D118" s="141" t="s">
        <v>328</v>
      </c>
      <c r="E118" s="137"/>
      <c r="F118" s="31"/>
      <c r="G118" s="135">
        <f>IF('3f CPIH'!C$16="-","-",'3g OC '!$E$7*('3f CPIH'!C$16/'3f CPIH'!$G$16))</f>
        <v>42.217448207552998</v>
      </c>
      <c r="H118" s="135">
        <f>IF('3f CPIH'!D$16="-","-",'3g OC '!$E$7*('3f CPIH'!D$16/'3f CPIH'!$G$16))</f>
        <v>42.301967623383938</v>
      </c>
      <c r="I118" s="135">
        <f>IF('3f CPIH'!E$16="-","-",'3g OC '!$E$7*('3f CPIH'!E$16/'3f CPIH'!$G$16))</f>
        <v>42.428746747130347</v>
      </c>
      <c r="J118" s="135">
        <f>IF('3f CPIH'!F$16="-","-",'3g OC '!$E$7*('3f CPIH'!F$16/'3f CPIH'!$G$16))</f>
        <v>42.682304994623152</v>
      </c>
      <c r="K118" s="135">
        <f>IF('3f CPIH'!G$16="-","-",'3g OC '!$E$7*('3f CPIH'!G$16/'3f CPIH'!$G$16))</f>
        <v>43.189421489608776</v>
      </c>
      <c r="L118" s="135">
        <f>IF('3f CPIH'!H$16="-","-",'3g OC '!$E$7*('3f CPIH'!H$16/'3f CPIH'!$G$16))</f>
        <v>43.73879769250987</v>
      </c>
      <c r="M118" s="135">
        <f>IF('3f CPIH'!I$16="-","-",'3g OC '!$E$7*('3f CPIH'!I$16/'3f CPIH'!$G$16))</f>
        <v>44.372693311241889</v>
      </c>
      <c r="N118" s="135">
        <f>IF('3f CPIH'!J$16="-","-",'3g OC '!$E$7*('3f CPIH'!J$16/'3f CPIH'!$G$16))</f>
        <v>44.753030682481111</v>
      </c>
      <c r="O118" s="31"/>
      <c r="P118" s="135">
        <f>IF('3f CPIH'!L$16="-","-",'3g OC '!$E$7*('3f CPIH'!L$16/'3f CPIH'!$G$16))</f>
        <v>44.753030682481111</v>
      </c>
      <c r="Q118" s="135" t="str">
        <f>IF('3f CPIH'!M$16="-","-",'3g OC '!$E$7*('3f CPIH'!M$16/'3f CPIH'!$G$16))</f>
        <v>-</v>
      </c>
      <c r="R118" s="135" t="str">
        <f>IF('3f CPIH'!N$16="-","-",'3g OC '!$E$7*('3f CPIH'!N$16/'3f CPIH'!$G$16))</f>
        <v>-</v>
      </c>
      <c r="S118" s="135" t="str">
        <f>IF('3f CPIH'!O$16="-","-",'3g OC '!$E$7*('3f CPIH'!O$16/'3f CPIH'!$G$16))</f>
        <v>-</v>
      </c>
      <c r="T118" s="135" t="str">
        <f>IF('3f CPIH'!P$16="-","-",'3g OC '!$E$7*('3f CPIH'!P$16/'3f CPIH'!$G$16))</f>
        <v>-</v>
      </c>
      <c r="U118" s="135" t="str">
        <f>IF('3f CPIH'!Q$16="-","-",'3g OC '!$E$7*('3f CPIH'!Q$16/'3f CPIH'!$G$16))</f>
        <v>-</v>
      </c>
      <c r="V118" s="135" t="str">
        <f>IF('3f CPIH'!R$16="-","-",'3g OC '!$E$7*('3f CPIH'!R$16/'3f CPIH'!$G$16))</f>
        <v>-</v>
      </c>
      <c r="W118" s="135" t="str">
        <f>IF('3f CPIH'!S$16="-","-",'3g OC '!$E$7*('3f CPIH'!S$16/'3f CPIH'!$G$16))</f>
        <v>-</v>
      </c>
      <c r="X118" s="135" t="str">
        <f>IF('3f CPIH'!T$16="-","-",'3g OC '!$E$7*('3f CPIH'!T$16/'3f CPIH'!$G$16))</f>
        <v>-</v>
      </c>
      <c r="Y118" s="135" t="str">
        <f>IF('3f CPIH'!U$16="-","-",'3g OC '!$E$7*('3f CPIH'!U$16/'3f CPIH'!$G$16))</f>
        <v>-</v>
      </c>
      <c r="Z118" s="135" t="str">
        <f>IF('3f CPIH'!V$16="-","-",'3g OC '!$E$7*('3f CPIH'!V$16/'3f CPIH'!$G$16))</f>
        <v>-</v>
      </c>
      <c r="AA118" s="29"/>
    </row>
    <row r="119" spans="1:27" s="30" customFormat="1" ht="11.25" customHeight="1" x14ac:dyDescent="0.25">
      <c r="A119" s="273">
        <v>6</v>
      </c>
      <c r="B119" s="138" t="s">
        <v>352</v>
      </c>
      <c r="C119" s="138" t="s">
        <v>45</v>
      </c>
      <c r="D119" s="141" t="s">
        <v>328</v>
      </c>
      <c r="E119" s="137"/>
      <c r="F119" s="31"/>
      <c r="G119" s="135" t="s">
        <v>336</v>
      </c>
      <c r="H119" s="135" t="s">
        <v>336</v>
      </c>
      <c r="I119" s="135" t="s">
        <v>336</v>
      </c>
      <c r="J119" s="135" t="s">
        <v>336</v>
      </c>
      <c r="K119" s="135">
        <f>IF('3h SMNCC'!F$36="-","-",'3h SMNCC'!F$44)</f>
        <v>0</v>
      </c>
      <c r="L119" s="135">
        <f>IF('3h SMNCC'!G$36="-","-",'3h SMNCC'!G$44)</f>
        <v>-0.15183804717209767</v>
      </c>
      <c r="M119" s="135">
        <f>IF('3h SMNCC'!H$36="-","-",'3h SMNCC'!H$44)</f>
        <v>1.7175769694001015</v>
      </c>
      <c r="N119" s="135">
        <f>IF('3h SMNCC'!I$36="-","-",'3h SMNCC'!I$44)</f>
        <v>5.3116046327263104</v>
      </c>
      <c r="O119" s="31"/>
      <c r="P119" s="135" t="str">
        <f>IF('3h SMNCC'!K$36="-","-",'3h SMNCC'!K$44)</f>
        <v>-</v>
      </c>
      <c r="Q119" s="135" t="str">
        <f>IF('3h SMNCC'!L$36="-","-",'3h SMNCC'!L$44)</f>
        <v>-</v>
      </c>
      <c r="R119" s="135" t="str">
        <f>IF('3h SMNCC'!M$36="-","-",'3h SMNCC'!M$44)</f>
        <v>-</v>
      </c>
      <c r="S119" s="135" t="str">
        <f>IF('3h SMNCC'!N$36="-","-",'3h SMNCC'!N$44)</f>
        <v>-</v>
      </c>
      <c r="T119" s="135" t="str">
        <f>IF('3h SMNCC'!O$36="-","-",'3h SMNCC'!O$44)</f>
        <v>-</v>
      </c>
      <c r="U119" s="135" t="str">
        <f>IF('3h SMNCC'!P$36="-","-",'3h SMNCC'!P$44)</f>
        <v>-</v>
      </c>
      <c r="V119" s="135" t="str">
        <f>IF('3h SMNCC'!Q$36="-","-",'3h SMNCC'!Q$44)</f>
        <v>-</v>
      </c>
      <c r="W119" s="135" t="str">
        <f>IF('3h SMNCC'!R$36="-","-",'3h SMNCC'!R$44)</f>
        <v>-</v>
      </c>
      <c r="X119" s="135" t="str">
        <f>IF('3h SMNCC'!S$36="-","-",'3h SMNCC'!S$44)</f>
        <v>-</v>
      </c>
      <c r="Y119" s="135" t="str">
        <f>IF('3h SMNCC'!T$36="-","-",'3h SMNCC'!T$44)</f>
        <v>-</v>
      </c>
      <c r="Z119" s="135" t="str">
        <f>IF('3h SMNCC'!U$36="-","-",'3h SMNCC'!U$44)</f>
        <v>-</v>
      </c>
      <c r="AA119" s="29"/>
    </row>
    <row r="120" spans="1:27" s="30" customFormat="1" ht="11.25" customHeight="1" x14ac:dyDescent="0.25">
      <c r="A120" s="273">
        <v>7</v>
      </c>
      <c r="B120" s="138" t="s">
        <v>352</v>
      </c>
      <c r="C120" s="138" t="s">
        <v>399</v>
      </c>
      <c r="D120" s="141" t="s">
        <v>328</v>
      </c>
      <c r="E120" s="137"/>
      <c r="F120" s="31"/>
      <c r="G120" s="135">
        <f>IF('3f CPIH'!C$16="-","-",'3i PAAC PAP'!$G$7*('3f CPIH'!C$16/'3f CPIH'!$G$16))</f>
        <v>12.553203379941255</v>
      </c>
      <c r="H120" s="135">
        <f>IF('3f CPIH'!D$16="-","-",'3i PAAC PAP'!$G$7*('3f CPIH'!D$16/'3f CPIH'!$G$16))</f>
        <v>12.578334918239436</v>
      </c>
      <c r="I120" s="135">
        <f>IF('3f CPIH'!E$16="-","-",'3i PAAC PAP'!$G$7*('3f CPIH'!E$16/'3f CPIH'!$G$16))</f>
        <v>12.616032225686709</v>
      </c>
      <c r="J120" s="135">
        <f>IF('3f CPIH'!F$16="-","-",'3i PAAC PAP'!$G$7*('3f CPIH'!F$16/'3f CPIH'!$G$16))</f>
        <v>12.691426840581251</v>
      </c>
      <c r="K120" s="135">
        <f>IF('3f CPIH'!G$16="-","-",'3i PAAC PAP'!$G$7*('3f CPIH'!G$16/'3f CPIH'!$G$16))</f>
        <v>12.842216070370334</v>
      </c>
      <c r="L120" s="135">
        <f>IF('3f CPIH'!H$16="-","-",'3i PAAC PAP'!$G$7*('3f CPIH'!H$16/'3f CPIH'!$G$16))</f>
        <v>13.005571069308509</v>
      </c>
      <c r="M120" s="135">
        <f>IF('3f CPIH'!I$16="-","-",'3i PAAC PAP'!$G$7*('3f CPIH'!I$16/'3f CPIH'!$G$16))</f>
        <v>13.194057606544863</v>
      </c>
      <c r="N120" s="135">
        <f>IF('3f CPIH'!J$16="-","-",'3i PAAC PAP'!$G$7*('3f CPIH'!J$16/'3f CPIH'!$G$16))</f>
        <v>13.307149528886677</v>
      </c>
      <c r="O120" s="31"/>
      <c r="P120" s="135">
        <f>IF('3f CPIH'!L$16="-","-",'3i PAAC PAP'!$G$7*('3f CPIH'!L$16/'3f CPIH'!$G$16))</f>
        <v>13.307149528886677</v>
      </c>
      <c r="Q120" s="135" t="str">
        <f>IF('3f CPIH'!M$16="-","-",'3i PAAC PAP'!$G$7*('3f CPIH'!M$16/'3f CPIH'!$G$16))</f>
        <v>-</v>
      </c>
      <c r="R120" s="135" t="str">
        <f>IF('3f CPIH'!N$16="-","-",'3i PAAC PAP'!$G$7*('3f CPIH'!N$16/'3f CPIH'!$G$16))</f>
        <v>-</v>
      </c>
      <c r="S120" s="135" t="str">
        <f>IF('3f CPIH'!O$16="-","-",'3i PAAC PAP'!$G$7*('3f CPIH'!O$16/'3f CPIH'!$G$16))</f>
        <v>-</v>
      </c>
      <c r="T120" s="135" t="str">
        <f>IF('3f CPIH'!P$16="-","-",'3i PAAC PAP'!$G$7*('3f CPIH'!P$16/'3f CPIH'!$G$16))</f>
        <v>-</v>
      </c>
      <c r="U120" s="135" t="str">
        <f>IF('3f CPIH'!Q$16="-","-",'3i PAAC PAP'!$G$7*('3f CPIH'!Q$16/'3f CPIH'!$G$16))</f>
        <v>-</v>
      </c>
      <c r="V120" s="135" t="str">
        <f>IF('3f CPIH'!R$16="-","-",'3i PAAC PAP'!$G$7*('3f CPIH'!R$16/'3f CPIH'!$G$16))</f>
        <v>-</v>
      </c>
      <c r="W120" s="135" t="str">
        <f>IF('3f CPIH'!S$16="-","-",'3i PAAC PAP'!$G$7*('3f CPIH'!S$16/'3f CPIH'!$G$16))</f>
        <v>-</v>
      </c>
      <c r="X120" s="135" t="str">
        <f>IF('3f CPIH'!T$16="-","-",'3i PAAC PAP'!$G$7*('3f CPIH'!T$16/'3f CPIH'!$G$16))</f>
        <v>-</v>
      </c>
      <c r="Y120" s="135" t="str">
        <f>IF('3f CPIH'!U$16="-","-",'3i PAAC PAP'!$G$7*('3f CPIH'!U$16/'3f CPIH'!$G$16))</f>
        <v>-</v>
      </c>
      <c r="Z120" s="135" t="str">
        <f>IF('3f CPIH'!V$16="-","-",'3i PAAC PAP'!$G$7*('3f CPIH'!V$16/'3f CPIH'!$G$16))</f>
        <v>-</v>
      </c>
      <c r="AA120" s="29"/>
    </row>
    <row r="121" spans="1:27" s="30" customFormat="1" ht="11.25" customHeight="1" x14ac:dyDescent="0.25">
      <c r="A121" s="273">
        <v>8</v>
      </c>
      <c r="B121" s="138" t="s">
        <v>352</v>
      </c>
      <c r="C121" s="138" t="s">
        <v>417</v>
      </c>
      <c r="D121" s="141" t="s">
        <v>328</v>
      </c>
      <c r="E121" s="137"/>
      <c r="F121" s="31"/>
      <c r="G121" s="135">
        <f>IF(G116="-","-",SUM(G114:G119)*'3i PAAC PAP'!$G$19)</f>
        <v>5.212566374045803</v>
      </c>
      <c r="H121" s="135">
        <f>IF(H116="-","-",SUM(H114:H119)*'3i PAAC PAP'!$G$19)</f>
        <v>5.2195301787536339</v>
      </c>
      <c r="I121" s="135">
        <f>IF(I116="-","-",SUM(I114:I119)*'3i PAAC PAP'!$G$19)</f>
        <v>5.7133322883115127</v>
      </c>
      <c r="J121" s="135">
        <f>IF(J116="-","-",SUM(J114:J119)*'3i PAAC PAP'!$G$19)</f>
        <v>5.7342237024350045</v>
      </c>
      <c r="K121" s="135">
        <f>IF(K116="-","-",SUM(K114:K119)*'3i PAAC PAP'!$G$19)</f>
        <v>5.4457563509002505</v>
      </c>
      <c r="L121" s="135">
        <f>IF(L116="-","-",SUM(L114:L119)*'3i PAAC PAP'!$G$19)</f>
        <v>5.4785106956054417</v>
      </c>
      <c r="M121" s="135">
        <f>IF(M116="-","-",SUM(M114:M119)*'3i PAAC PAP'!$G$19)</f>
        <v>5.7609479545895272</v>
      </c>
      <c r="N121" s="135">
        <f>IF(N116="-","-",SUM(N114:N119)*'3i PAAC PAP'!$G$19)</f>
        <v>6.0884076473269397</v>
      </c>
      <c r="O121" s="31"/>
      <c r="P121" s="135" t="str">
        <f>IF(P116="-","-",SUM(P114:P119)*'3i PAAC PAP'!$G$19)</f>
        <v>-</v>
      </c>
      <c r="Q121" s="135" t="str">
        <f>IF(Q116="-","-",SUM(Q114:Q119)*'3i PAAC PAP'!$G$19)</f>
        <v>-</v>
      </c>
      <c r="R121" s="135" t="str">
        <f>IF(R116="-","-",SUM(R114:R119)*'3i PAAC PAP'!$G$19)</f>
        <v>-</v>
      </c>
      <c r="S121" s="135" t="str">
        <f>IF(S116="-","-",SUM(S114:S119)*'3i PAAC PAP'!$G$19)</f>
        <v>-</v>
      </c>
      <c r="T121" s="135" t="str">
        <f>IF(T116="-","-",SUM(T114:T119)*'3i PAAC PAP'!$G$19)</f>
        <v>-</v>
      </c>
      <c r="U121" s="135" t="str">
        <f>IF(U116="-","-",SUM(U114:U119)*'3i PAAC PAP'!$G$19)</f>
        <v>-</v>
      </c>
      <c r="V121" s="135" t="str">
        <f>IF(V116="-","-",SUM(V114:V119)*'3i PAAC PAP'!$G$19)</f>
        <v>-</v>
      </c>
      <c r="W121" s="135" t="str">
        <f>IF(W116="-","-",SUM(W114:W119)*'3i PAAC PAP'!$G$19)</f>
        <v>-</v>
      </c>
      <c r="X121" s="135" t="str">
        <f>IF(X116="-","-",SUM(X114:X119)*'3i PAAC PAP'!$G$19)</f>
        <v>-</v>
      </c>
      <c r="Y121" s="135" t="str">
        <f>IF(Y116="-","-",SUM(Y114:Y119)*'3i PAAC PAP'!$G$19)</f>
        <v>-</v>
      </c>
      <c r="Z121" s="135" t="str">
        <f>IF(Z116="-","-",SUM(Z114:Z119)*'3i PAAC PAP'!$G$19)</f>
        <v>-</v>
      </c>
      <c r="AA121" s="29"/>
    </row>
    <row r="122" spans="1:27" s="30" customFormat="1" ht="11.5" x14ac:dyDescent="0.25">
      <c r="A122" s="273">
        <v>9</v>
      </c>
      <c r="B122" s="138" t="s">
        <v>398</v>
      </c>
      <c r="C122" s="138" t="s">
        <v>548</v>
      </c>
      <c r="D122" s="141" t="s">
        <v>328</v>
      </c>
      <c r="E122" s="137"/>
      <c r="F122" s="31"/>
      <c r="G122" s="135">
        <f>IF(G116="-","-",SUM(G114:G121)*'3j EBIT'!$E$7)</f>
        <v>1.5395790596032211</v>
      </c>
      <c r="H122" s="135">
        <f>IF(H116="-","-",SUM(H114:H121)*'3j EBIT'!$E$7)</f>
        <v>1.5417947400211232</v>
      </c>
      <c r="I122" s="135">
        <f>IF(I116="-","-",SUM(I114:I121)*'3j EBIT'!$E$7)</f>
        <v>1.6657650970037494</v>
      </c>
      <c r="J122" s="135">
        <f>IF(J116="-","-",SUM(J114:J121)*'3j EBIT'!$E$7)</f>
        <v>1.672412138257455</v>
      </c>
      <c r="K122" s="135">
        <f>IF(K116="-","-",SUM(K114:K121)*'3j EBIT'!$E$7)</f>
        <v>1.6032750391547081</v>
      </c>
      <c r="L122" s="135">
        <f>IF(L116="-","-",SUM(L114:L121)*'3j EBIT'!$E$7)</f>
        <v>1.6145543416427832</v>
      </c>
      <c r="M122" s="135">
        <f>IF(M116="-","-",SUM(M114:M121)*'3j EBIT'!$E$7)</f>
        <v>1.6886325557661708</v>
      </c>
      <c r="N122" s="135">
        <f>IF(N116="-","-",SUM(N114:N121)*'3j EBIT'!$E$7)</f>
        <v>1.7725159721094197</v>
      </c>
      <c r="O122" s="31"/>
      <c r="P122" s="135" t="str">
        <f>IF(P116="-","-",SUM(P114:P121)*'3j EBIT'!$E$7)</f>
        <v>-</v>
      </c>
      <c r="Q122" s="135" t="str">
        <f>IF(Q116="-","-",SUM(Q114:Q121)*'3j EBIT'!$E$7)</f>
        <v>-</v>
      </c>
      <c r="R122" s="135" t="str">
        <f>IF(R116="-","-",SUM(R114:R121)*'3j EBIT'!$E$7)</f>
        <v>-</v>
      </c>
      <c r="S122" s="135" t="str">
        <f>IF(S116="-","-",SUM(S114:S121)*'3j EBIT'!$E$7)</f>
        <v>-</v>
      </c>
      <c r="T122" s="135" t="str">
        <f>IF(T116="-","-",SUM(T114:T121)*'3j EBIT'!$E$7)</f>
        <v>-</v>
      </c>
      <c r="U122" s="135" t="str">
        <f>IF(U116="-","-",SUM(U114:U121)*'3j EBIT'!$E$7)</f>
        <v>-</v>
      </c>
      <c r="V122" s="135" t="str">
        <f>IF(V116="-","-",SUM(V114:V121)*'3j EBIT'!$E$7)</f>
        <v>-</v>
      </c>
      <c r="W122" s="135" t="str">
        <f>IF(W116="-","-",SUM(W114:W121)*'3j EBIT'!$E$7)</f>
        <v>-</v>
      </c>
      <c r="X122" s="135" t="str">
        <f>IF(X116="-","-",SUM(X114:X121)*'3j EBIT'!$E$7)</f>
        <v>-</v>
      </c>
      <c r="Y122" s="135" t="str">
        <f>IF(Y116="-","-",SUM(Y114:Y121)*'3j EBIT'!$E$7)</f>
        <v>-</v>
      </c>
      <c r="Z122" s="135" t="str">
        <f>IF(Z116="-","-",SUM(Z114:Z121)*'3j EBIT'!$E$7)</f>
        <v>-</v>
      </c>
      <c r="AA122" s="29"/>
    </row>
    <row r="123" spans="1:27" s="30" customFormat="1" ht="11.5" x14ac:dyDescent="0.25">
      <c r="A123" s="273">
        <v>10</v>
      </c>
      <c r="B123" s="138" t="s">
        <v>294</v>
      </c>
      <c r="C123" s="188" t="s">
        <v>549</v>
      </c>
      <c r="D123" s="141" t="s">
        <v>328</v>
      </c>
      <c r="E123" s="136"/>
      <c r="F123" s="31"/>
      <c r="G123" s="135">
        <f>IF(G118="-","-",SUM(G114:G116,G118:G122)*'3k HAP'!$E$8)</f>
        <v>0.98555888242335565</v>
      </c>
      <c r="H123" s="135">
        <f>IF(H118="-","-",SUM(H114:H116,H118:H122)*'3k HAP'!$E$8)</f>
        <v>0.98727914033918118</v>
      </c>
      <c r="I123" s="135">
        <f>IF(I118="-","-",SUM(I114:I116,I118:I122)*'3k HAP'!$E$8)</f>
        <v>0.99951511880588739</v>
      </c>
      <c r="J123" s="135">
        <f>IF(J118="-","-",SUM(J114:J116,J118:J122)*'3k HAP'!$E$8)</f>
        <v>1.0046758925533645</v>
      </c>
      <c r="K123" s="135">
        <f>IF(K118="-","-",SUM(K114:K116,K118:K122)*'3k HAP'!$E$8)</f>
        <v>1.0101779789977661</v>
      </c>
      <c r="L123" s="135">
        <f>IF(L118="-","-",SUM(L114:L116,L118:L122)*'3k HAP'!$E$8)</f>
        <v>1.0189352479763292</v>
      </c>
      <c r="M123" s="135">
        <f>IF(M118="-","-",SUM(M114:M116,M118:M122)*'3k HAP'!$E$8)</f>
        <v>1.0690521646303037</v>
      </c>
      <c r="N123" s="135">
        <f>IF(N118="-","-",SUM(N114:N116,N118:N122)*'3k HAP'!$E$8)</f>
        <v>1.1341793868619334</v>
      </c>
      <c r="O123" s="31"/>
      <c r="P123" s="135">
        <f>IF(P118="-","-",SUM(P114:P116,P118:P122)*'3k HAP'!$E$8)</f>
        <v>0.84051262647162428</v>
      </c>
      <c r="Q123" s="135" t="str">
        <f>IF(Q118="-","-",SUM(Q114:Q116,Q118:Q122)*'3k HAP'!$E$8)</f>
        <v>-</v>
      </c>
      <c r="R123" s="135" t="str">
        <f>IF(R118="-","-",SUM(R114:R116,R118:R122)*'3k HAP'!$E$8)</f>
        <v>-</v>
      </c>
      <c r="S123" s="135" t="str">
        <f>IF(S118="-","-",SUM(S114:S116,S118:S122)*'3k HAP'!$E$8)</f>
        <v>-</v>
      </c>
      <c r="T123" s="135" t="str">
        <f>IF(T118="-","-",SUM(T114:T116,T118:T122)*'3k HAP'!$E$8)</f>
        <v>-</v>
      </c>
      <c r="U123" s="135" t="str">
        <f>IF(U118="-","-",SUM(U114:U116,U118:U122)*'3k HAP'!$E$8)</f>
        <v>-</v>
      </c>
      <c r="V123" s="135" t="str">
        <f>IF(V118="-","-",SUM(V114:V116,V118:V122)*'3k HAP'!$E$8)</f>
        <v>-</v>
      </c>
      <c r="W123" s="135" t="str">
        <f>IF(W118="-","-",SUM(W114:W116,W118:W122)*'3k HAP'!$E$8)</f>
        <v>-</v>
      </c>
      <c r="X123" s="135" t="str">
        <f>IF(X118="-","-",SUM(X114:X116,X118:X122)*'3k HAP'!$E$8)</f>
        <v>-</v>
      </c>
      <c r="Y123" s="135" t="str">
        <f>IF(Y118="-","-",SUM(Y114:Y116,Y118:Y122)*'3k HAP'!$E$8)</f>
        <v>-</v>
      </c>
      <c r="Z123" s="135" t="str">
        <f>IF(Z118="-","-",SUM(Z114:Z116,Z118:Z122)*'3k HAP'!$E$8)</f>
        <v>-</v>
      </c>
      <c r="AA123" s="29"/>
    </row>
    <row r="124" spans="1:27" s="30" customFormat="1" ht="11.5" x14ac:dyDescent="0.25">
      <c r="A124" s="273">
        <v>11</v>
      </c>
      <c r="B124" s="138" t="s">
        <v>46</v>
      </c>
      <c r="C124" s="138" t="str">
        <f>B124&amp;"_"&amp;D124</f>
        <v>Total_South Wales</v>
      </c>
      <c r="D124" s="141" t="s">
        <v>328</v>
      </c>
      <c r="E124" s="137"/>
      <c r="F124" s="31"/>
      <c r="G124" s="135">
        <f t="shared" ref="G124:N124" si="18">IF(G118="-","-",SUM(G114:G123))</f>
        <v>83.555614763248755</v>
      </c>
      <c r="H124" s="135">
        <f t="shared" si="18"/>
        <v>83.676165460419412</v>
      </c>
      <c r="I124" s="135">
        <f t="shared" si="18"/>
        <v>90.337127426533286</v>
      </c>
      <c r="J124" s="135">
        <f t="shared" si="18"/>
        <v>90.698779518045299</v>
      </c>
      <c r="K124" s="135">
        <f t="shared" si="18"/>
        <v>86.996349815768696</v>
      </c>
      <c r="L124" s="135">
        <f t="shared" si="18"/>
        <v>87.61003388660771</v>
      </c>
      <c r="M124" s="135">
        <f t="shared" si="18"/>
        <v>91.63308239230021</v>
      </c>
      <c r="N124" s="135">
        <f t="shared" si="18"/>
        <v>96.197009680519756</v>
      </c>
      <c r="O124" s="31"/>
      <c r="P124" s="135">
        <f t="shared" ref="P124:Z124" si="19">IF(P118="-","-",SUM(P114:P123))</f>
        <v>58.900692837839408</v>
      </c>
      <c r="Q124" s="135" t="str">
        <f t="shared" si="19"/>
        <v>-</v>
      </c>
      <c r="R124" s="135" t="str">
        <f t="shared" si="19"/>
        <v>-</v>
      </c>
      <c r="S124" s="135" t="str">
        <f t="shared" si="19"/>
        <v>-</v>
      </c>
      <c r="T124" s="135" t="str">
        <f t="shared" si="19"/>
        <v>-</v>
      </c>
      <c r="U124" s="135" t="str">
        <f t="shared" si="19"/>
        <v>-</v>
      </c>
      <c r="V124" s="135" t="str">
        <f t="shared" si="19"/>
        <v>-</v>
      </c>
      <c r="W124" s="135" t="str">
        <f t="shared" si="19"/>
        <v>-</v>
      </c>
      <c r="X124" s="135" t="str">
        <f t="shared" si="19"/>
        <v>-</v>
      </c>
      <c r="Y124" s="135" t="str">
        <f t="shared" si="19"/>
        <v>-</v>
      </c>
      <c r="Z124" s="135" t="str">
        <f t="shared" si="19"/>
        <v>-</v>
      </c>
      <c r="AA124" s="29"/>
    </row>
    <row r="125" spans="1:27" s="30" customFormat="1" ht="11.5" x14ac:dyDescent="0.25">
      <c r="A125" s="273">
        <v>1</v>
      </c>
      <c r="B125" s="142" t="s">
        <v>353</v>
      </c>
      <c r="C125" s="142" t="s">
        <v>344</v>
      </c>
      <c r="D125" s="140" t="s">
        <v>329</v>
      </c>
      <c r="E125" s="134"/>
      <c r="F125" s="31"/>
      <c r="G125" s="41" t="s">
        <v>336</v>
      </c>
      <c r="H125" s="41" t="s">
        <v>336</v>
      </c>
      <c r="I125" s="41" t="s">
        <v>336</v>
      </c>
      <c r="J125" s="41" t="s">
        <v>336</v>
      </c>
      <c r="K125" s="41" t="s">
        <v>336</v>
      </c>
      <c r="L125" s="41" t="s">
        <v>336</v>
      </c>
      <c r="M125" s="41" t="s">
        <v>336</v>
      </c>
      <c r="N125" s="41" t="s">
        <v>336</v>
      </c>
      <c r="O125" s="31"/>
      <c r="P125" s="41" t="s">
        <v>336</v>
      </c>
      <c r="Q125" s="41" t="s">
        <v>336</v>
      </c>
      <c r="R125" s="41" t="s">
        <v>336</v>
      </c>
      <c r="S125" s="41" t="s">
        <v>336</v>
      </c>
      <c r="T125" s="41" t="s">
        <v>336</v>
      </c>
      <c r="U125" s="41" t="s">
        <v>336</v>
      </c>
      <c r="V125" s="41" t="s">
        <v>336</v>
      </c>
      <c r="W125" s="41" t="s">
        <v>336</v>
      </c>
      <c r="X125" s="41" t="s">
        <v>336</v>
      </c>
      <c r="Y125" s="41" t="s">
        <v>336</v>
      </c>
      <c r="Z125" s="41" t="s">
        <v>336</v>
      </c>
      <c r="AA125" s="29"/>
    </row>
    <row r="126" spans="1:27" s="30" customFormat="1" ht="11.25" customHeight="1" x14ac:dyDescent="0.25">
      <c r="A126" s="273">
        <v>2</v>
      </c>
      <c r="B126" s="142" t="s">
        <v>353</v>
      </c>
      <c r="C126" s="142" t="s">
        <v>303</v>
      </c>
      <c r="D126" s="140" t="s">
        <v>329</v>
      </c>
      <c r="E126" s="134"/>
      <c r="F126" s="31"/>
      <c r="G126" s="41" t="s">
        <v>336</v>
      </c>
      <c r="H126" s="41" t="s">
        <v>336</v>
      </c>
      <c r="I126" s="41" t="s">
        <v>336</v>
      </c>
      <c r="J126" s="41" t="s">
        <v>336</v>
      </c>
      <c r="K126" s="41" t="s">
        <v>336</v>
      </c>
      <c r="L126" s="41" t="s">
        <v>336</v>
      </c>
      <c r="M126" s="41" t="s">
        <v>336</v>
      </c>
      <c r="N126" s="41" t="s">
        <v>336</v>
      </c>
      <c r="O126" s="31"/>
      <c r="P126" s="41" t="s">
        <v>336</v>
      </c>
      <c r="Q126" s="41" t="s">
        <v>336</v>
      </c>
      <c r="R126" s="41" t="s">
        <v>336</v>
      </c>
      <c r="S126" s="41" t="s">
        <v>336</v>
      </c>
      <c r="T126" s="41" t="s">
        <v>336</v>
      </c>
      <c r="U126" s="41" t="s">
        <v>336</v>
      </c>
      <c r="V126" s="41" t="s">
        <v>336</v>
      </c>
      <c r="W126" s="41" t="s">
        <v>336</v>
      </c>
      <c r="X126" s="41" t="s">
        <v>336</v>
      </c>
      <c r="Y126" s="41" t="s">
        <v>336</v>
      </c>
      <c r="Z126" s="41" t="s">
        <v>336</v>
      </c>
      <c r="AA126" s="29"/>
    </row>
    <row r="127" spans="1:27" s="30" customFormat="1" ht="11.25" customHeight="1" x14ac:dyDescent="0.25">
      <c r="A127" s="273">
        <v>3</v>
      </c>
      <c r="B127" s="142" t="s">
        <v>2</v>
      </c>
      <c r="C127" s="142" t="s">
        <v>345</v>
      </c>
      <c r="D127" s="140" t="s">
        <v>329</v>
      </c>
      <c r="E127" s="134"/>
      <c r="F127" s="31"/>
      <c r="G127" s="41">
        <f>IF('3c PC'!G14="-","-",'3c PC'!G55)</f>
        <v>6.5567588596821027</v>
      </c>
      <c r="H127" s="41">
        <f>IF('3c PC'!H14="-","-",'3c PC'!H55)</f>
        <v>6.5567588596821027</v>
      </c>
      <c r="I127" s="41">
        <f>IF('3c PC'!I14="-","-",'3c PC'!I55)</f>
        <v>6.6197359495950758</v>
      </c>
      <c r="J127" s="41">
        <f>IF('3c PC'!J14="-","-",'3c PC'!J55)</f>
        <v>6.6197359495950758</v>
      </c>
      <c r="K127" s="41">
        <f>IF('3c PC'!K14="-","-",'3c PC'!K55)</f>
        <v>6.6995028867368616</v>
      </c>
      <c r="L127" s="41">
        <f>IF('3c PC'!L14="-","-",'3c PC'!L55)</f>
        <v>6.6995028867368616</v>
      </c>
      <c r="M127" s="41">
        <f>IF('3c PC'!M14="-","-",'3c PC'!M55)</f>
        <v>7.1131218301273513</v>
      </c>
      <c r="N127" s="41">
        <f>IF('3c PC'!N14="-","-",'3c PC'!N55)</f>
        <v>7.1131218301273513</v>
      </c>
      <c r="O127" s="31"/>
      <c r="P127" s="41" t="str">
        <f>'3c PC'!P55</f>
        <v>-</v>
      </c>
      <c r="Q127" s="41" t="str">
        <f>'3c PC'!Q55</f>
        <v>-</v>
      </c>
      <c r="R127" s="41" t="str">
        <f>'3c PC'!R55</f>
        <v>-</v>
      </c>
      <c r="S127" s="41" t="str">
        <f>'3c PC'!S55</f>
        <v>-</v>
      </c>
      <c r="T127" s="41" t="str">
        <f>'3c PC'!T55</f>
        <v>-</v>
      </c>
      <c r="U127" s="41" t="str">
        <f>'3c PC'!U55</f>
        <v>-</v>
      </c>
      <c r="V127" s="41" t="str">
        <f>'3c PC'!V55</f>
        <v>-</v>
      </c>
      <c r="W127" s="41" t="str">
        <f>'3c PC'!W55</f>
        <v>-</v>
      </c>
      <c r="X127" s="41" t="str">
        <f>'3c PC'!X55</f>
        <v>-</v>
      </c>
      <c r="Y127" s="41" t="str">
        <f>'3c PC'!Y55</f>
        <v>-</v>
      </c>
      <c r="Z127" s="41" t="str">
        <f>'3c PC'!Z55</f>
        <v>-</v>
      </c>
      <c r="AA127" s="29"/>
    </row>
    <row r="128" spans="1:27" s="30" customFormat="1" ht="11.25" customHeight="1" x14ac:dyDescent="0.25">
      <c r="A128" s="273">
        <v>4</v>
      </c>
      <c r="B128" s="142" t="s">
        <v>355</v>
      </c>
      <c r="C128" s="142" t="s">
        <v>346</v>
      </c>
      <c r="D128" s="140" t="s">
        <v>329</v>
      </c>
      <c r="E128" s="134"/>
      <c r="F128" s="31"/>
      <c r="G128" s="41">
        <f>IF('3d NC-Elec'!H24="-","-",'3d NC-Elec'!H24)</f>
        <v>16.643999999999998</v>
      </c>
      <c r="H128" s="41">
        <f>IF('3d NC-Elec'!I24="-","-",'3d NC-Elec'!I24)</f>
        <v>16.643999999999998</v>
      </c>
      <c r="I128" s="41">
        <f>IF('3d NC-Elec'!J24="-","-",'3d NC-Elec'!J24)</f>
        <v>22.191999999999997</v>
      </c>
      <c r="J128" s="41">
        <f>IF('3d NC-Elec'!K24="-","-",'3d NC-Elec'!K24)</f>
        <v>22.191999999999997</v>
      </c>
      <c r="K128" s="41">
        <f>IF('3d NC-Elec'!L24="-","-",'3d NC-Elec'!L24)</f>
        <v>17.009</v>
      </c>
      <c r="L128" s="41">
        <f>IF('3d NC-Elec'!M24="-","-",'3d NC-Elec'!M24)</f>
        <v>17.009</v>
      </c>
      <c r="M128" s="41">
        <f>IF('3d NC-Elec'!N24="-","-",'3d NC-Elec'!N24)</f>
        <v>19.162500000000001</v>
      </c>
      <c r="N128" s="41">
        <f>IF('3d NC-Elec'!O24="-","-",'3d NC-Elec'!O24)</f>
        <v>19.162500000000001</v>
      </c>
      <c r="O128" s="31"/>
      <c r="P128" s="41" t="str">
        <f>'3d NC-Elec'!Q24</f>
        <v>-</v>
      </c>
      <c r="Q128" s="41" t="str">
        <f>'3d NC-Elec'!R24</f>
        <v>-</v>
      </c>
      <c r="R128" s="41" t="str">
        <f>'3d NC-Elec'!S24</f>
        <v>-</v>
      </c>
      <c r="S128" s="41" t="str">
        <f>'3d NC-Elec'!T24</f>
        <v>-</v>
      </c>
      <c r="T128" s="41" t="str">
        <f>'3d NC-Elec'!U24</f>
        <v>-</v>
      </c>
      <c r="U128" s="41" t="str">
        <f>'3d NC-Elec'!V24</f>
        <v>-</v>
      </c>
      <c r="V128" s="41" t="str">
        <f>'3d NC-Elec'!W24</f>
        <v>-</v>
      </c>
      <c r="W128" s="41" t="str">
        <f>'3d NC-Elec'!X24</f>
        <v>-</v>
      </c>
      <c r="X128" s="41" t="str">
        <f>'3d NC-Elec'!Y24</f>
        <v>-</v>
      </c>
      <c r="Y128" s="41" t="str">
        <f>'3d NC-Elec'!Z24</f>
        <v>-</v>
      </c>
      <c r="Z128" s="41" t="str">
        <f>'3d NC-Elec'!AA24</f>
        <v>-</v>
      </c>
      <c r="AA128" s="29"/>
    </row>
    <row r="129" spans="1:27" s="30" customFormat="1" ht="11.25" customHeight="1" x14ac:dyDescent="0.25">
      <c r="A129" s="273">
        <v>5</v>
      </c>
      <c r="B129" s="142" t="s">
        <v>352</v>
      </c>
      <c r="C129" s="142" t="s">
        <v>347</v>
      </c>
      <c r="D129" s="140" t="s">
        <v>329</v>
      </c>
      <c r="E129" s="134"/>
      <c r="F129" s="31"/>
      <c r="G129" s="41">
        <f>IF('3f CPIH'!C$16="-","-",'3g OC '!$E$7*('3f CPIH'!C$16/'3f CPIH'!$G$16))</f>
        <v>42.217448207552998</v>
      </c>
      <c r="H129" s="41">
        <f>IF('3f CPIH'!D$16="-","-",'3g OC '!$E$7*('3f CPIH'!D$16/'3f CPIH'!$G$16))</f>
        <v>42.301967623383938</v>
      </c>
      <c r="I129" s="41">
        <f>IF('3f CPIH'!E$16="-","-",'3g OC '!$E$7*('3f CPIH'!E$16/'3f CPIH'!$G$16))</f>
        <v>42.428746747130347</v>
      </c>
      <c r="J129" s="41">
        <f>IF('3f CPIH'!F$16="-","-",'3g OC '!$E$7*('3f CPIH'!F$16/'3f CPIH'!$G$16))</f>
        <v>42.682304994623152</v>
      </c>
      <c r="K129" s="41">
        <f>IF('3f CPIH'!G$16="-","-",'3g OC '!$E$7*('3f CPIH'!G$16/'3f CPIH'!$G$16))</f>
        <v>43.189421489608776</v>
      </c>
      <c r="L129" s="41">
        <f>IF('3f CPIH'!H$16="-","-",'3g OC '!$E$7*('3f CPIH'!H$16/'3f CPIH'!$G$16))</f>
        <v>43.73879769250987</v>
      </c>
      <c r="M129" s="41">
        <f>IF('3f CPIH'!I$16="-","-",'3g OC '!$E$7*('3f CPIH'!I$16/'3f CPIH'!$G$16))</f>
        <v>44.372693311241889</v>
      </c>
      <c r="N129" s="41">
        <f>IF('3f CPIH'!J$16="-","-",'3g OC '!$E$7*('3f CPIH'!J$16/'3f CPIH'!$G$16))</f>
        <v>44.753030682481111</v>
      </c>
      <c r="O129" s="31"/>
      <c r="P129" s="41">
        <f>IF('3f CPIH'!L$16="-","-",'3g OC '!$E$7*('3f CPIH'!L$16/'3f CPIH'!$G$16))</f>
        <v>44.753030682481111</v>
      </c>
      <c r="Q129" s="41" t="str">
        <f>IF('3f CPIH'!M$16="-","-",'3g OC '!$E$7*('3f CPIH'!M$16/'3f CPIH'!$G$16))</f>
        <v>-</v>
      </c>
      <c r="R129" s="41" t="str">
        <f>IF('3f CPIH'!N$16="-","-",'3g OC '!$E$7*('3f CPIH'!N$16/'3f CPIH'!$G$16))</f>
        <v>-</v>
      </c>
      <c r="S129" s="41" t="str">
        <f>IF('3f CPIH'!O$16="-","-",'3g OC '!$E$7*('3f CPIH'!O$16/'3f CPIH'!$G$16))</f>
        <v>-</v>
      </c>
      <c r="T129" s="41" t="str">
        <f>IF('3f CPIH'!P$16="-","-",'3g OC '!$E$7*('3f CPIH'!P$16/'3f CPIH'!$G$16))</f>
        <v>-</v>
      </c>
      <c r="U129" s="41" t="str">
        <f>IF('3f CPIH'!Q$16="-","-",'3g OC '!$E$7*('3f CPIH'!Q$16/'3f CPIH'!$G$16))</f>
        <v>-</v>
      </c>
      <c r="V129" s="41" t="str">
        <f>IF('3f CPIH'!R$16="-","-",'3g OC '!$E$7*('3f CPIH'!R$16/'3f CPIH'!$G$16))</f>
        <v>-</v>
      </c>
      <c r="W129" s="41" t="str">
        <f>IF('3f CPIH'!S$16="-","-",'3g OC '!$E$7*('3f CPIH'!S$16/'3f CPIH'!$G$16))</f>
        <v>-</v>
      </c>
      <c r="X129" s="41" t="str">
        <f>IF('3f CPIH'!T$16="-","-",'3g OC '!$E$7*('3f CPIH'!T$16/'3f CPIH'!$G$16))</f>
        <v>-</v>
      </c>
      <c r="Y129" s="41" t="str">
        <f>IF('3f CPIH'!U$16="-","-",'3g OC '!$E$7*('3f CPIH'!U$16/'3f CPIH'!$G$16))</f>
        <v>-</v>
      </c>
      <c r="Z129" s="41" t="str">
        <f>IF('3f CPIH'!V$16="-","-",'3g OC '!$E$7*('3f CPIH'!V$16/'3f CPIH'!$G$16))</f>
        <v>-</v>
      </c>
      <c r="AA129" s="29"/>
    </row>
    <row r="130" spans="1:27" s="30" customFormat="1" ht="11.25" customHeight="1" x14ac:dyDescent="0.25">
      <c r="A130" s="273">
        <v>6</v>
      </c>
      <c r="B130" s="142" t="s">
        <v>352</v>
      </c>
      <c r="C130" s="142" t="s">
        <v>45</v>
      </c>
      <c r="D130" s="140" t="s">
        <v>329</v>
      </c>
      <c r="E130" s="134"/>
      <c r="F130" s="31"/>
      <c r="G130" s="41" t="s">
        <v>336</v>
      </c>
      <c r="H130" s="41" t="s">
        <v>336</v>
      </c>
      <c r="I130" s="41" t="s">
        <v>336</v>
      </c>
      <c r="J130" s="41" t="s">
        <v>336</v>
      </c>
      <c r="K130" s="41">
        <f>IF('3h SMNCC'!F$36="-","-",'3h SMNCC'!F$44)</f>
        <v>0</v>
      </c>
      <c r="L130" s="41">
        <f>IF('3h SMNCC'!G$36="-","-",'3h SMNCC'!G$44)</f>
        <v>-0.15183804717209767</v>
      </c>
      <c r="M130" s="41">
        <f>IF('3h SMNCC'!H$36="-","-",'3h SMNCC'!H$44)</f>
        <v>1.7175769694001015</v>
      </c>
      <c r="N130" s="41">
        <f>IF('3h SMNCC'!I$36="-","-",'3h SMNCC'!I$44)</f>
        <v>5.3116046327263104</v>
      </c>
      <c r="O130" s="31"/>
      <c r="P130" s="41" t="str">
        <f>IF('3h SMNCC'!K$36="-","-",'3h SMNCC'!K$44)</f>
        <v>-</v>
      </c>
      <c r="Q130" s="41" t="str">
        <f>IF('3h SMNCC'!L$36="-","-",'3h SMNCC'!L$44)</f>
        <v>-</v>
      </c>
      <c r="R130" s="41" t="str">
        <f>IF('3h SMNCC'!M$36="-","-",'3h SMNCC'!M$44)</f>
        <v>-</v>
      </c>
      <c r="S130" s="41" t="str">
        <f>IF('3h SMNCC'!N$36="-","-",'3h SMNCC'!N$44)</f>
        <v>-</v>
      </c>
      <c r="T130" s="41" t="str">
        <f>IF('3h SMNCC'!O$36="-","-",'3h SMNCC'!O$44)</f>
        <v>-</v>
      </c>
      <c r="U130" s="41" t="str">
        <f>IF('3h SMNCC'!P$36="-","-",'3h SMNCC'!P$44)</f>
        <v>-</v>
      </c>
      <c r="V130" s="41" t="str">
        <f>IF('3h SMNCC'!Q$36="-","-",'3h SMNCC'!Q$44)</f>
        <v>-</v>
      </c>
      <c r="W130" s="41" t="str">
        <f>IF('3h SMNCC'!R$36="-","-",'3h SMNCC'!R$44)</f>
        <v>-</v>
      </c>
      <c r="X130" s="41" t="str">
        <f>IF('3h SMNCC'!S$36="-","-",'3h SMNCC'!S$44)</f>
        <v>-</v>
      </c>
      <c r="Y130" s="41" t="str">
        <f>IF('3h SMNCC'!T$36="-","-",'3h SMNCC'!T$44)</f>
        <v>-</v>
      </c>
      <c r="Z130" s="41" t="str">
        <f>IF('3h SMNCC'!U$36="-","-",'3h SMNCC'!U$44)</f>
        <v>-</v>
      </c>
      <c r="AA130" s="29"/>
    </row>
    <row r="131" spans="1:27" s="30" customFormat="1" ht="12.4" customHeight="1" x14ac:dyDescent="0.25">
      <c r="A131" s="273">
        <v>7</v>
      </c>
      <c r="B131" s="142" t="s">
        <v>352</v>
      </c>
      <c r="C131" s="142" t="s">
        <v>399</v>
      </c>
      <c r="D131" s="140" t="s">
        <v>329</v>
      </c>
      <c r="E131" s="134"/>
      <c r="F131" s="31"/>
      <c r="G131" s="41">
        <f>IF('3f CPIH'!C$16="-","-",'3i PAAC PAP'!$G$7*('3f CPIH'!C$16/'3f CPIH'!$G$16))</f>
        <v>12.553203379941255</v>
      </c>
      <c r="H131" s="41">
        <f>IF('3f CPIH'!D$16="-","-",'3i PAAC PAP'!$G$7*('3f CPIH'!D$16/'3f CPIH'!$G$16))</f>
        <v>12.578334918239436</v>
      </c>
      <c r="I131" s="41">
        <f>IF('3f CPIH'!E$16="-","-",'3i PAAC PAP'!$G$7*('3f CPIH'!E$16/'3f CPIH'!$G$16))</f>
        <v>12.616032225686709</v>
      </c>
      <c r="J131" s="41">
        <f>IF('3f CPIH'!F$16="-","-",'3i PAAC PAP'!$G$7*('3f CPIH'!F$16/'3f CPIH'!$G$16))</f>
        <v>12.691426840581251</v>
      </c>
      <c r="K131" s="41">
        <f>IF('3f CPIH'!G$16="-","-",'3i PAAC PAP'!$G$7*('3f CPIH'!G$16/'3f CPIH'!$G$16))</f>
        <v>12.842216070370334</v>
      </c>
      <c r="L131" s="41">
        <f>IF('3f CPIH'!H$16="-","-",'3i PAAC PAP'!$G$7*('3f CPIH'!H$16/'3f CPIH'!$G$16))</f>
        <v>13.005571069308509</v>
      </c>
      <c r="M131" s="41">
        <f>IF('3f CPIH'!I$16="-","-",'3i PAAC PAP'!$G$7*('3f CPIH'!I$16/'3f CPIH'!$G$16))</f>
        <v>13.194057606544863</v>
      </c>
      <c r="N131" s="41">
        <f>IF('3f CPIH'!J$16="-","-",'3i PAAC PAP'!$G$7*('3f CPIH'!J$16/'3f CPIH'!$G$16))</f>
        <v>13.307149528886677</v>
      </c>
      <c r="O131" s="31"/>
      <c r="P131" s="41">
        <f>IF('3f CPIH'!L$16="-","-",'3i PAAC PAP'!$G$7*('3f CPIH'!L$16/'3f CPIH'!$G$16))</f>
        <v>13.307149528886677</v>
      </c>
      <c r="Q131" s="41" t="str">
        <f>IF('3f CPIH'!M$16="-","-",'3i PAAC PAP'!$G$7*('3f CPIH'!M$16/'3f CPIH'!$G$16))</f>
        <v>-</v>
      </c>
      <c r="R131" s="41" t="str">
        <f>IF('3f CPIH'!N$16="-","-",'3i PAAC PAP'!$G$7*('3f CPIH'!N$16/'3f CPIH'!$G$16))</f>
        <v>-</v>
      </c>
      <c r="S131" s="41" t="str">
        <f>IF('3f CPIH'!O$16="-","-",'3i PAAC PAP'!$G$7*('3f CPIH'!O$16/'3f CPIH'!$G$16))</f>
        <v>-</v>
      </c>
      <c r="T131" s="41" t="str">
        <f>IF('3f CPIH'!P$16="-","-",'3i PAAC PAP'!$G$7*('3f CPIH'!P$16/'3f CPIH'!$G$16))</f>
        <v>-</v>
      </c>
      <c r="U131" s="41" t="str">
        <f>IF('3f CPIH'!Q$16="-","-",'3i PAAC PAP'!$G$7*('3f CPIH'!Q$16/'3f CPIH'!$G$16))</f>
        <v>-</v>
      </c>
      <c r="V131" s="41" t="str">
        <f>IF('3f CPIH'!R$16="-","-",'3i PAAC PAP'!$G$7*('3f CPIH'!R$16/'3f CPIH'!$G$16))</f>
        <v>-</v>
      </c>
      <c r="W131" s="41" t="str">
        <f>IF('3f CPIH'!S$16="-","-",'3i PAAC PAP'!$G$7*('3f CPIH'!S$16/'3f CPIH'!$G$16))</f>
        <v>-</v>
      </c>
      <c r="X131" s="41" t="str">
        <f>IF('3f CPIH'!T$16="-","-",'3i PAAC PAP'!$G$7*('3f CPIH'!T$16/'3f CPIH'!$G$16))</f>
        <v>-</v>
      </c>
      <c r="Y131" s="41" t="str">
        <f>IF('3f CPIH'!U$16="-","-",'3i PAAC PAP'!$G$7*('3f CPIH'!U$16/'3f CPIH'!$G$16))</f>
        <v>-</v>
      </c>
      <c r="Z131" s="41" t="str">
        <f>IF('3f CPIH'!V$16="-","-",'3i PAAC PAP'!$G$7*('3f CPIH'!V$16/'3f CPIH'!$G$16))</f>
        <v>-</v>
      </c>
      <c r="AA131" s="29"/>
    </row>
    <row r="132" spans="1:27" s="30" customFormat="1" ht="11.25" customHeight="1" x14ac:dyDescent="0.25">
      <c r="A132" s="273">
        <v>8</v>
      </c>
      <c r="B132" s="142" t="s">
        <v>352</v>
      </c>
      <c r="C132" s="142" t="s">
        <v>417</v>
      </c>
      <c r="D132" s="140" t="s">
        <v>329</v>
      </c>
      <c r="E132" s="134"/>
      <c r="F132" s="31"/>
      <c r="G132" s="41">
        <f>IF(G127="-","-",SUM(G125:G130)*'3i PAAC PAP'!$G$19)</f>
        <v>5.3899996098399381</v>
      </c>
      <c r="H132" s="41">
        <f>IF(H127="-","-",SUM(H125:H130)*'3i PAAC PAP'!$G$19)</f>
        <v>5.396963414547769</v>
      </c>
      <c r="I132" s="41">
        <f>IF(I127="-","-",SUM(I125:I130)*'3i PAAC PAP'!$G$19)</f>
        <v>5.8697141232487162</v>
      </c>
      <c r="J132" s="41">
        <f>IF(J127="-","-",SUM(J125:J130)*'3i PAAC PAP'!$G$19)</f>
        <v>5.8906055373722079</v>
      </c>
      <c r="K132" s="41">
        <f>IF(K127="-","-",SUM(K125:K130)*'3i PAAC PAP'!$G$19)</f>
        <v>5.5119178964506066</v>
      </c>
      <c r="L132" s="41">
        <f>IF(L127="-","-",SUM(L125:L130)*'3i PAAC PAP'!$G$19)</f>
        <v>5.5446722411557969</v>
      </c>
      <c r="M132" s="41">
        <f>IF(M127="-","-",SUM(M125:M130)*'3i PAAC PAP'!$G$19)</f>
        <v>5.9624399342201553</v>
      </c>
      <c r="N132" s="41">
        <f>IF(N127="-","-",SUM(N125:N130)*'3i PAAC PAP'!$G$19)</f>
        <v>6.2898996269575678</v>
      </c>
      <c r="O132" s="31"/>
      <c r="P132" s="41" t="str">
        <f>IF(P127="-","-",SUM(P125:P130)*'3i PAAC PAP'!$G$19)</f>
        <v>-</v>
      </c>
      <c r="Q132" s="41" t="str">
        <f>IF(Q127="-","-",SUM(Q125:Q130)*'3i PAAC PAP'!$G$19)</f>
        <v>-</v>
      </c>
      <c r="R132" s="41" t="str">
        <f>IF(R127="-","-",SUM(R125:R130)*'3i PAAC PAP'!$G$19)</f>
        <v>-</v>
      </c>
      <c r="S132" s="41" t="str">
        <f>IF(S127="-","-",SUM(S125:S130)*'3i PAAC PAP'!$G$19)</f>
        <v>-</v>
      </c>
      <c r="T132" s="41" t="str">
        <f>IF(T127="-","-",SUM(T125:T130)*'3i PAAC PAP'!$G$19)</f>
        <v>-</v>
      </c>
      <c r="U132" s="41" t="str">
        <f>IF(U127="-","-",SUM(U125:U130)*'3i PAAC PAP'!$G$19)</f>
        <v>-</v>
      </c>
      <c r="V132" s="41" t="str">
        <f>IF(V127="-","-",SUM(V125:V130)*'3i PAAC PAP'!$G$19)</f>
        <v>-</v>
      </c>
      <c r="W132" s="41" t="str">
        <f>IF(W127="-","-",SUM(W125:W130)*'3i PAAC PAP'!$G$19)</f>
        <v>-</v>
      </c>
      <c r="X132" s="41" t="str">
        <f>IF(X127="-","-",SUM(X125:X130)*'3i PAAC PAP'!$G$19)</f>
        <v>-</v>
      </c>
      <c r="Y132" s="41" t="str">
        <f>IF(Y127="-","-",SUM(Y125:Y130)*'3i PAAC PAP'!$G$19)</f>
        <v>-</v>
      </c>
      <c r="Z132" s="41" t="str">
        <f>IF(Z127="-","-",SUM(Z125:Z130)*'3i PAAC PAP'!$G$19)</f>
        <v>-</v>
      </c>
      <c r="AA132" s="29"/>
    </row>
    <row r="133" spans="1:27" s="30" customFormat="1" ht="11.5" x14ac:dyDescent="0.25">
      <c r="A133" s="273">
        <v>9</v>
      </c>
      <c r="B133" s="142" t="s">
        <v>398</v>
      </c>
      <c r="C133" s="142" t="s">
        <v>548</v>
      </c>
      <c r="D133" s="140" t="s">
        <v>329</v>
      </c>
      <c r="E133" s="134"/>
      <c r="F133" s="31"/>
      <c r="G133" s="41">
        <f>IF(G127="-","-",SUM(G125:G132)*'3j EBIT'!$E$7)</f>
        <v>1.5838667910833093</v>
      </c>
      <c r="H133" s="41">
        <f>IF(H127="-","-",SUM(H125:H132)*'3j EBIT'!$E$7)</f>
        <v>1.5860824715012116</v>
      </c>
      <c r="I133" s="41">
        <f>IF(I127="-","-",SUM(I125:I132)*'3j EBIT'!$E$7)</f>
        <v>1.704798351867556</v>
      </c>
      <c r="J133" s="41">
        <f>IF(J127="-","-",SUM(J125:J132)*'3j EBIT'!$E$7)</f>
        <v>1.7114453931212619</v>
      </c>
      <c r="K133" s="41">
        <f>IF(K127="-","-",SUM(K125:K132)*'3j EBIT'!$E$7)</f>
        <v>1.619789108520165</v>
      </c>
      <c r="L133" s="41">
        <f>IF(L127="-","-",SUM(L125:L132)*'3j EBIT'!$E$7)</f>
        <v>1.6310684110082401</v>
      </c>
      <c r="M133" s="41">
        <f>IF(M127="-","-",SUM(M125:M132)*'3j EBIT'!$E$7)</f>
        <v>1.7389254033791526</v>
      </c>
      <c r="N133" s="41">
        <f>IF(N127="-","-",SUM(N125:N132)*'3j EBIT'!$E$7)</f>
        <v>1.8228088197224013</v>
      </c>
      <c r="O133" s="31"/>
      <c r="P133" s="41" t="str">
        <f>IF(P127="-","-",SUM(P125:P132)*'3j EBIT'!$E$7)</f>
        <v>-</v>
      </c>
      <c r="Q133" s="41" t="str">
        <f>IF(Q127="-","-",SUM(Q125:Q132)*'3j EBIT'!$E$7)</f>
        <v>-</v>
      </c>
      <c r="R133" s="41" t="str">
        <f>IF(R127="-","-",SUM(R125:R132)*'3j EBIT'!$E$7)</f>
        <v>-</v>
      </c>
      <c r="S133" s="41" t="str">
        <f>IF(S127="-","-",SUM(S125:S132)*'3j EBIT'!$E$7)</f>
        <v>-</v>
      </c>
      <c r="T133" s="41" t="str">
        <f>IF(T127="-","-",SUM(T125:T132)*'3j EBIT'!$E$7)</f>
        <v>-</v>
      </c>
      <c r="U133" s="41" t="str">
        <f>IF(U127="-","-",SUM(U125:U132)*'3j EBIT'!$E$7)</f>
        <v>-</v>
      </c>
      <c r="V133" s="41" t="str">
        <f>IF(V127="-","-",SUM(V125:V132)*'3j EBIT'!$E$7)</f>
        <v>-</v>
      </c>
      <c r="W133" s="41" t="str">
        <f>IF(W127="-","-",SUM(W125:W132)*'3j EBIT'!$E$7)</f>
        <v>-</v>
      </c>
      <c r="X133" s="41" t="str">
        <f>IF(X127="-","-",SUM(X125:X132)*'3j EBIT'!$E$7)</f>
        <v>-</v>
      </c>
      <c r="Y133" s="41" t="str">
        <f>IF(Y127="-","-",SUM(Y125:Y132)*'3j EBIT'!$E$7)</f>
        <v>-</v>
      </c>
      <c r="Z133" s="41" t="str">
        <f>IF(Z127="-","-",SUM(Z125:Z132)*'3j EBIT'!$E$7)</f>
        <v>-</v>
      </c>
      <c r="AA133" s="29"/>
    </row>
    <row r="134" spans="1:27" s="30" customFormat="1" ht="11.5" x14ac:dyDescent="0.25">
      <c r="A134" s="273">
        <v>10</v>
      </c>
      <c r="B134" s="142" t="s">
        <v>294</v>
      </c>
      <c r="C134" s="190" t="s">
        <v>549</v>
      </c>
      <c r="D134" s="140" t="s">
        <v>329</v>
      </c>
      <c r="E134" s="133"/>
      <c r="F134" s="31"/>
      <c r="G134" s="41">
        <f>IF(G129="-","-",SUM(G125:G127,G129:G133)*'3k HAP'!$E$8)</f>
        <v>0.98876864291443634</v>
      </c>
      <c r="H134" s="41">
        <f>IF(H129="-","-",SUM(H125:H127,H129:H133)*'3k HAP'!$E$8)</f>
        <v>0.99048890083026209</v>
      </c>
      <c r="I134" s="41">
        <f>IF(I129="-","-",SUM(I125:I127,I129:I133)*'3k HAP'!$E$8)</f>
        <v>1.0023440602556537</v>
      </c>
      <c r="J134" s="41">
        <f>IF(J129="-","-",SUM(J125:J127,J129:J133)*'3k HAP'!$E$8)</f>
        <v>1.0075048340031307</v>
      </c>
      <c r="K134" s="41">
        <f>IF(K129="-","-",SUM(K125:K127,K129:K133)*'3k HAP'!$E$8)</f>
        <v>1.0113748388418979</v>
      </c>
      <c r="L134" s="41">
        <f>IF(L129="-","-",SUM(L125:L127,L129:L133)*'3k HAP'!$E$8)</f>
        <v>1.020132107820461</v>
      </c>
      <c r="M134" s="41">
        <f>IF(M129="-","-",SUM(M125:M127,M129:M133)*'3k HAP'!$E$8)</f>
        <v>1.0726971468828872</v>
      </c>
      <c r="N134" s="41">
        <f>IF(N129="-","-",SUM(N125:N127,N129:N133)*'3k HAP'!$E$8)</f>
        <v>1.1378243691145167</v>
      </c>
      <c r="O134" s="31"/>
      <c r="P134" s="41">
        <f>IF(P129="-","-",SUM(P125:P127,P129:P133)*'3k HAP'!$E$8)</f>
        <v>0.84051262647162428</v>
      </c>
      <c r="Q134" s="41" t="str">
        <f>IF(Q129="-","-",SUM(Q125:Q127,Q129:Q133)*'3k HAP'!$E$8)</f>
        <v>-</v>
      </c>
      <c r="R134" s="41" t="str">
        <f>IF(R129="-","-",SUM(R125:R127,R129:R133)*'3k HAP'!$E$8)</f>
        <v>-</v>
      </c>
      <c r="S134" s="41" t="str">
        <f>IF(S129="-","-",SUM(S125:S127,S129:S133)*'3k HAP'!$E$8)</f>
        <v>-</v>
      </c>
      <c r="T134" s="41" t="str">
        <f>IF(T129="-","-",SUM(T125:T127,T129:T133)*'3k HAP'!$E$8)</f>
        <v>-</v>
      </c>
      <c r="U134" s="41" t="str">
        <f>IF(U129="-","-",SUM(U125:U127,U129:U133)*'3k HAP'!$E$8)</f>
        <v>-</v>
      </c>
      <c r="V134" s="41" t="str">
        <f>IF(V129="-","-",SUM(V125:V127,V129:V133)*'3k HAP'!$E$8)</f>
        <v>-</v>
      </c>
      <c r="W134" s="41" t="str">
        <f>IF(W129="-","-",SUM(W125:W127,W129:W133)*'3k HAP'!$E$8)</f>
        <v>-</v>
      </c>
      <c r="X134" s="41" t="str">
        <f>IF(X129="-","-",SUM(X125:X127,X129:X133)*'3k HAP'!$E$8)</f>
        <v>-</v>
      </c>
      <c r="Y134" s="41" t="str">
        <f>IF(Y129="-","-",SUM(Y125:Y127,Y129:Y133)*'3k HAP'!$E$8)</f>
        <v>-</v>
      </c>
      <c r="Z134" s="41" t="str">
        <f>IF(Z129="-","-",SUM(Z125:Z127,Z129:Z133)*'3k HAP'!$E$8)</f>
        <v>-</v>
      </c>
      <c r="AA134" s="29"/>
    </row>
    <row r="135" spans="1:27" s="30" customFormat="1" ht="11.5" x14ac:dyDescent="0.25">
      <c r="A135" s="273">
        <v>11</v>
      </c>
      <c r="B135" s="142" t="s">
        <v>46</v>
      </c>
      <c r="C135" s="142" t="str">
        <f>B135&amp;"_"&amp;D135</f>
        <v>Total_Southern Western</v>
      </c>
      <c r="D135" s="140" t="s">
        <v>329</v>
      </c>
      <c r="E135" s="134"/>
      <c r="F135" s="31"/>
      <c r="G135" s="41">
        <f t="shared" ref="G135:N135" si="20">IF(G129="-","-",SUM(G125:G134))</f>
        <v>85.934045491014032</v>
      </c>
      <c r="H135" s="41">
        <f t="shared" si="20"/>
        <v>86.054596188184718</v>
      </c>
      <c r="I135" s="41">
        <f t="shared" si="20"/>
        <v>92.433371457784048</v>
      </c>
      <c r="J135" s="41">
        <f t="shared" si="20"/>
        <v>92.795023549296076</v>
      </c>
      <c r="K135" s="41">
        <f t="shared" si="20"/>
        <v>87.88322229052865</v>
      </c>
      <c r="L135" s="41">
        <f t="shared" si="20"/>
        <v>88.49690636136765</v>
      </c>
      <c r="M135" s="41">
        <f t="shared" si="20"/>
        <v>94.334012201796398</v>
      </c>
      <c r="N135" s="41">
        <f t="shared" si="20"/>
        <v>98.897939490015929</v>
      </c>
      <c r="O135" s="31"/>
      <c r="P135" s="41">
        <f t="shared" ref="P135:Z135" si="21">IF(P129="-","-",SUM(P125:P134))</f>
        <v>58.900692837839408</v>
      </c>
      <c r="Q135" s="41" t="str">
        <f t="shared" si="21"/>
        <v>-</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customHeight="1" x14ac:dyDescent="0.25">
      <c r="A136" s="273">
        <v>1</v>
      </c>
      <c r="B136" s="138" t="s">
        <v>353</v>
      </c>
      <c r="C136" s="138" t="s">
        <v>344</v>
      </c>
      <c r="D136" s="141" t="s">
        <v>330</v>
      </c>
      <c r="E136" s="137"/>
      <c r="F136" s="31"/>
      <c r="G136" s="135" t="s">
        <v>336</v>
      </c>
      <c r="H136" s="135" t="s">
        <v>336</v>
      </c>
      <c r="I136" s="135" t="s">
        <v>336</v>
      </c>
      <c r="J136" s="135" t="s">
        <v>336</v>
      </c>
      <c r="K136" s="135" t="s">
        <v>336</v>
      </c>
      <c r="L136" s="135" t="s">
        <v>336</v>
      </c>
      <c r="M136" s="135" t="s">
        <v>336</v>
      </c>
      <c r="N136" s="135" t="s">
        <v>336</v>
      </c>
      <c r="O136" s="31"/>
      <c r="P136" s="135" t="s">
        <v>336</v>
      </c>
      <c r="Q136" s="135" t="s">
        <v>336</v>
      </c>
      <c r="R136" s="135" t="s">
        <v>336</v>
      </c>
      <c r="S136" s="135" t="s">
        <v>336</v>
      </c>
      <c r="T136" s="135" t="s">
        <v>336</v>
      </c>
      <c r="U136" s="135" t="s">
        <v>336</v>
      </c>
      <c r="V136" s="135" t="s">
        <v>336</v>
      </c>
      <c r="W136" s="135" t="s">
        <v>336</v>
      </c>
      <c r="X136" s="135" t="s">
        <v>336</v>
      </c>
      <c r="Y136" s="135" t="s">
        <v>336</v>
      </c>
      <c r="Z136" s="135" t="s">
        <v>336</v>
      </c>
      <c r="AA136" s="29"/>
    </row>
    <row r="137" spans="1:27" s="30" customFormat="1" ht="11.25" customHeight="1" x14ac:dyDescent="0.25">
      <c r="A137" s="273">
        <v>2</v>
      </c>
      <c r="B137" s="138" t="s">
        <v>353</v>
      </c>
      <c r="C137" s="138" t="s">
        <v>303</v>
      </c>
      <c r="D137" s="141" t="s">
        <v>330</v>
      </c>
      <c r="E137" s="137"/>
      <c r="F137" s="31"/>
      <c r="G137" s="135" t="s">
        <v>336</v>
      </c>
      <c r="H137" s="135" t="s">
        <v>336</v>
      </c>
      <c r="I137" s="135" t="s">
        <v>336</v>
      </c>
      <c r="J137" s="135" t="s">
        <v>336</v>
      </c>
      <c r="K137" s="135" t="s">
        <v>336</v>
      </c>
      <c r="L137" s="135" t="s">
        <v>336</v>
      </c>
      <c r="M137" s="135" t="s">
        <v>336</v>
      </c>
      <c r="N137" s="135" t="s">
        <v>336</v>
      </c>
      <c r="O137" s="31"/>
      <c r="P137" s="135" t="s">
        <v>336</v>
      </c>
      <c r="Q137" s="135" t="s">
        <v>336</v>
      </c>
      <c r="R137" s="135" t="s">
        <v>336</v>
      </c>
      <c r="S137" s="135" t="s">
        <v>336</v>
      </c>
      <c r="T137" s="135" t="s">
        <v>336</v>
      </c>
      <c r="U137" s="135" t="s">
        <v>336</v>
      </c>
      <c r="V137" s="135" t="s">
        <v>336</v>
      </c>
      <c r="W137" s="135" t="s">
        <v>336</v>
      </c>
      <c r="X137" s="135" t="s">
        <v>336</v>
      </c>
      <c r="Y137" s="135" t="s">
        <v>336</v>
      </c>
      <c r="Z137" s="135" t="s">
        <v>336</v>
      </c>
      <c r="AA137" s="29"/>
    </row>
    <row r="138" spans="1:27" s="30" customFormat="1" ht="11.25" customHeight="1" x14ac:dyDescent="0.25">
      <c r="A138" s="273">
        <v>3</v>
      </c>
      <c r="B138" s="138" t="s">
        <v>2</v>
      </c>
      <c r="C138" s="138" t="s">
        <v>345</v>
      </c>
      <c r="D138" s="141" t="s">
        <v>330</v>
      </c>
      <c r="E138" s="137"/>
      <c r="F138" s="31"/>
      <c r="G138" s="135">
        <f>IF('3c PC'!G14="-","-",'3c PC'!G55)</f>
        <v>6.5567588596821027</v>
      </c>
      <c r="H138" s="135">
        <f>IF('3c PC'!H14="-","-",'3c PC'!H55)</f>
        <v>6.5567588596821027</v>
      </c>
      <c r="I138" s="135">
        <f>IF('3c PC'!I14="-","-",'3c PC'!I55)</f>
        <v>6.6197359495950758</v>
      </c>
      <c r="J138" s="135">
        <f>IF('3c PC'!J14="-","-",'3c PC'!J55)</f>
        <v>6.6197359495950758</v>
      </c>
      <c r="K138" s="135">
        <f>IF('3c PC'!K14="-","-",'3c PC'!K55)</f>
        <v>6.6995028867368616</v>
      </c>
      <c r="L138" s="135">
        <f>IF('3c PC'!L14="-","-",'3c PC'!L55)</f>
        <v>6.6995028867368616</v>
      </c>
      <c r="M138" s="135">
        <f>IF('3c PC'!M14="-","-",'3c PC'!M55)</f>
        <v>7.1131218301273513</v>
      </c>
      <c r="N138" s="135">
        <f>IF('3c PC'!N14="-","-",'3c PC'!N55)</f>
        <v>7.1131218301273513</v>
      </c>
      <c r="O138" s="31"/>
      <c r="P138" s="135" t="str">
        <f>'3c PC'!P55</f>
        <v>-</v>
      </c>
      <c r="Q138" s="135" t="str">
        <f>'3c PC'!Q55</f>
        <v>-</v>
      </c>
      <c r="R138" s="135" t="str">
        <f>'3c PC'!R55</f>
        <v>-</v>
      </c>
      <c r="S138" s="135" t="str">
        <f>'3c PC'!S55</f>
        <v>-</v>
      </c>
      <c r="T138" s="135" t="str">
        <f>'3c PC'!T55</f>
        <v>-</v>
      </c>
      <c r="U138" s="135" t="str">
        <f>'3c PC'!U55</f>
        <v>-</v>
      </c>
      <c r="V138" s="135" t="str">
        <f>'3c PC'!V55</f>
        <v>-</v>
      </c>
      <c r="W138" s="135" t="str">
        <f>'3c PC'!W55</f>
        <v>-</v>
      </c>
      <c r="X138" s="135" t="str">
        <f>'3c PC'!X55</f>
        <v>-</v>
      </c>
      <c r="Y138" s="135" t="str">
        <f>'3c PC'!Y55</f>
        <v>-</v>
      </c>
      <c r="Z138" s="135" t="str">
        <f>'3c PC'!Z55</f>
        <v>-</v>
      </c>
      <c r="AA138" s="29"/>
    </row>
    <row r="139" spans="1:27" s="30" customFormat="1" ht="11.25" customHeight="1" x14ac:dyDescent="0.25">
      <c r="A139" s="273">
        <v>4</v>
      </c>
      <c r="B139" s="138" t="s">
        <v>355</v>
      </c>
      <c r="C139" s="138" t="s">
        <v>346</v>
      </c>
      <c r="D139" s="141" t="s">
        <v>330</v>
      </c>
      <c r="E139" s="137"/>
      <c r="F139" s="31"/>
      <c r="G139" s="135">
        <f>IF('3d NC-Elec'!H25="-","-",'3d NC-Elec'!H25)</f>
        <v>25.367499999999996</v>
      </c>
      <c r="H139" s="135">
        <f>IF('3d NC-Elec'!I25="-","-",'3d NC-Elec'!I25)</f>
        <v>25.367499999999996</v>
      </c>
      <c r="I139" s="135">
        <f>IF('3d NC-Elec'!J25="-","-",'3d NC-Elec'!J25)</f>
        <v>19.381500000000003</v>
      </c>
      <c r="J139" s="135">
        <f>IF('3d NC-Elec'!K25="-","-",'3d NC-Elec'!K25)</f>
        <v>19.381500000000003</v>
      </c>
      <c r="K139" s="135">
        <f>IF('3d NC-Elec'!L25="-","-",'3d NC-Elec'!L25)</f>
        <v>18.651500000000002</v>
      </c>
      <c r="L139" s="135">
        <f>IF('3d NC-Elec'!M25="-","-",'3d NC-Elec'!M25)</f>
        <v>18.651500000000002</v>
      </c>
      <c r="M139" s="135">
        <f>IF('3d NC-Elec'!N25="-","-",'3d NC-Elec'!N25)</f>
        <v>18.906999999999996</v>
      </c>
      <c r="N139" s="135">
        <f>IF('3d NC-Elec'!O25="-","-",'3d NC-Elec'!O25)</f>
        <v>18.906999999999996</v>
      </c>
      <c r="O139" s="31"/>
      <c r="P139" s="135" t="str">
        <f>'3d NC-Elec'!Q25</f>
        <v>-</v>
      </c>
      <c r="Q139" s="135" t="str">
        <f>'3d NC-Elec'!R25</f>
        <v>-</v>
      </c>
      <c r="R139" s="135" t="str">
        <f>'3d NC-Elec'!S25</f>
        <v>-</v>
      </c>
      <c r="S139" s="135" t="str">
        <f>'3d NC-Elec'!T25</f>
        <v>-</v>
      </c>
      <c r="T139" s="135" t="str">
        <f>'3d NC-Elec'!U25</f>
        <v>-</v>
      </c>
      <c r="U139" s="135" t="str">
        <f>'3d NC-Elec'!V25</f>
        <v>-</v>
      </c>
      <c r="V139" s="135" t="str">
        <f>'3d NC-Elec'!W25</f>
        <v>-</v>
      </c>
      <c r="W139" s="135" t="str">
        <f>'3d NC-Elec'!X25</f>
        <v>-</v>
      </c>
      <c r="X139" s="135" t="str">
        <f>'3d NC-Elec'!Y25</f>
        <v>-</v>
      </c>
      <c r="Y139" s="135" t="str">
        <f>'3d NC-Elec'!Z25</f>
        <v>-</v>
      </c>
      <c r="Z139" s="135" t="str">
        <f>'3d NC-Elec'!AA25</f>
        <v>-</v>
      </c>
      <c r="AA139" s="29"/>
    </row>
    <row r="140" spans="1:27" s="30" customFormat="1" ht="11.25" customHeight="1" x14ac:dyDescent="0.25">
      <c r="A140" s="273">
        <v>5</v>
      </c>
      <c r="B140" s="138" t="s">
        <v>352</v>
      </c>
      <c r="C140" s="138" t="s">
        <v>347</v>
      </c>
      <c r="D140" s="141" t="s">
        <v>330</v>
      </c>
      <c r="E140" s="137"/>
      <c r="F140" s="31"/>
      <c r="G140" s="135">
        <f>IF('3f CPIH'!C$16="-","-",'3g OC '!$E$7*('3f CPIH'!C$16/'3f CPIH'!$G$16))</f>
        <v>42.217448207552998</v>
      </c>
      <c r="H140" s="135">
        <f>IF('3f CPIH'!D$16="-","-",'3g OC '!$E$7*('3f CPIH'!D$16/'3f CPIH'!$G$16))</f>
        <v>42.301967623383938</v>
      </c>
      <c r="I140" s="135">
        <f>IF('3f CPIH'!E$16="-","-",'3g OC '!$E$7*('3f CPIH'!E$16/'3f CPIH'!$G$16))</f>
        <v>42.428746747130347</v>
      </c>
      <c r="J140" s="135">
        <f>IF('3f CPIH'!F$16="-","-",'3g OC '!$E$7*('3f CPIH'!F$16/'3f CPIH'!$G$16))</f>
        <v>42.682304994623152</v>
      </c>
      <c r="K140" s="135">
        <f>IF('3f CPIH'!G$16="-","-",'3g OC '!$E$7*('3f CPIH'!G$16/'3f CPIH'!$G$16))</f>
        <v>43.189421489608776</v>
      </c>
      <c r="L140" s="135">
        <f>IF('3f CPIH'!H$16="-","-",'3g OC '!$E$7*('3f CPIH'!H$16/'3f CPIH'!$G$16))</f>
        <v>43.73879769250987</v>
      </c>
      <c r="M140" s="135">
        <f>IF('3f CPIH'!I$16="-","-",'3g OC '!$E$7*('3f CPIH'!I$16/'3f CPIH'!$G$16))</f>
        <v>44.372693311241889</v>
      </c>
      <c r="N140" s="135">
        <f>IF('3f CPIH'!J$16="-","-",'3g OC '!$E$7*('3f CPIH'!J$16/'3f CPIH'!$G$16))</f>
        <v>44.753030682481111</v>
      </c>
      <c r="O140" s="31"/>
      <c r="P140" s="135">
        <f>IF('3f CPIH'!L$16="-","-",'3g OC '!$E$7*('3f CPIH'!L$16/'3f CPIH'!$G$16))</f>
        <v>44.753030682481111</v>
      </c>
      <c r="Q140" s="135" t="str">
        <f>IF('3f CPIH'!M$16="-","-",'3g OC '!$E$7*('3f CPIH'!M$16/'3f CPIH'!$G$16))</f>
        <v>-</v>
      </c>
      <c r="R140" s="135" t="str">
        <f>IF('3f CPIH'!N$16="-","-",'3g OC '!$E$7*('3f CPIH'!N$16/'3f CPIH'!$G$16))</f>
        <v>-</v>
      </c>
      <c r="S140" s="135" t="str">
        <f>IF('3f CPIH'!O$16="-","-",'3g OC '!$E$7*('3f CPIH'!O$16/'3f CPIH'!$G$16))</f>
        <v>-</v>
      </c>
      <c r="T140" s="135" t="str">
        <f>IF('3f CPIH'!P$16="-","-",'3g OC '!$E$7*('3f CPIH'!P$16/'3f CPIH'!$G$16))</f>
        <v>-</v>
      </c>
      <c r="U140" s="135" t="str">
        <f>IF('3f CPIH'!Q$16="-","-",'3g OC '!$E$7*('3f CPIH'!Q$16/'3f CPIH'!$G$16))</f>
        <v>-</v>
      </c>
      <c r="V140" s="135" t="str">
        <f>IF('3f CPIH'!R$16="-","-",'3g OC '!$E$7*('3f CPIH'!R$16/'3f CPIH'!$G$16))</f>
        <v>-</v>
      </c>
      <c r="W140" s="135" t="str">
        <f>IF('3f CPIH'!S$16="-","-",'3g OC '!$E$7*('3f CPIH'!S$16/'3f CPIH'!$G$16))</f>
        <v>-</v>
      </c>
      <c r="X140" s="135" t="str">
        <f>IF('3f CPIH'!T$16="-","-",'3g OC '!$E$7*('3f CPIH'!T$16/'3f CPIH'!$G$16))</f>
        <v>-</v>
      </c>
      <c r="Y140" s="135" t="str">
        <f>IF('3f CPIH'!U$16="-","-",'3g OC '!$E$7*('3f CPIH'!U$16/'3f CPIH'!$G$16))</f>
        <v>-</v>
      </c>
      <c r="Z140" s="135" t="str">
        <f>IF('3f CPIH'!V$16="-","-",'3g OC '!$E$7*('3f CPIH'!V$16/'3f CPIH'!$G$16))</f>
        <v>-</v>
      </c>
      <c r="AA140" s="29"/>
    </row>
    <row r="141" spans="1:27" s="30" customFormat="1" ht="11.25" customHeight="1" x14ac:dyDescent="0.25">
      <c r="A141" s="273">
        <v>6</v>
      </c>
      <c r="B141" s="138" t="s">
        <v>352</v>
      </c>
      <c r="C141" s="138" t="s">
        <v>45</v>
      </c>
      <c r="D141" s="141" t="s">
        <v>330</v>
      </c>
      <c r="E141" s="137"/>
      <c r="F141" s="31"/>
      <c r="G141" s="135" t="s">
        <v>336</v>
      </c>
      <c r="H141" s="135" t="s">
        <v>336</v>
      </c>
      <c r="I141" s="135" t="s">
        <v>336</v>
      </c>
      <c r="J141" s="135" t="s">
        <v>336</v>
      </c>
      <c r="K141" s="135">
        <f>IF('3h SMNCC'!F$36="-","-",'3h SMNCC'!F$44)</f>
        <v>0</v>
      </c>
      <c r="L141" s="135">
        <f>IF('3h SMNCC'!G$36="-","-",'3h SMNCC'!G$44)</f>
        <v>-0.15183804717209767</v>
      </c>
      <c r="M141" s="135">
        <f>IF('3h SMNCC'!H$36="-","-",'3h SMNCC'!H$44)</f>
        <v>1.7175769694001015</v>
      </c>
      <c r="N141" s="135">
        <f>IF('3h SMNCC'!I$36="-","-",'3h SMNCC'!I$44)</f>
        <v>5.3116046327263104</v>
      </c>
      <c r="O141" s="31"/>
      <c r="P141" s="135" t="str">
        <f>IF('3h SMNCC'!K$36="-","-",'3h SMNCC'!K$44)</f>
        <v>-</v>
      </c>
      <c r="Q141" s="135" t="str">
        <f>IF('3h SMNCC'!L$36="-","-",'3h SMNCC'!L$44)</f>
        <v>-</v>
      </c>
      <c r="R141" s="135" t="str">
        <f>IF('3h SMNCC'!M$36="-","-",'3h SMNCC'!M$44)</f>
        <v>-</v>
      </c>
      <c r="S141" s="135" t="str">
        <f>IF('3h SMNCC'!N$36="-","-",'3h SMNCC'!N$44)</f>
        <v>-</v>
      </c>
      <c r="T141" s="135" t="str">
        <f>IF('3h SMNCC'!O$36="-","-",'3h SMNCC'!O$44)</f>
        <v>-</v>
      </c>
      <c r="U141" s="135" t="str">
        <f>IF('3h SMNCC'!P$36="-","-",'3h SMNCC'!P$44)</f>
        <v>-</v>
      </c>
      <c r="V141" s="135" t="str">
        <f>IF('3h SMNCC'!Q$36="-","-",'3h SMNCC'!Q$44)</f>
        <v>-</v>
      </c>
      <c r="W141" s="135" t="str">
        <f>IF('3h SMNCC'!R$36="-","-",'3h SMNCC'!R$44)</f>
        <v>-</v>
      </c>
      <c r="X141" s="135" t="str">
        <f>IF('3h SMNCC'!S$36="-","-",'3h SMNCC'!S$44)</f>
        <v>-</v>
      </c>
      <c r="Y141" s="135" t="str">
        <f>IF('3h SMNCC'!T$36="-","-",'3h SMNCC'!T$44)</f>
        <v>-</v>
      </c>
      <c r="Z141" s="135" t="str">
        <f>IF('3h SMNCC'!U$36="-","-",'3h SMNCC'!U$44)</f>
        <v>-</v>
      </c>
      <c r="AA141" s="29"/>
    </row>
    <row r="142" spans="1:27" s="30" customFormat="1" ht="11.25" customHeight="1" x14ac:dyDescent="0.25">
      <c r="A142" s="273">
        <v>7</v>
      </c>
      <c r="B142" s="138" t="s">
        <v>352</v>
      </c>
      <c r="C142" s="138" t="s">
        <v>399</v>
      </c>
      <c r="D142" s="141" t="s">
        <v>330</v>
      </c>
      <c r="E142" s="137"/>
      <c r="F142" s="31"/>
      <c r="G142" s="135">
        <f>IF('3f CPIH'!C$16="-","-",'3i PAAC PAP'!$G$7*('3f CPIH'!C$16/'3f CPIH'!$G$16))</f>
        <v>12.553203379941255</v>
      </c>
      <c r="H142" s="135">
        <f>IF('3f CPIH'!D$16="-","-",'3i PAAC PAP'!$G$7*('3f CPIH'!D$16/'3f CPIH'!$G$16))</f>
        <v>12.578334918239436</v>
      </c>
      <c r="I142" s="135">
        <f>IF('3f CPIH'!E$16="-","-",'3i PAAC PAP'!$G$7*('3f CPIH'!E$16/'3f CPIH'!$G$16))</f>
        <v>12.616032225686709</v>
      </c>
      <c r="J142" s="135">
        <f>IF('3f CPIH'!F$16="-","-",'3i PAAC PAP'!$G$7*('3f CPIH'!F$16/'3f CPIH'!$G$16))</f>
        <v>12.691426840581251</v>
      </c>
      <c r="K142" s="135">
        <f>IF('3f CPIH'!G$16="-","-",'3i PAAC PAP'!$G$7*('3f CPIH'!G$16/'3f CPIH'!$G$16))</f>
        <v>12.842216070370334</v>
      </c>
      <c r="L142" s="135">
        <f>IF('3f CPIH'!H$16="-","-",'3i PAAC PAP'!$G$7*('3f CPIH'!H$16/'3f CPIH'!$G$16))</f>
        <v>13.005571069308509</v>
      </c>
      <c r="M142" s="135">
        <f>IF('3f CPIH'!I$16="-","-",'3i PAAC PAP'!$G$7*('3f CPIH'!I$16/'3f CPIH'!$G$16))</f>
        <v>13.194057606544863</v>
      </c>
      <c r="N142" s="135">
        <f>IF('3f CPIH'!J$16="-","-",'3i PAAC PAP'!$G$7*('3f CPIH'!J$16/'3f CPIH'!$G$16))</f>
        <v>13.307149528886677</v>
      </c>
      <c r="O142" s="31"/>
      <c r="P142" s="135">
        <f>IF('3f CPIH'!L$16="-","-",'3i PAAC PAP'!$G$7*('3f CPIH'!L$16/'3f CPIH'!$G$16))</f>
        <v>13.307149528886677</v>
      </c>
      <c r="Q142" s="135" t="str">
        <f>IF('3f CPIH'!M$16="-","-",'3i PAAC PAP'!$G$7*('3f CPIH'!M$16/'3f CPIH'!$G$16))</f>
        <v>-</v>
      </c>
      <c r="R142" s="135" t="str">
        <f>IF('3f CPIH'!N$16="-","-",'3i PAAC PAP'!$G$7*('3f CPIH'!N$16/'3f CPIH'!$G$16))</f>
        <v>-</v>
      </c>
      <c r="S142" s="135" t="str">
        <f>IF('3f CPIH'!O$16="-","-",'3i PAAC PAP'!$G$7*('3f CPIH'!O$16/'3f CPIH'!$G$16))</f>
        <v>-</v>
      </c>
      <c r="T142" s="135" t="str">
        <f>IF('3f CPIH'!P$16="-","-",'3i PAAC PAP'!$G$7*('3f CPIH'!P$16/'3f CPIH'!$G$16))</f>
        <v>-</v>
      </c>
      <c r="U142" s="135" t="str">
        <f>IF('3f CPIH'!Q$16="-","-",'3i PAAC PAP'!$G$7*('3f CPIH'!Q$16/'3f CPIH'!$G$16))</f>
        <v>-</v>
      </c>
      <c r="V142" s="135" t="str">
        <f>IF('3f CPIH'!R$16="-","-",'3i PAAC PAP'!$G$7*('3f CPIH'!R$16/'3f CPIH'!$G$16))</f>
        <v>-</v>
      </c>
      <c r="W142" s="135" t="str">
        <f>IF('3f CPIH'!S$16="-","-",'3i PAAC PAP'!$G$7*('3f CPIH'!S$16/'3f CPIH'!$G$16))</f>
        <v>-</v>
      </c>
      <c r="X142" s="135" t="str">
        <f>IF('3f CPIH'!T$16="-","-",'3i PAAC PAP'!$G$7*('3f CPIH'!T$16/'3f CPIH'!$G$16))</f>
        <v>-</v>
      </c>
      <c r="Y142" s="135" t="str">
        <f>IF('3f CPIH'!U$16="-","-",'3i PAAC PAP'!$G$7*('3f CPIH'!U$16/'3f CPIH'!$G$16))</f>
        <v>-</v>
      </c>
      <c r="Z142" s="135" t="str">
        <f>IF('3f CPIH'!V$16="-","-",'3i PAAC PAP'!$G$7*('3f CPIH'!V$16/'3f CPIH'!$G$16))</f>
        <v>-</v>
      </c>
      <c r="AA142" s="29"/>
    </row>
    <row r="143" spans="1:27" s="30" customFormat="1" ht="11.5" x14ac:dyDescent="0.25">
      <c r="A143" s="273">
        <v>8</v>
      </c>
      <c r="B143" s="138" t="s">
        <v>352</v>
      </c>
      <c r="C143" s="138" t="s">
        <v>417</v>
      </c>
      <c r="D143" s="141" t="s">
        <v>330</v>
      </c>
      <c r="E143" s="137"/>
      <c r="F143" s="31"/>
      <c r="G143" s="135">
        <f>IF(G138="-","-",SUM(G136:G141)*'3i PAAC PAP'!$G$19)</f>
        <v>6.1087545819551652</v>
      </c>
      <c r="H143" s="135">
        <f>IF(H138="-","-",SUM(H136:H141)*'3i PAAC PAP'!$G$19)</f>
        <v>6.1157183866629943</v>
      </c>
      <c r="I143" s="135">
        <f>IF(I138="-","-",SUM(I136:I141)*'3i PAAC PAP'!$G$19)</f>
        <v>5.6381487138224724</v>
      </c>
      <c r="J143" s="135">
        <f>IF(J138="-","-",SUM(J136:J141)*'3i PAAC PAP'!$G$19)</f>
        <v>5.6590401279459641</v>
      </c>
      <c r="K143" s="135">
        <f>IF(K138="-","-",SUM(K136:K141)*'3i PAAC PAP'!$G$19)</f>
        <v>5.6472483305308794</v>
      </c>
      <c r="L143" s="135">
        <f>IF(L138="-","-",SUM(L136:L141)*'3i PAAC PAP'!$G$19)</f>
        <v>5.6800026752360706</v>
      </c>
      <c r="M143" s="135">
        <f>IF(M138="-","-",SUM(M136:M141)*'3i PAAC PAP'!$G$19)</f>
        <v>5.9413885333632246</v>
      </c>
      <c r="N143" s="135">
        <f>IF(N138="-","-",SUM(N136:N141)*'3i PAAC PAP'!$G$19)</f>
        <v>6.2688482261006362</v>
      </c>
      <c r="O143" s="31"/>
      <c r="P143" s="135" t="str">
        <f>IF(P138="-","-",SUM(P136:P141)*'3i PAAC PAP'!$G$19)</f>
        <v>-</v>
      </c>
      <c r="Q143" s="135" t="str">
        <f>IF(Q138="-","-",SUM(Q136:Q141)*'3i PAAC PAP'!$G$19)</f>
        <v>-</v>
      </c>
      <c r="R143" s="135" t="str">
        <f>IF(R138="-","-",SUM(R136:R141)*'3i PAAC PAP'!$G$19)</f>
        <v>-</v>
      </c>
      <c r="S143" s="135" t="str">
        <f>IF(S138="-","-",SUM(S136:S141)*'3i PAAC PAP'!$G$19)</f>
        <v>-</v>
      </c>
      <c r="T143" s="135" t="str">
        <f>IF(T138="-","-",SUM(T136:T141)*'3i PAAC PAP'!$G$19)</f>
        <v>-</v>
      </c>
      <c r="U143" s="135" t="str">
        <f>IF(U138="-","-",SUM(U136:U141)*'3i PAAC PAP'!$G$19)</f>
        <v>-</v>
      </c>
      <c r="V143" s="135" t="str">
        <f>IF(V138="-","-",SUM(V136:V141)*'3i PAAC PAP'!$G$19)</f>
        <v>-</v>
      </c>
      <c r="W143" s="135" t="str">
        <f>IF(W138="-","-",SUM(W136:W141)*'3i PAAC PAP'!$G$19)</f>
        <v>-</v>
      </c>
      <c r="X143" s="135" t="str">
        <f>IF(X138="-","-",SUM(X136:X141)*'3i PAAC PAP'!$G$19)</f>
        <v>-</v>
      </c>
      <c r="Y143" s="135" t="str">
        <f>IF(Y138="-","-",SUM(Y136:Y141)*'3i PAAC PAP'!$G$19)</f>
        <v>-</v>
      </c>
      <c r="Z143" s="135" t="str">
        <f>IF(Z138="-","-",SUM(Z136:Z141)*'3i PAAC PAP'!$G$19)</f>
        <v>-</v>
      </c>
      <c r="AA143" s="29"/>
    </row>
    <row r="144" spans="1:27" s="30" customFormat="1" ht="11.5" x14ac:dyDescent="0.25">
      <c r="A144" s="273">
        <v>9</v>
      </c>
      <c r="B144" s="138" t="s">
        <v>398</v>
      </c>
      <c r="C144" s="138" t="s">
        <v>548</v>
      </c>
      <c r="D144" s="141" t="s">
        <v>330</v>
      </c>
      <c r="E144" s="193"/>
      <c r="F144" s="31"/>
      <c r="G144" s="135">
        <f>IF(G138="-","-",SUM(G136:G143)*'3j EBIT'!$E$7)</f>
        <v>1.7632696355534989</v>
      </c>
      <c r="H144" s="135">
        <f>IF(H138="-","-",SUM(H136:H143)*'3j EBIT'!$E$7)</f>
        <v>1.7654853159714006</v>
      </c>
      <c r="I144" s="135">
        <f>IF(I138="-","-",SUM(I136:I143)*'3j EBIT'!$E$7)</f>
        <v>1.6469991090884577</v>
      </c>
      <c r="J144" s="135">
        <f>IF(J138="-","-",SUM(J136:J143)*'3j EBIT'!$E$7)</f>
        <v>1.6536461503421633</v>
      </c>
      <c r="K144" s="135">
        <f>IF(K138="-","-",SUM(K136:K143)*'3j EBIT'!$E$7)</f>
        <v>1.6535678867676904</v>
      </c>
      <c r="L144" s="135">
        <f>IF(L138="-","-",SUM(L136:L143)*'3j EBIT'!$E$7)</f>
        <v>1.6648471892557655</v>
      </c>
      <c r="M144" s="135">
        <f>IF(M138="-","-",SUM(M136:M143)*'3j EBIT'!$E$7)</f>
        <v>1.7336709267628709</v>
      </c>
      <c r="N144" s="135">
        <f>IF(N138="-","-",SUM(N136:N143)*'3j EBIT'!$E$7)</f>
        <v>1.8175543431061196</v>
      </c>
      <c r="O144" s="31"/>
      <c r="P144" s="135" t="str">
        <f>IF(P138="-","-",SUM(P136:P143)*'3j EBIT'!$E$7)</f>
        <v>-</v>
      </c>
      <c r="Q144" s="135" t="str">
        <f>IF(Q138="-","-",SUM(Q136:Q143)*'3j EBIT'!$E$7)</f>
        <v>-</v>
      </c>
      <c r="R144" s="135" t="str">
        <f>IF(R138="-","-",SUM(R136:R143)*'3j EBIT'!$E$7)</f>
        <v>-</v>
      </c>
      <c r="S144" s="135" t="str">
        <f>IF(S138="-","-",SUM(S136:S143)*'3j EBIT'!$E$7)</f>
        <v>-</v>
      </c>
      <c r="T144" s="135" t="str">
        <f>IF(T138="-","-",SUM(T136:T143)*'3j EBIT'!$E$7)</f>
        <v>-</v>
      </c>
      <c r="U144" s="135" t="str">
        <f>IF(U138="-","-",SUM(U136:U143)*'3j EBIT'!$E$7)</f>
        <v>-</v>
      </c>
      <c r="V144" s="135" t="str">
        <f>IF(V138="-","-",SUM(V136:V143)*'3j EBIT'!$E$7)</f>
        <v>-</v>
      </c>
      <c r="W144" s="135" t="str">
        <f>IF(W138="-","-",SUM(W136:W143)*'3j EBIT'!$E$7)</f>
        <v>-</v>
      </c>
      <c r="X144" s="135" t="str">
        <f>IF(X138="-","-",SUM(X136:X143)*'3j EBIT'!$E$7)</f>
        <v>-</v>
      </c>
      <c r="Y144" s="135" t="str">
        <f>IF(Y138="-","-",SUM(Y136:Y143)*'3j EBIT'!$E$7)</f>
        <v>-</v>
      </c>
      <c r="Z144" s="135" t="str">
        <f>IF(Z138="-","-",SUM(Z136:Z143)*'3j EBIT'!$E$7)</f>
        <v>-</v>
      </c>
      <c r="AA144" s="29"/>
    </row>
    <row r="145" spans="1:27" s="30" customFormat="1" ht="11.5" x14ac:dyDescent="0.25">
      <c r="A145" s="273">
        <v>10</v>
      </c>
      <c r="B145" s="138" t="s">
        <v>294</v>
      </c>
      <c r="C145" s="188" t="s">
        <v>549</v>
      </c>
      <c r="D145" s="141" t="s">
        <v>330</v>
      </c>
      <c r="E145" s="141"/>
      <c r="F145" s="31"/>
      <c r="G145" s="135">
        <f>IF(G140="-","-",SUM(G136:G138,G140:G144)*'3k HAP'!$E$8)</f>
        <v>1.0017708930393237</v>
      </c>
      <c r="H145" s="135">
        <f>IF(H140="-","-",SUM(H136:H138,H140:H144)*'3k HAP'!$E$8)</f>
        <v>1.0034911509551494</v>
      </c>
      <c r="I145" s="135">
        <f>IF(I140="-","-",SUM(I136:I138,I140:I144)*'3k HAP'!$E$8)</f>
        <v>0.99815505080119216</v>
      </c>
      <c r="J145" s="135">
        <f>IF(J140="-","-",SUM(J136:J138,J140:J144)*'3k HAP'!$E$8)</f>
        <v>1.0033158245486693</v>
      </c>
      <c r="K145" s="135">
        <f>IF(K140="-","-",SUM(K136:K138,K140:K144)*'3k HAP'!$E$8)</f>
        <v>1.0138229612503495</v>
      </c>
      <c r="L145" s="135">
        <f>IF(L140="-","-",SUM(L136:L138,L140:L144)*'3k HAP'!$E$8)</f>
        <v>1.0225802302289126</v>
      </c>
      <c r="M145" s="135">
        <f>IF(M140="-","-",SUM(M136:M138,M140:M144)*'3k HAP'!$E$8)</f>
        <v>1.0723163278415724</v>
      </c>
      <c r="N145" s="135">
        <f>IF(N140="-","-",SUM(N136:N138,N140:N144)*'3k HAP'!$E$8)</f>
        <v>1.1374435500732021</v>
      </c>
      <c r="O145" s="31"/>
      <c r="P145" s="135">
        <f>IF(P140="-","-",SUM(P136:P138,P140:P144)*'3k HAP'!$E$8)</f>
        <v>0.84051262647162428</v>
      </c>
      <c r="Q145" s="135" t="str">
        <f>IF(Q140="-","-",SUM(Q136:Q138,Q140:Q144)*'3k HAP'!$E$8)</f>
        <v>-</v>
      </c>
      <c r="R145" s="135" t="str">
        <f>IF(R140="-","-",SUM(R136:R138,R140:R144)*'3k HAP'!$E$8)</f>
        <v>-</v>
      </c>
      <c r="S145" s="135" t="str">
        <f>IF(S140="-","-",SUM(S136:S138,S140:S144)*'3k HAP'!$E$8)</f>
        <v>-</v>
      </c>
      <c r="T145" s="135" t="str">
        <f>IF(T140="-","-",SUM(T136:T138,T140:T144)*'3k HAP'!$E$8)</f>
        <v>-</v>
      </c>
      <c r="U145" s="135" t="str">
        <f>IF(U140="-","-",SUM(U136:U138,U140:U144)*'3k HAP'!$E$8)</f>
        <v>-</v>
      </c>
      <c r="V145" s="135" t="str">
        <f>IF(V140="-","-",SUM(V136:V138,V140:V144)*'3k HAP'!$E$8)</f>
        <v>-</v>
      </c>
      <c r="W145" s="135" t="str">
        <f>IF(W140="-","-",SUM(W136:W138,W140:W144)*'3k HAP'!$E$8)</f>
        <v>-</v>
      </c>
      <c r="X145" s="135" t="str">
        <f>IF(X140="-","-",SUM(X136:X138,X140:X144)*'3k HAP'!$E$8)</f>
        <v>-</v>
      </c>
      <c r="Y145" s="135" t="str">
        <f>IF(Y140="-","-",SUM(Y136:Y138,Y140:Y144)*'3k HAP'!$E$8)</f>
        <v>-</v>
      </c>
      <c r="Z145" s="135" t="str">
        <f>IF(Z140="-","-",SUM(Z136:Z138,Z140:Z144)*'3k HAP'!$E$8)</f>
        <v>-</v>
      </c>
      <c r="AA145" s="29"/>
    </row>
    <row r="146" spans="1:27" s="30" customFormat="1" ht="11.25" customHeight="1" x14ac:dyDescent="0.25">
      <c r="A146" s="273">
        <v>11</v>
      </c>
      <c r="B146" s="138" t="s">
        <v>46</v>
      </c>
      <c r="C146" s="138" t="str">
        <f>B146&amp;"_"&amp;D146</f>
        <v>Total_Yorkshire</v>
      </c>
      <c r="D146" s="141" t="s">
        <v>330</v>
      </c>
      <c r="E146" s="193"/>
      <c r="F146" s="31"/>
      <c r="G146" s="135">
        <f t="shared" ref="G146:N146" si="22">IF(G140="-","-",SUM(G136:G145))</f>
        <v>95.568705557724343</v>
      </c>
      <c r="H146" s="135">
        <f t="shared" si="22"/>
        <v>95.689256254895014</v>
      </c>
      <c r="I146" s="135">
        <f t="shared" si="22"/>
        <v>89.329317796124258</v>
      </c>
      <c r="J146" s="135">
        <f t="shared" si="22"/>
        <v>89.690969887636271</v>
      </c>
      <c r="K146" s="135">
        <f t="shared" si="22"/>
        <v>89.697279625264912</v>
      </c>
      <c r="L146" s="135">
        <f t="shared" si="22"/>
        <v>90.310963696103912</v>
      </c>
      <c r="M146" s="135">
        <f t="shared" si="22"/>
        <v>94.051825505281869</v>
      </c>
      <c r="N146" s="135">
        <f t="shared" si="22"/>
        <v>98.615752793501414</v>
      </c>
      <c r="O146" s="31"/>
      <c r="P146" s="135">
        <f t="shared" ref="P146:Z146" si="23">IF(P140="-","-",SUM(P136:P145))</f>
        <v>58.900692837839408</v>
      </c>
      <c r="Q146" s="135" t="str">
        <f t="shared" si="23"/>
        <v>-</v>
      </c>
      <c r="R146" s="135" t="str">
        <f t="shared" si="23"/>
        <v>-</v>
      </c>
      <c r="S146" s="135" t="str">
        <f t="shared" si="23"/>
        <v>-</v>
      </c>
      <c r="T146" s="135" t="str">
        <f t="shared" si="23"/>
        <v>-</v>
      </c>
      <c r="U146" s="135" t="str">
        <f t="shared" si="23"/>
        <v>-</v>
      </c>
      <c r="V146" s="135" t="str">
        <f t="shared" si="23"/>
        <v>-</v>
      </c>
      <c r="W146" s="135" t="str">
        <f t="shared" si="23"/>
        <v>-</v>
      </c>
      <c r="X146" s="135" t="str">
        <f t="shared" si="23"/>
        <v>-</v>
      </c>
      <c r="Y146" s="135" t="str">
        <f t="shared" si="23"/>
        <v>-</v>
      </c>
      <c r="Z146" s="135" t="str">
        <f t="shared" si="23"/>
        <v>-</v>
      </c>
      <c r="AA146" s="29"/>
    </row>
    <row r="147" spans="1:27" s="30" customFormat="1" ht="11.25" customHeight="1" x14ac:dyDescent="0.25">
      <c r="A147" s="273">
        <v>1</v>
      </c>
      <c r="B147" s="142" t="s">
        <v>353</v>
      </c>
      <c r="C147" s="142" t="s">
        <v>344</v>
      </c>
      <c r="D147" s="140" t="s">
        <v>331</v>
      </c>
      <c r="E147" s="192"/>
      <c r="F147" s="31"/>
      <c r="G147" s="41" t="s">
        <v>336</v>
      </c>
      <c r="H147" s="41" t="s">
        <v>336</v>
      </c>
      <c r="I147" s="41" t="s">
        <v>336</v>
      </c>
      <c r="J147" s="41" t="s">
        <v>336</v>
      </c>
      <c r="K147" s="41" t="s">
        <v>336</v>
      </c>
      <c r="L147" s="41" t="s">
        <v>336</v>
      </c>
      <c r="M147" s="41" t="s">
        <v>336</v>
      </c>
      <c r="N147" s="41" t="s">
        <v>336</v>
      </c>
      <c r="O147" s="31"/>
      <c r="P147" s="41" t="s">
        <v>336</v>
      </c>
      <c r="Q147" s="41" t="s">
        <v>336</v>
      </c>
      <c r="R147" s="41" t="s">
        <v>336</v>
      </c>
      <c r="S147" s="41" t="s">
        <v>336</v>
      </c>
      <c r="T147" s="41" t="s">
        <v>336</v>
      </c>
      <c r="U147" s="41" t="s">
        <v>336</v>
      </c>
      <c r="V147" s="41" t="s">
        <v>336</v>
      </c>
      <c r="W147" s="41" t="s">
        <v>336</v>
      </c>
      <c r="X147" s="41" t="s">
        <v>336</v>
      </c>
      <c r="Y147" s="41" t="s">
        <v>336</v>
      </c>
      <c r="Z147" s="41" t="s">
        <v>336</v>
      </c>
      <c r="AA147" s="29"/>
    </row>
    <row r="148" spans="1:27" s="30" customFormat="1" ht="11.25" customHeight="1" x14ac:dyDescent="0.25">
      <c r="A148" s="273">
        <v>2</v>
      </c>
      <c r="B148" s="142" t="s">
        <v>353</v>
      </c>
      <c r="C148" s="142" t="s">
        <v>303</v>
      </c>
      <c r="D148" s="140" t="s">
        <v>331</v>
      </c>
      <c r="E148" s="192"/>
      <c r="F148" s="31"/>
      <c r="G148" s="41" t="s">
        <v>336</v>
      </c>
      <c r="H148" s="41" t="s">
        <v>336</v>
      </c>
      <c r="I148" s="41" t="s">
        <v>336</v>
      </c>
      <c r="J148" s="41" t="s">
        <v>336</v>
      </c>
      <c r="K148" s="41" t="s">
        <v>336</v>
      </c>
      <c r="L148" s="41" t="s">
        <v>336</v>
      </c>
      <c r="M148" s="41" t="s">
        <v>336</v>
      </c>
      <c r="N148" s="41" t="s">
        <v>336</v>
      </c>
      <c r="O148" s="31"/>
      <c r="P148" s="41" t="s">
        <v>336</v>
      </c>
      <c r="Q148" s="41" t="s">
        <v>336</v>
      </c>
      <c r="R148" s="41" t="s">
        <v>336</v>
      </c>
      <c r="S148" s="41" t="s">
        <v>336</v>
      </c>
      <c r="T148" s="41" t="s">
        <v>336</v>
      </c>
      <c r="U148" s="41" t="s">
        <v>336</v>
      </c>
      <c r="V148" s="41" t="s">
        <v>336</v>
      </c>
      <c r="W148" s="41" t="s">
        <v>336</v>
      </c>
      <c r="X148" s="41" t="s">
        <v>336</v>
      </c>
      <c r="Y148" s="41" t="s">
        <v>336</v>
      </c>
      <c r="Z148" s="41" t="s">
        <v>336</v>
      </c>
      <c r="AA148" s="29"/>
    </row>
    <row r="149" spans="1:27" s="30" customFormat="1" ht="11.25" customHeight="1" x14ac:dyDescent="0.25">
      <c r="A149" s="273">
        <v>3</v>
      </c>
      <c r="B149" s="142" t="s">
        <v>2</v>
      </c>
      <c r="C149" s="142" t="s">
        <v>345</v>
      </c>
      <c r="D149" s="140" t="s">
        <v>331</v>
      </c>
      <c r="E149" s="192"/>
      <c r="F149" s="31"/>
      <c r="G149" s="41">
        <f>IF('3c PC'!G14="-","-",'3c PC'!G55)</f>
        <v>6.5567588596821027</v>
      </c>
      <c r="H149" s="41">
        <f>IF('3c PC'!H14="-","-",'3c PC'!H55)</f>
        <v>6.5567588596821027</v>
      </c>
      <c r="I149" s="41">
        <f>IF('3c PC'!I14="-","-",'3c PC'!I55)</f>
        <v>6.6197359495950758</v>
      </c>
      <c r="J149" s="41">
        <f>IF('3c PC'!J14="-","-",'3c PC'!J55)</f>
        <v>6.6197359495950758</v>
      </c>
      <c r="K149" s="41">
        <f>IF('3c PC'!K14="-","-",'3c PC'!K55)</f>
        <v>6.6995028867368616</v>
      </c>
      <c r="L149" s="41">
        <f>IF('3c PC'!L14="-","-",'3c PC'!L55)</f>
        <v>6.6995028867368616</v>
      </c>
      <c r="M149" s="41">
        <f>IF('3c PC'!M14="-","-",'3c PC'!M55)</f>
        <v>7.1131218301273513</v>
      </c>
      <c r="N149" s="41">
        <f>IF('3c PC'!N14="-","-",'3c PC'!N55)</f>
        <v>7.1131218301273513</v>
      </c>
      <c r="O149" s="31"/>
      <c r="P149" s="41" t="str">
        <f>'3c PC'!P55</f>
        <v>-</v>
      </c>
      <c r="Q149" s="41" t="str">
        <f>'3c PC'!Q55</f>
        <v>-</v>
      </c>
      <c r="R149" s="41" t="str">
        <f>'3c PC'!R55</f>
        <v>-</v>
      </c>
      <c r="S149" s="41" t="str">
        <f>'3c PC'!S55</f>
        <v>-</v>
      </c>
      <c r="T149" s="41" t="str">
        <f>'3c PC'!T55</f>
        <v>-</v>
      </c>
      <c r="U149" s="41" t="str">
        <f>'3c PC'!U55</f>
        <v>-</v>
      </c>
      <c r="V149" s="41" t="str">
        <f>'3c PC'!V55</f>
        <v>-</v>
      </c>
      <c r="W149" s="41" t="str">
        <f>'3c PC'!W55</f>
        <v>-</v>
      </c>
      <c r="X149" s="41" t="str">
        <f>'3c PC'!X55</f>
        <v>-</v>
      </c>
      <c r="Y149" s="41" t="str">
        <f>'3c PC'!Y55</f>
        <v>-</v>
      </c>
      <c r="Z149" s="41" t="str">
        <f>'3c PC'!Z55</f>
        <v>-</v>
      </c>
      <c r="AA149" s="29"/>
    </row>
    <row r="150" spans="1:27" s="30" customFormat="1" ht="11.25" customHeight="1" x14ac:dyDescent="0.25">
      <c r="A150" s="273">
        <v>4</v>
      </c>
      <c r="B150" s="142" t="s">
        <v>355</v>
      </c>
      <c r="C150" s="142" t="s">
        <v>346</v>
      </c>
      <c r="D150" s="140" t="s">
        <v>331</v>
      </c>
      <c r="E150" s="192"/>
      <c r="F150" s="31"/>
      <c r="G150" s="41">
        <f>IF('3d NC-Elec'!H26="-","-",'3d NC-Elec'!H26)</f>
        <v>18.2135</v>
      </c>
      <c r="H150" s="41">
        <f>IF('3d NC-Elec'!I26="-","-",'3d NC-Elec'!I26)</f>
        <v>18.2135</v>
      </c>
      <c r="I150" s="41">
        <f>IF('3d NC-Elec'!J26="-","-",'3d NC-Elec'!J26)</f>
        <v>18.140499999999999</v>
      </c>
      <c r="J150" s="41">
        <f>IF('3d NC-Elec'!K26="-","-",'3d NC-Elec'!K26)</f>
        <v>18.140499999999999</v>
      </c>
      <c r="K150" s="41">
        <f>IF('3d NC-Elec'!L26="-","-",'3d NC-Elec'!L26)</f>
        <v>18.797499999999999</v>
      </c>
      <c r="L150" s="41">
        <f>IF('3d NC-Elec'!M26="-","-",'3d NC-Elec'!M26)</f>
        <v>18.797499999999999</v>
      </c>
      <c r="M150" s="41">
        <f>IF('3d NC-Elec'!N26="-","-",'3d NC-Elec'!N26)</f>
        <v>18.614999999999998</v>
      </c>
      <c r="N150" s="41">
        <f>IF('3d NC-Elec'!O26="-","-",'3d NC-Elec'!O26)</f>
        <v>18.614999999999998</v>
      </c>
      <c r="O150" s="31"/>
      <c r="P150" s="41" t="str">
        <f>'3d NC-Elec'!Q26</f>
        <v>-</v>
      </c>
      <c r="Q150" s="41" t="str">
        <f>'3d NC-Elec'!R26</f>
        <v>-</v>
      </c>
      <c r="R150" s="41" t="str">
        <f>'3d NC-Elec'!S26</f>
        <v>-</v>
      </c>
      <c r="S150" s="41" t="str">
        <f>'3d NC-Elec'!T26</f>
        <v>-</v>
      </c>
      <c r="T150" s="41" t="str">
        <f>'3d NC-Elec'!U26</f>
        <v>-</v>
      </c>
      <c r="U150" s="41" t="str">
        <f>'3d NC-Elec'!V26</f>
        <v>-</v>
      </c>
      <c r="V150" s="41" t="str">
        <f>'3d NC-Elec'!W26</f>
        <v>-</v>
      </c>
      <c r="W150" s="41" t="str">
        <f>'3d NC-Elec'!X26</f>
        <v>-</v>
      </c>
      <c r="X150" s="41" t="str">
        <f>'3d NC-Elec'!Y26</f>
        <v>-</v>
      </c>
      <c r="Y150" s="41" t="str">
        <f>'3d NC-Elec'!Z26</f>
        <v>-</v>
      </c>
      <c r="Z150" s="41" t="str">
        <f>'3d NC-Elec'!AA26</f>
        <v>-</v>
      </c>
      <c r="AA150" s="29"/>
    </row>
    <row r="151" spans="1:27" s="30" customFormat="1" ht="11.25" customHeight="1" x14ac:dyDescent="0.25">
      <c r="A151" s="273">
        <v>5</v>
      </c>
      <c r="B151" s="142" t="s">
        <v>352</v>
      </c>
      <c r="C151" s="142" t="s">
        <v>347</v>
      </c>
      <c r="D151" s="140" t="s">
        <v>331</v>
      </c>
      <c r="E151" s="192"/>
      <c r="F151" s="31"/>
      <c r="G151" s="41">
        <f>IF('3f CPIH'!C$16="-","-",'3g OC '!$E$7*('3f CPIH'!C$16/'3f CPIH'!$G$16))</f>
        <v>42.217448207552998</v>
      </c>
      <c r="H151" s="41">
        <f>IF('3f CPIH'!D$16="-","-",'3g OC '!$E$7*('3f CPIH'!D$16/'3f CPIH'!$G$16))</f>
        <v>42.301967623383938</v>
      </c>
      <c r="I151" s="41">
        <f>IF('3f CPIH'!E$16="-","-",'3g OC '!$E$7*('3f CPIH'!E$16/'3f CPIH'!$G$16))</f>
        <v>42.428746747130347</v>
      </c>
      <c r="J151" s="41">
        <f>IF('3f CPIH'!F$16="-","-",'3g OC '!$E$7*('3f CPIH'!F$16/'3f CPIH'!$G$16))</f>
        <v>42.682304994623152</v>
      </c>
      <c r="K151" s="41">
        <f>IF('3f CPIH'!G$16="-","-",'3g OC '!$E$7*('3f CPIH'!G$16/'3f CPIH'!$G$16))</f>
        <v>43.189421489608776</v>
      </c>
      <c r="L151" s="41">
        <f>IF('3f CPIH'!H$16="-","-",'3g OC '!$E$7*('3f CPIH'!H$16/'3f CPIH'!$G$16))</f>
        <v>43.73879769250987</v>
      </c>
      <c r="M151" s="41">
        <f>IF('3f CPIH'!I$16="-","-",'3g OC '!$E$7*('3f CPIH'!I$16/'3f CPIH'!$G$16))</f>
        <v>44.372693311241889</v>
      </c>
      <c r="N151" s="41">
        <f>IF('3f CPIH'!J$16="-","-",'3g OC '!$E$7*('3f CPIH'!J$16/'3f CPIH'!$G$16))</f>
        <v>44.753030682481111</v>
      </c>
      <c r="O151" s="31"/>
      <c r="P151" s="41">
        <f>IF('3f CPIH'!L$16="-","-",'3g OC '!$E$7*('3f CPIH'!L$16/'3f CPIH'!$G$16))</f>
        <v>44.753030682481111</v>
      </c>
      <c r="Q151" s="41" t="str">
        <f>IF('3f CPIH'!M$16="-","-",'3g OC '!$E$7*('3f CPIH'!M$16/'3f CPIH'!$G$16))</f>
        <v>-</v>
      </c>
      <c r="R151" s="41" t="str">
        <f>IF('3f CPIH'!N$16="-","-",'3g OC '!$E$7*('3f CPIH'!N$16/'3f CPIH'!$G$16))</f>
        <v>-</v>
      </c>
      <c r="S151" s="41" t="str">
        <f>IF('3f CPIH'!O$16="-","-",'3g OC '!$E$7*('3f CPIH'!O$16/'3f CPIH'!$G$16))</f>
        <v>-</v>
      </c>
      <c r="T151" s="41" t="str">
        <f>IF('3f CPIH'!P$16="-","-",'3g OC '!$E$7*('3f CPIH'!P$16/'3f CPIH'!$G$16))</f>
        <v>-</v>
      </c>
      <c r="U151" s="41" t="str">
        <f>IF('3f CPIH'!Q$16="-","-",'3g OC '!$E$7*('3f CPIH'!Q$16/'3f CPIH'!$G$16))</f>
        <v>-</v>
      </c>
      <c r="V151" s="41" t="str">
        <f>IF('3f CPIH'!R$16="-","-",'3g OC '!$E$7*('3f CPIH'!R$16/'3f CPIH'!$G$16))</f>
        <v>-</v>
      </c>
      <c r="W151" s="41" t="str">
        <f>IF('3f CPIH'!S$16="-","-",'3g OC '!$E$7*('3f CPIH'!S$16/'3f CPIH'!$G$16))</f>
        <v>-</v>
      </c>
      <c r="X151" s="41" t="str">
        <f>IF('3f CPIH'!T$16="-","-",'3g OC '!$E$7*('3f CPIH'!T$16/'3f CPIH'!$G$16))</f>
        <v>-</v>
      </c>
      <c r="Y151" s="41" t="str">
        <f>IF('3f CPIH'!U$16="-","-",'3g OC '!$E$7*('3f CPIH'!U$16/'3f CPIH'!$G$16))</f>
        <v>-</v>
      </c>
      <c r="Z151" s="41" t="str">
        <f>IF('3f CPIH'!V$16="-","-",'3g OC '!$E$7*('3f CPIH'!V$16/'3f CPIH'!$G$16))</f>
        <v>-</v>
      </c>
      <c r="AA151" s="29"/>
    </row>
    <row r="152" spans="1:27" s="30" customFormat="1" ht="11.25" customHeight="1" x14ac:dyDescent="0.25">
      <c r="A152" s="273">
        <v>6</v>
      </c>
      <c r="B152" s="142" t="s">
        <v>352</v>
      </c>
      <c r="C152" s="142" t="s">
        <v>45</v>
      </c>
      <c r="D152" s="140" t="s">
        <v>331</v>
      </c>
      <c r="E152" s="192"/>
      <c r="F152" s="31"/>
      <c r="G152" s="41" t="s">
        <v>336</v>
      </c>
      <c r="H152" s="41" t="s">
        <v>336</v>
      </c>
      <c r="I152" s="41" t="s">
        <v>336</v>
      </c>
      <c r="J152" s="41" t="s">
        <v>336</v>
      </c>
      <c r="K152" s="41">
        <f>IF('3h SMNCC'!F$36="-","-",'3h SMNCC'!F$44)</f>
        <v>0</v>
      </c>
      <c r="L152" s="41">
        <f>IF('3h SMNCC'!G$36="-","-",'3h SMNCC'!G$44)</f>
        <v>-0.15183804717209767</v>
      </c>
      <c r="M152" s="41">
        <f>IF('3h SMNCC'!H$36="-","-",'3h SMNCC'!H$44)</f>
        <v>1.7175769694001015</v>
      </c>
      <c r="N152" s="41">
        <f>IF('3h SMNCC'!I$36="-","-",'3h SMNCC'!I$44)</f>
        <v>5.3116046327263104</v>
      </c>
      <c r="O152" s="31"/>
      <c r="P152" s="41" t="str">
        <f>IF('3h SMNCC'!K$36="-","-",'3h SMNCC'!K$44)</f>
        <v>-</v>
      </c>
      <c r="Q152" s="41" t="str">
        <f>IF('3h SMNCC'!L$36="-","-",'3h SMNCC'!L$44)</f>
        <v>-</v>
      </c>
      <c r="R152" s="41" t="str">
        <f>IF('3h SMNCC'!M$36="-","-",'3h SMNCC'!M$44)</f>
        <v>-</v>
      </c>
      <c r="S152" s="41" t="str">
        <f>IF('3h SMNCC'!N$36="-","-",'3h SMNCC'!N$44)</f>
        <v>-</v>
      </c>
      <c r="T152" s="41" t="str">
        <f>IF('3h SMNCC'!O$36="-","-",'3h SMNCC'!O$44)</f>
        <v>-</v>
      </c>
      <c r="U152" s="41" t="str">
        <f>IF('3h SMNCC'!P$36="-","-",'3h SMNCC'!P$44)</f>
        <v>-</v>
      </c>
      <c r="V152" s="41" t="str">
        <f>IF('3h SMNCC'!Q$36="-","-",'3h SMNCC'!Q$44)</f>
        <v>-</v>
      </c>
      <c r="W152" s="41" t="str">
        <f>IF('3h SMNCC'!R$36="-","-",'3h SMNCC'!R$44)</f>
        <v>-</v>
      </c>
      <c r="X152" s="41" t="str">
        <f>IF('3h SMNCC'!S$36="-","-",'3h SMNCC'!S$44)</f>
        <v>-</v>
      </c>
      <c r="Y152" s="41" t="str">
        <f>IF('3h SMNCC'!T$36="-","-",'3h SMNCC'!T$44)</f>
        <v>-</v>
      </c>
      <c r="Z152" s="41" t="str">
        <f>IF('3h SMNCC'!U$36="-","-",'3h SMNCC'!U$44)</f>
        <v>-</v>
      </c>
      <c r="AA152" s="29"/>
    </row>
    <row r="153" spans="1:27" s="30" customFormat="1" ht="11.5" x14ac:dyDescent="0.25">
      <c r="A153" s="273">
        <v>7</v>
      </c>
      <c r="B153" s="142" t="s">
        <v>352</v>
      </c>
      <c r="C153" s="142" t="s">
        <v>399</v>
      </c>
      <c r="D153" s="140" t="s">
        <v>331</v>
      </c>
      <c r="E153" s="192"/>
      <c r="F153" s="31"/>
      <c r="G153" s="41">
        <f>IF('3f CPIH'!C$16="-","-",'3i PAAC PAP'!$G$7*('3f CPIH'!C$16/'3f CPIH'!$G$16))</f>
        <v>12.553203379941255</v>
      </c>
      <c r="H153" s="41">
        <f>IF('3f CPIH'!D$16="-","-",'3i PAAC PAP'!$G$7*('3f CPIH'!D$16/'3f CPIH'!$G$16))</f>
        <v>12.578334918239436</v>
      </c>
      <c r="I153" s="41">
        <f>IF('3f CPIH'!E$16="-","-",'3i PAAC PAP'!$G$7*('3f CPIH'!E$16/'3f CPIH'!$G$16))</f>
        <v>12.616032225686709</v>
      </c>
      <c r="J153" s="41">
        <f>IF('3f CPIH'!F$16="-","-",'3i PAAC PAP'!$G$7*('3f CPIH'!F$16/'3f CPIH'!$G$16))</f>
        <v>12.691426840581251</v>
      </c>
      <c r="K153" s="41">
        <f>IF('3f CPIH'!G$16="-","-",'3i PAAC PAP'!$G$7*('3f CPIH'!G$16/'3f CPIH'!$G$16))</f>
        <v>12.842216070370334</v>
      </c>
      <c r="L153" s="41">
        <f>IF('3f CPIH'!H$16="-","-",'3i PAAC PAP'!$G$7*('3f CPIH'!H$16/'3f CPIH'!$G$16))</f>
        <v>13.005571069308509</v>
      </c>
      <c r="M153" s="41">
        <f>IF('3f CPIH'!I$16="-","-",'3i PAAC PAP'!$G$7*('3f CPIH'!I$16/'3f CPIH'!$G$16))</f>
        <v>13.194057606544863</v>
      </c>
      <c r="N153" s="41">
        <f>IF('3f CPIH'!J$16="-","-",'3i PAAC PAP'!$G$7*('3f CPIH'!J$16/'3f CPIH'!$G$16))</f>
        <v>13.307149528886677</v>
      </c>
      <c r="O153" s="31"/>
      <c r="P153" s="41">
        <f>IF('3f CPIH'!L$16="-","-",'3i PAAC PAP'!$G$7*('3f CPIH'!L$16/'3f CPIH'!$G$16))</f>
        <v>13.307149528886677</v>
      </c>
      <c r="Q153" s="41" t="str">
        <f>IF('3f CPIH'!M$16="-","-",'3i PAAC PAP'!$G$7*('3f CPIH'!M$16/'3f CPIH'!$G$16))</f>
        <v>-</v>
      </c>
      <c r="R153" s="41" t="str">
        <f>IF('3f CPIH'!N$16="-","-",'3i PAAC PAP'!$G$7*('3f CPIH'!N$16/'3f CPIH'!$G$16))</f>
        <v>-</v>
      </c>
      <c r="S153" s="41" t="str">
        <f>IF('3f CPIH'!O$16="-","-",'3i PAAC PAP'!$G$7*('3f CPIH'!O$16/'3f CPIH'!$G$16))</f>
        <v>-</v>
      </c>
      <c r="T153" s="41" t="str">
        <f>IF('3f CPIH'!P$16="-","-",'3i PAAC PAP'!$G$7*('3f CPIH'!P$16/'3f CPIH'!$G$16))</f>
        <v>-</v>
      </c>
      <c r="U153" s="41" t="str">
        <f>IF('3f CPIH'!Q$16="-","-",'3i PAAC PAP'!$G$7*('3f CPIH'!Q$16/'3f CPIH'!$G$16))</f>
        <v>-</v>
      </c>
      <c r="V153" s="41" t="str">
        <f>IF('3f CPIH'!R$16="-","-",'3i PAAC PAP'!$G$7*('3f CPIH'!R$16/'3f CPIH'!$G$16))</f>
        <v>-</v>
      </c>
      <c r="W153" s="41" t="str">
        <f>IF('3f CPIH'!S$16="-","-",'3i PAAC PAP'!$G$7*('3f CPIH'!S$16/'3f CPIH'!$G$16))</f>
        <v>-</v>
      </c>
      <c r="X153" s="41" t="str">
        <f>IF('3f CPIH'!T$16="-","-",'3i PAAC PAP'!$G$7*('3f CPIH'!T$16/'3f CPIH'!$G$16))</f>
        <v>-</v>
      </c>
      <c r="Y153" s="41" t="str">
        <f>IF('3f CPIH'!U$16="-","-",'3i PAAC PAP'!$G$7*('3f CPIH'!U$16/'3f CPIH'!$G$16))</f>
        <v>-</v>
      </c>
      <c r="Z153" s="41" t="str">
        <f>IF('3f CPIH'!V$16="-","-",'3i PAAC PAP'!$G$7*('3f CPIH'!V$16/'3f CPIH'!$G$16))</f>
        <v>-</v>
      </c>
      <c r="AA153" s="29"/>
    </row>
    <row r="154" spans="1:27" s="30" customFormat="1" ht="11.5" x14ac:dyDescent="0.25">
      <c r="A154" s="273">
        <v>8</v>
      </c>
      <c r="B154" s="142" t="s">
        <v>352</v>
      </c>
      <c r="C154" s="142" t="s">
        <v>417</v>
      </c>
      <c r="D154" s="140" t="s">
        <v>331</v>
      </c>
      <c r="E154" s="192"/>
      <c r="F154" s="31"/>
      <c r="G154" s="41">
        <f>IF(G149="-","-",SUM(G147:G152)*'3i PAAC PAP'!$G$19)</f>
        <v>5.5193153579610881</v>
      </c>
      <c r="H154" s="41">
        <f>IF(H149="-","-",SUM(H147:H152)*'3i PAAC PAP'!$G$19)</f>
        <v>5.5262791626689181</v>
      </c>
      <c r="I154" s="41">
        <f>IF(I149="-","-",SUM(I147:I152)*'3i PAAC PAP'!$G$19)</f>
        <v>5.5358990525173768</v>
      </c>
      <c r="J154" s="41">
        <f>IF(J149="-","-",SUM(J147:J152)*'3i PAAC PAP'!$G$19)</f>
        <v>5.5567904666408676</v>
      </c>
      <c r="K154" s="41">
        <f>IF(K149="-","-",SUM(K147:K152)*'3i PAAC PAP'!$G$19)</f>
        <v>5.6592777024491259</v>
      </c>
      <c r="L154" s="41">
        <f>IF(L149="-","-",SUM(L147:L152)*'3i PAAC PAP'!$G$19)</f>
        <v>5.6920320471543162</v>
      </c>
      <c r="M154" s="41">
        <f>IF(M149="-","-",SUM(M147:M152)*'3i PAAC PAP'!$G$19)</f>
        <v>5.9173297895267316</v>
      </c>
      <c r="N154" s="41">
        <f>IF(N149="-","-",SUM(N147:N152)*'3i PAAC PAP'!$G$19)</f>
        <v>6.2447894822641432</v>
      </c>
      <c r="O154" s="31"/>
      <c r="P154" s="41" t="str">
        <f>IF(P149="-","-",SUM(P147:P152)*'3i PAAC PAP'!$G$19)</f>
        <v>-</v>
      </c>
      <c r="Q154" s="41" t="str">
        <f>IF(Q149="-","-",SUM(Q147:Q152)*'3i PAAC PAP'!$G$19)</f>
        <v>-</v>
      </c>
      <c r="R154" s="41" t="str">
        <f>IF(R149="-","-",SUM(R147:R152)*'3i PAAC PAP'!$G$19)</f>
        <v>-</v>
      </c>
      <c r="S154" s="41" t="str">
        <f>IF(S149="-","-",SUM(S147:S152)*'3i PAAC PAP'!$G$19)</f>
        <v>-</v>
      </c>
      <c r="T154" s="41" t="str">
        <f>IF(T149="-","-",SUM(T147:T152)*'3i PAAC PAP'!$G$19)</f>
        <v>-</v>
      </c>
      <c r="U154" s="41" t="str">
        <f>IF(U149="-","-",SUM(U147:U152)*'3i PAAC PAP'!$G$19)</f>
        <v>-</v>
      </c>
      <c r="V154" s="41" t="str">
        <f>IF(V149="-","-",SUM(V147:V152)*'3i PAAC PAP'!$G$19)</f>
        <v>-</v>
      </c>
      <c r="W154" s="41" t="str">
        <f>IF(W149="-","-",SUM(W147:W152)*'3i PAAC PAP'!$G$19)</f>
        <v>-</v>
      </c>
      <c r="X154" s="41" t="str">
        <f>IF(X149="-","-",SUM(X147:X152)*'3i PAAC PAP'!$G$19)</f>
        <v>-</v>
      </c>
      <c r="Y154" s="41" t="str">
        <f>IF(Y149="-","-",SUM(Y147:Y152)*'3i PAAC PAP'!$G$19)</f>
        <v>-</v>
      </c>
      <c r="Z154" s="41" t="str">
        <f>IF(Z149="-","-",SUM(Z147:Z152)*'3i PAAC PAP'!$G$19)</f>
        <v>-</v>
      </c>
      <c r="AA154" s="29"/>
    </row>
    <row r="155" spans="1:27" s="30" customFormat="1" ht="11.5" x14ac:dyDescent="0.25">
      <c r="A155" s="273">
        <v>9</v>
      </c>
      <c r="B155" s="142" t="s">
        <v>398</v>
      </c>
      <c r="C155" s="142" t="s">
        <v>548</v>
      </c>
      <c r="D155" s="140" t="s">
        <v>331</v>
      </c>
      <c r="E155" s="192"/>
      <c r="F155" s="31"/>
      <c r="G155" s="41">
        <f>IF(G149="-","-",SUM(G147:G154)*'3j EBIT'!$E$7)</f>
        <v>1.6161442902976115</v>
      </c>
      <c r="H155" s="41">
        <f>IF(H149="-","-",SUM(H147:H154)*'3j EBIT'!$E$7)</f>
        <v>1.6183599707155132</v>
      </c>
      <c r="I155" s="41">
        <f>IF(I149="-","-",SUM(I147:I154)*'3j EBIT'!$E$7)</f>
        <v>1.6214773655236605</v>
      </c>
      <c r="J155" s="41">
        <f>IF(J149="-","-",SUM(J147:J154)*'3j EBIT'!$E$7)</f>
        <v>1.6281244067773661</v>
      </c>
      <c r="K155" s="41">
        <f>IF(K149="-","-",SUM(K147:K154)*'3j EBIT'!$E$7)</f>
        <v>1.656570444834137</v>
      </c>
      <c r="L155" s="41">
        <f>IF(L149="-","-",SUM(L147:L154)*'3j EBIT'!$E$7)</f>
        <v>1.6678497473222118</v>
      </c>
      <c r="M155" s="41">
        <f>IF(M149="-","-",SUM(M147:M154)*'3j EBIT'!$E$7)</f>
        <v>1.7276658106299776</v>
      </c>
      <c r="N155" s="41">
        <f>IF(N149="-","-",SUM(N147:N154)*'3j EBIT'!$E$7)</f>
        <v>1.8115492269732263</v>
      </c>
      <c r="O155" s="31"/>
      <c r="P155" s="41" t="str">
        <f>IF(P149="-","-",SUM(P147:P154)*'3j EBIT'!$E$7)</f>
        <v>-</v>
      </c>
      <c r="Q155" s="41" t="str">
        <f>IF(Q149="-","-",SUM(Q147:Q154)*'3j EBIT'!$E$7)</f>
        <v>-</v>
      </c>
      <c r="R155" s="41" t="str">
        <f>IF(R149="-","-",SUM(R147:R154)*'3j EBIT'!$E$7)</f>
        <v>-</v>
      </c>
      <c r="S155" s="41" t="str">
        <f>IF(S149="-","-",SUM(S147:S154)*'3j EBIT'!$E$7)</f>
        <v>-</v>
      </c>
      <c r="T155" s="41" t="str">
        <f>IF(T149="-","-",SUM(T147:T154)*'3j EBIT'!$E$7)</f>
        <v>-</v>
      </c>
      <c r="U155" s="41" t="str">
        <f>IF(U149="-","-",SUM(U147:U154)*'3j EBIT'!$E$7)</f>
        <v>-</v>
      </c>
      <c r="V155" s="41" t="str">
        <f>IF(V149="-","-",SUM(V147:V154)*'3j EBIT'!$E$7)</f>
        <v>-</v>
      </c>
      <c r="W155" s="41" t="str">
        <f>IF(W149="-","-",SUM(W147:W154)*'3j EBIT'!$E$7)</f>
        <v>-</v>
      </c>
      <c r="X155" s="41" t="str">
        <f>IF(X149="-","-",SUM(X147:X154)*'3j EBIT'!$E$7)</f>
        <v>-</v>
      </c>
      <c r="Y155" s="41" t="str">
        <f>IF(Y149="-","-",SUM(Y147:Y154)*'3j EBIT'!$E$7)</f>
        <v>-</v>
      </c>
      <c r="Z155" s="41" t="str">
        <f>IF(Z149="-","-",SUM(Z147:Z154)*'3j EBIT'!$E$7)</f>
        <v>-</v>
      </c>
      <c r="AA155" s="29"/>
    </row>
    <row r="156" spans="1:27" s="30" customFormat="1" ht="11.25" customHeight="1" x14ac:dyDescent="0.25">
      <c r="A156" s="273">
        <v>10</v>
      </c>
      <c r="B156" s="142" t="s">
        <v>294</v>
      </c>
      <c r="C156" s="145" t="s">
        <v>549</v>
      </c>
      <c r="D156" s="140" t="s">
        <v>331</v>
      </c>
      <c r="E156" s="133"/>
      <c r="F156" s="31"/>
      <c r="G156" s="41">
        <f>IF(G151="-","-",SUM(G147:G149,G151:G155)*'3k HAP'!$E$8)</f>
        <v>0.99110795988251243</v>
      </c>
      <c r="H156" s="41">
        <f>IF(H151="-","-",SUM(H147:H149,H151:H155)*'3k HAP'!$E$8)</f>
        <v>0.99282821779833819</v>
      </c>
      <c r="I156" s="41">
        <f>IF(I151="-","-",SUM(I147:I149,I151:I155)*'3k HAP'!$E$8)</f>
        <v>0.99630535831480649</v>
      </c>
      <c r="J156" s="41">
        <f>IF(J151="-","-",SUM(J147:J149,J151:J155)*'3k HAP'!$E$8)</f>
        <v>1.0014661320622833</v>
      </c>
      <c r="K156" s="41">
        <f>IF(K151="-","-",SUM(K147:K149,K151:K155)*'3k HAP'!$E$8)</f>
        <v>1.0140405721311008</v>
      </c>
      <c r="L156" s="41">
        <f>IF(L151="-","-",SUM(L147:L149,L151:L155)*'3k HAP'!$E$8)</f>
        <v>1.0227978411096637</v>
      </c>
      <c r="M156" s="41">
        <f>IF(M151="-","-",SUM(M147:M149,M151:M155)*'3k HAP'!$E$8)</f>
        <v>1.0718811060800699</v>
      </c>
      <c r="N156" s="41">
        <f>IF(N151="-","-",SUM(N147:N149,N151:N155)*'3k HAP'!$E$8)</f>
        <v>1.1370083283116994</v>
      </c>
      <c r="O156" s="31"/>
      <c r="P156" s="41">
        <f>IF(P151="-","-",SUM(P147:P149,P151:P155)*'3k HAP'!$E$8)</f>
        <v>0.84051262647162428</v>
      </c>
      <c r="Q156" s="41" t="str">
        <f>IF(Q151="-","-",SUM(Q147:Q149,Q151:Q155)*'3k HAP'!$E$8)</f>
        <v>-</v>
      </c>
      <c r="R156" s="41" t="str">
        <f>IF(R151="-","-",SUM(R147:R149,R151:R155)*'3k HAP'!$E$8)</f>
        <v>-</v>
      </c>
      <c r="S156" s="41" t="str">
        <f>IF(S151="-","-",SUM(S147:S149,S151:S155)*'3k HAP'!$E$8)</f>
        <v>-</v>
      </c>
      <c r="T156" s="41" t="str">
        <f>IF(T151="-","-",SUM(T147:T149,T151:T155)*'3k HAP'!$E$8)</f>
        <v>-</v>
      </c>
      <c r="U156" s="41" t="str">
        <f>IF(U151="-","-",SUM(U147:U149,U151:U155)*'3k HAP'!$E$8)</f>
        <v>-</v>
      </c>
      <c r="V156" s="41" t="str">
        <f>IF(V151="-","-",SUM(V147:V149,V151:V155)*'3k HAP'!$E$8)</f>
        <v>-</v>
      </c>
      <c r="W156" s="41" t="str">
        <f>IF(W151="-","-",SUM(W147:W149,W151:W155)*'3k HAP'!$E$8)</f>
        <v>-</v>
      </c>
      <c r="X156" s="41" t="str">
        <f>IF(X151="-","-",SUM(X147:X149,X151:X155)*'3k HAP'!$E$8)</f>
        <v>-</v>
      </c>
      <c r="Y156" s="41" t="str">
        <f>IF(Y151="-","-",SUM(Y147:Y149,Y151:Y155)*'3k HAP'!$E$8)</f>
        <v>-</v>
      </c>
      <c r="Z156" s="41" t="str">
        <f>IF(Z151="-","-",SUM(Z147:Z149,Z151:Z155)*'3k HAP'!$E$8)</f>
        <v>-</v>
      </c>
      <c r="AA156" s="29"/>
    </row>
    <row r="157" spans="1:27" s="30" customFormat="1" ht="11.25" customHeight="1" x14ac:dyDescent="0.25">
      <c r="A157" s="273">
        <v>11</v>
      </c>
      <c r="B157" s="142" t="s">
        <v>46</v>
      </c>
      <c r="C157" s="191" t="str">
        <f>B157&amp;"_"&amp;D157</f>
        <v>Total_Southern Scotland</v>
      </c>
      <c r="D157" s="140" t="s">
        <v>331</v>
      </c>
      <c r="E157" s="134"/>
      <c r="F157" s="31"/>
      <c r="G157" s="41">
        <f t="shared" ref="G157:N157" si="24">IF(G151="-","-",SUM(G147:G156))</f>
        <v>87.667478055317574</v>
      </c>
      <c r="H157" s="41">
        <f t="shared" si="24"/>
        <v>87.788028752488231</v>
      </c>
      <c r="I157" s="41">
        <f t="shared" si="24"/>
        <v>87.958696698767966</v>
      </c>
      <c r="J157" s="41">
        <f t="shared" si="24"/>
        <v>88.320348790279965</v>
      </c>
      <c r="K157" s="41">
        <f t="shared" si="24"/>
        <v>89.858529166130324</v>
      </c>
      <c r="L157" s="41">
        <f t="shared" si="24"/>
        <v>90.472213236969338</v>
      </c>
      <c r="M157" s="41">
        <f t="shared" si="24"/>
        <v>93.729326423550972</v>
      </c>
      <c r="N157" s="41">
        <f t="shared" si="24"/>
        <v>98.293253711770518</v>
      </c>
      <c r="O157" s="31"/>
      <c r="P157" s="41">
        <f t="shared" ref="P157:Z157" si="25">IF(P151="-","-",SUM(P147:P156))</f>
        <v>58.900692837839408</v>
      </c>
      <c r="Q157" s="41" t="str">
        <f t="shared" si="25"/>
        <v>-</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25" customHeight="1" x14ac:dyDescent="0.25">
      <c r="A158" s="273">
        <v>1</v>
      </c>
      <c r="B158" s="138" t="s">
        <v>353</v>
      </c>
      <c r="C158" s="189" t="s">
        <v>344</v>
      </c>
      <c r="D158" s="141" t="s">
        <v>332</v>
      </c>
      <c r="E158" s="137"/>
      <c r="F158" s="31"/>
      <c r="G158" s="135" t="s">
        <v>336</v>
      </c>
      <c r="H158" s="135" t="s">
        <v>336</v>
      </c>
      <c r="I158" s="135" t="s">
        <v>336</v>
      </c>
      <c r="J158" s="135" t="s">
        <v>336</v>
      </c>
      <c r="K158" s="135" t="s">
        <v>336</v>
      </c>
      <c r="L158" s="135" t="s">
        <v>336</v>
      </c>
      <c r="M158" s="135" t="s">
        <v>336</v>
      </c>
      <c r="N158" s="135" t="s">
        <v>336</v>
      </c>
      <c r="O158" s="31"/>
      <c r="P158" s="135" t="s">
        <v>336</v>
      </c>
      <c r="Q158" s="135" t="s">
        <v>336</v>
      </c>
      <c r="R158" s="135" t="s">
        <v>336</v>
      </c>
      <c r="S158" s="135" t="s">
        <v>336</v>
      </c>
      <c r="T158" s="135" t="s">
        <v>336</v>
      </c>
      <c r="U158" s="135" t="s">
        <v>336</v>
      </c>
      <c r="V158" s="135" t="s">
        <v>336</v>
      </c>
      <c r="W158" s="135" t="s">
        <v>336</v>
      </c>
      <c r="X158" s="135" t="s">
        <v>336</v>
      </c>
      <c r="Y158" s="135" t="s">
        <v>336</v>
      </c>
      <c r="Z158" s="135" t="s">
        <v>336</v>
      </c>
      <c r="AA158" s="29"/>
    </row>
    <row r="159" spans="1:27" s="30" customFormat="1" ht="11.25" customHeight="1" x14ac:dyDescent="0.25">
      <c r="A159" s="273">
        <v>2</v>
      </c>
      <c r="B159" s="138" t="s">
        <v>353</v>
      </c>
      <c r="C159" s="189" t="s">
        <v>303</v>
      </c>
      <c r="D159" s="141" t="s">
        <v>332</v>
      </c>
      <c r="E159" s="137"/>
      <c r="F159" s="31"/>
      <c r="G159" s="135" t="s">
        <v>336</v>
      </c>
      <c r="H159" s="135" t="s">
        <v>336</v>
      </c>
      <c r="I159" s="135" t="s">
        <v>336</v>
      </c>
      <c r="J159" s="135" t="s">
        <v>336</v>
      </c>
      <c r="K159" s="135" t="s">
        <v>336</v>
      </c>
      <c r="L159" s="135" t="s">
        <v>336</v>
      </c>
      <c r="M159" s="135" t="s">
        <v>336</v>
      </c>
      <c r="N159" s="135" t="s">
        <v>336</v>
      </c>
      <c r="O159" s="31"/>
      <c r="P159" s="135" t="s">
        <v>336</v>
      </c>
      <c r="Q159" s="135" t="s">
        <v>336</v>
      </c>
      <c r="R159" s="135" t="s">
        <v>336</v>
      </c>
      <c r="S159" s="135" t="s">
        <v>336</v>
      </c>
      <c r="T159" s="135" t="s">
        <v>336</v>
      </c>
      <c r="U159" s="135" t="s">
        <v>336</v>
      </c>
      <c r="V159" s="135" t="s">
        <v>336</v>
      </c>
      <c r="W159" s="135" t="s">
        <v>336</v>
      </c>
      <c r="X159" s="135" t="s">
        <v>336</v>
      </c>
      <c r="Y159" s="135" t="s">
        <v>336</v>
      </c>
      <c r="Z159" s="135" t="s">
        <v>336</v>
      </c>
      <c r="AA159" s="29"/>
    </row>
    <row r="160" spans="1:27" s="30" customFormat="1" ht="11.25" customHeight="1" x14ac:dyDescent="0.25">
      <c r="A160" s="273">
        <v>3</v>
      </c>
      <c r="B160" s="138" t="s">
        <v>2</v>
      </c>
      <c r="C160" s="189" t="s">
        <v>345</v>
      </c>
      <c r="D160" s="141" t="s">
        <v>332</v>
      </c>
      <c r="E160" s="137"/>
      <c r="F160" s="31"/>
      <c r="G160" s="135">
        <f>IF('3c PC'!G14="-","-",'3c PC'!G55)</f>
        <v>6.5567588596821027</v>
      </c>
      <c r="H160" s="135">
        <f>IF('3c PC'!H14="-","-",'3c PC'!H55)</f>
        <v>6.5567588596821027</v>
      </c>
      <c r="I160" s="135">
        <f>IF('3c PC'!I14="-","-",'3c PC'!I55)</f>
        <v>6.6197359495950758</v>
      </c>
      <c r="J160" s="135">
        <f>IF('3c PC'!J14="-","-",'3c PC'!J55)</f>
        <v>6.6197359495950758</v>
      </c>
      <c r="K160" s="135">
        <f>IF('3c PC'!K14="-","-",'3c PC'!K55)</f>
        <v>6.6995028867368616</v>
      </c>
      <c r="L160" s="135">
        <f>IF('3c PC'!L14="-","-",'3c PC'!L55)</f>
        <v>6.6995028867368616</v>
      </c>
      <c r="M160" s="135">
        <f>IF('3c PC'!M14="-","-",'3c PC'!M55)</f>
        <v>7.1131218301273513</v>
      </c>
      <c r="N160" s="135">
        <f>IF('3c PC'!N14="-","-",'3c PC'!N55)</f>
        <v>7.1131218301273513</v>
      </c>
      <c r="O160" s="31"/>
      <c r="P160" s="135" t="str">
        <f>'3c PC'!P55</f>
        <v>-</v>
      </c>
      <c r="Q160" s="135" t="str">
        <f>'3c PC'!Q55</f>
        <v>-</v>
      </c>
      <c r="R160" s="135" t="str">
        <f>'3c PC'!R55</f>
        <v>-</v>
      </c>
      <c r="S160" s="135" t="str">
        <f>'3c PC'!S55</f>
        <v>-</v>
      </c>
      <c r="T160" s="135" t="str">
        <f>'3c PC'!T55</f>
        <v>-</v>
      </c>
      <c r="U160" s="135" t="str">
        <f>'3c PC'!U55</f>
        <v>-</v>
      </c>
      <c r="V160" s="135" t="str">
        <f>'3c PC'!V55</f>
        <v>-</v>
      </c>
      <c r="W160" s="135" t="str">
        <f>'3c PC'!W55</f>
        <v>-</v>
      </c>
      <c r="X160" s="135" t="str">
        <f>'3c PC'!X55</f>
        <v>-</v>
      </c>
      <c r="Y160" s="135" t="str">
        <f>'3c PC'!Y55</f>
        <v>-</v>
      </c>
      <c r="Z160" s="135" t="str">
        <f>'3c PC'!Z55</f>
        <v>-</v>
      </c>
      <c r="AA160" s="29"/>
    </row>
    <row r="161" spans="1:27" s="30" customFormat="1" ht="11.25" customHeight="1" x14ac:dyDescent="0.25">
      <c r="A161" s="273">
        <v>4</v>
      </c>
      <c r="B161" s="138" t="s">
        <v>355</v>
      </c>
      <c r="C161" s="189" t="s">
        <v>346</v>
      </c>
      <c r="D161" s="141" t="s">
        <v>332</v>
      </c>
      <c r="E161" s="137"/>
      <c r="F161" s="31"/>
      <c r="G161" s="135">
        <f>IF('3d NC-Elec'!H27="-","-",'3d NC-Elec'!H27)</f>
        <v>27.776500000000002</v>
      </c>
      <c r="H161" s="135">
        <f>IF('3d NC-Elec'!I27="-","-",'3d NC-Elec'!I27)</f>
        <v>27.776500000000002</v>
      </c>
      <c r="I161" s="135">
        <f>IF('3d NC-Elec'!J27="-","-",'3d NC-Elec'!J27)</f>
        <v>25.732499999999995</v>
      </c>
      <c r="J161" s="135">
        <f>IF('3d NC-Elec'!K27="-","-",'3d NC-Elec'!K27)</f>
        <v>25.732499999999995</v>
      </c>
      <c r="K161" s="135">
        <f>IF('3d NC-Elec'!L27="-","-",'3d NC-Elec'!L27)</f>
        <v>29.784000000000002</v>
      </c>
      <c r="L161" s="135">
        <f>IF('3d NC-Elec'!M27="-","-",'3d NC-Elec'!M27)</f>
        <v>29.784000000000002</v>
      </c>
      <c r="M161" s="135">
        <f>IF('3d NC-Elec'!N27="-","-",'3d NC-Elec'!N27)</f>
        <v>29.272999999999996</v>
      </c>
      <c r="N161" s="135">
        <f>IF('3d NC-Elec'!O27="-","-",'3d NC-Elec'!O27)</f>
        <v>29.272999999999996</v>
      </c>
      <c r="O161" s="31"/>
      <c r="P161" s="135" t="str">
        <f>'3d NC-Elec'!Q27</f>
        <v>-</v>
      </c>
      <c r="Q161" s="135" t="str">
        <f>'3d NC-Elec'!R27</f>
        <v>-</v>
      </c>
      <c r="R161" s="135" t="str">
        <f>'3d NC-Elec'!S27</f>
        <v>-</v>
      </c>
      <c r="S161" s="135" t="str">
        <f>'3d NC-Elec'!T27</f>
        <v>-</v>
      </c>
      <c r="T161" s="135" t="str">
        <f>'3d NC-Elec'!U27</f>
        <v>-</v>
      </c>
      <c r="U161" s="135" t="str">
        <f>'3d NC-Elec'!V27</f>
        <v>-</v>
      </c>
      <c r="V161" s="135" t="str">
        <f>'3d NC-Elec'!W27</f>
        <v>-</v>
      </c>
      <c r="W161" s="135" t="str">
        <f>'3d NC-Elec'!X27</f>
        <v>-</v>
      </c>
      <c r="X161" s="135" t="str">
        <f>'3d NC-Elec'!Y27</f>
        <v>-</v>
      </c>
      <c r="Y161" s="135" t="str">
        <f>'3d NC-Elec'!Z27</f>
        <v>-</v>
      </c>
      <c r="Z161" s="135" t="str">
        <f>'3d NC-Elec'!AA27</f>
        <v>-</v>
      </c>
      <c r="AA161" s="29"/>
    </row>
    <row r="162" spans="1:27" s="30" customFormat="1" ht="11.25" customHeight="1" x14ac:dyDescent="0.25">
      <c r="A162" s="273">
        <v>5</v>
      </c>
      <c r="B162" s="138" t="s">
        <v>352</v>
      </c>
      <c r="C162" s="189" t="s">
        <v>347</v>
      </c>
      <c r="D162" s="141" t="s">
        <v>332</v>
      </c>
      <c r="E162" s="137"/>
      <c r="F162" s="31"/>
      <c r="G162" s="135">
        <f>IF('3f CPIH'!C$16="-","-",'3g OC '!$E$7*('3f CPIH'!C$16/'3f CPIH'!$G$16))</f>
        <v>42.217448207552998</v>
      </c>
      <c r="H162" s="135">
        <f>IF('3f CPIH'!D$16="-","-",'3g OC '!$E$7*('3f CPIH'!D$16/'3f CPIH'!$G$16))</f>
        <v>42.301967623383938</v>
      </c>
      <c r="I162" s="135">
        <f>IF('3f CPIH'!E$16="-","-",'3g OC '!$E$7*('3f CPIH'!E$16/'3f CPIH'!$G$16))</f>
        <v>42.428746747130347</v>
      </c>
      <c r="J162" s="135">
        <f>IF('3f CPIH'!F$16="-","-",'3g OC '!$E$7*('3f CPIH'!F$16/'3f CPIH'!$G$16))</f>
        <v>42.682304994623152</v>
      </c>
      <c r="K162" s="135">
        <f>IF('3f CPIH'!G$16="-","-",'3g OC '!$E$7*('3f CPIH'!G$16/'3f CPIH'!$G$16))</f>
        <v>43.189421489608776</v>
      </c>
      <c r="L162" s="135">
        <f>IF('3f CPIH'!H$16="-","-",'3g OC '!$E$7*('3f CPIH'!H$16/'3f CPIH'!$G$16))</f>
        <v>43.73879769250987</v>
      </c>
      <c r="M162" s="135">
        <f>IF('3f CPIH'!I$16="-","-",'3g OC '!$E$7*('3f CPIH'!I$16/'3f CPIH'!$G$16))</f>
        <v>44.372693311241889</v>
      </c>
      <c r="N162" s="135">
        <f>IF('3f CPIH'!J$16="-","-",'3g OC '!$E$7*('3f CPIH'!J$16/'3f CPIH'!$G$16))</f>
        <v>44.753030682481111</v>
      </c>
      <c r="O162" s="31"/>
      <c r="P162" s="135">
        <f>IF('3f CPIH'!L$16="-","-",'3g OC '!$E$7*('3f CPIH'!L$16/'3f CPIH'!$G$16))</f>
        <v>44.753030682481111</v>
      </c>
      <c r="Q162" s="135" t="str">
        <f>IF('3f CPIH'!M$16="-","-",'3g OC '!$E$7*('3f CPIH'!M$16/'3f CPIH'!$G$16))</f>
        <v>-</v>
      </c>
      <c r="R162" s="135" t="str">
        <f>IF('3f CPIH'!N$16="-","-",'3g OC '!$E$7*('3f CPIH'!N$16/'3f CPIH'!$G$16))</f>
        <v>-</v>
      </c>
      <c r="S162" s="135" t="str">
        <f>IF('3f CPIH'!O$16="-","-",'3g OC '!$E$7*('3f CPIH'!O$16/'3f CPIH'!$G$16))</f>
        <v>-</v>
      </c>
      <c r="T162" s="135" t="str">
        <f>IF('3f CPIH'!P$16="-","-",'3g OC '!$E$7*('3f CPIH'!P$16/'3f CPIH'!$G$16))</f>
        <v>-</v>
      </c>
      <c r="U162" s="135" t="str">
        <f>IF('3f CPIH'!Q$16="-","-",'3g OC '!$E$7*('3f CPIH'!Q$16/'3f CPIH'!$G$16))</f>
        <v>-</v>
      </c>
      <c r="V162" s="135" t="str">
        <f>IF('3f CPIH'!R$16="-","-",'3g OC '!$E$7*('3f CPIH'!R$16/'3f CPIH'!$G$16))</f>
        <v>-</v>
      </c>
      <c r="W162" s="135" t="str">
        <f>IF('3f CPIH'!S$16="-","-",'3g OC '!$E$7*('3f CPIH'!S$16/'3f CPIH'!$G$16))</f>
        <v>-</v>
      </c>
      <c r="X162" s="135" t="str">
        <f>IF('3f CPIH'!T$16="-","-",'3g OC '!$E$7*('3f CPIH'!T$16/'3f CPIH'!$G$16))</f>
        <v>-</v>
      </c>
      <c r="Y162" s="135" t="str">
        <f>IF('3f CPIH'!U$16="-","-",'3g OC '!$E$7*('3f CPIH'!U$16/'3f CPIH'!$G$16))</f>
        <v>-</v>
      </c>
      <c r="Z162" s="135" t="str">
        <f>IF('3f CPIH'!V$16="-","-",'3g OC '!$E$7*('3f CPIH'!V$16/'3f CPIH'!$G$16))</f>
        <v>-</v>
      </c>
      <c r="AA162" s="29"/>
    </row>
    <row r="163" spans="1:27" s="30" customFormat="1" ht="11.25" customHeight="1" x14ac:dyDescent="0.25">
      <c r="A163" s="273">
        <v>6</v>
      </c>
      <c r="B163" s="138" t="s">
        <v>352</v>
      </c>
      <c r="C163" s="189" t="s">
        <v>45</v>
      </c>
      <c r="D163" s="141" t="s">
        <v>332</v>
      </c>
      <c r="E163" s="137"/>
      <c r="F163" s="31"/>
      <c r="G163" s="135" t="s">
        <v>336</v>
      </c>
      <c r="H163" s="135" t="s">
        <v>336</v>
      </c>
      <c r="I163" s="135" t="s">
        <v>336</v>
      </c>
      <c r="J163" s="135" t="s">
        <v>336</v>
      </c>
      <c r="K163" s="135">
        <f>IF('3h SMNCC'!F$36="-","-",'3h SMNCC'!F$44)</f>
        <v>0</v>
      </c>
      <c r="L163" s="135">
        <f>IF('3h SMNCC'!G$36="-","-",'3h SMNCC'!G$44)</f>
        <v>-0.15183804717209767</v>
      </c>
      <c r="M163" s="135">
        <f>IF('3h SMNCC'!H$36="-","-",'3h SMNCC'!H$44)</f>
        <v>1.7175769694001015</v>
      </c>
      <c r="N163" s="135">
        <f>IF('3h SMNCC'!I$36="-","-",'3h SMNCC'!I$44)</f>
        <v>5.3116046327263104</v>
      </c>
      <c r="O163" s="31"/>
      <c r="P163" s="135" t="str">
        <f>IF('3h SMNCC'!K$36="-","-",'3h SMNCC'!K$44)</f>
        <v>-</v>
      </c>
      <c r="Q163" s="135" t="str">
        <f>IF('3h SMNCC'!L$36="-","-",'3h SMNCC'!L$44)</f>
        <v>-</v>
      </c>
      <c r="R163" s="135" t="str">
        <f>IF('3h SMNCC'!M$36="-","-",'3h SMNCC'!M$44)</f>
        <v>-</v>
      </c>
      <c r="S163" s="135" t="str">
        <f>IF('3h SMNCC'!N$36="-","-",'3h SMNCC'!N$44)</f>
        <v>-</v>
      </c>
      <c r="T163" s="135" t="str">
        <f>IF('3h SMNCC'!O$36="-","-",'3h SMNCC'!O$44)</f>
        <v>-</v>
      </c>
      <c r="U163" s="135" t="str">
        <f>IF('3h SMNCC'!P$36="-","-",'3h SMNCC'!P$44)</f>
        <v>-</v>
      </c>
      <c r="V163" s="135" t="str">
        <f>IF('3h SMNCC'!Q$36="-","-",'3h SMNCC'!Q$44)</f>
        <v>-</v>
      </c>
      <c r="W163" s="135" t="str">
        <f>IF('3h SMNCC'!R$36="-","-",'3h SMNCC'!R$44)</f>
        <v>-</v>
      </c>
      <c r="X163" s="135" t="str">
        <f>IF('3h SMNCC'!S$36="-","-",'3h SMNCC'!S$44)</f>
        <v>-</v>
      </c>
      <c r="Y163" s="135" t="str">
        <f>IF('3h SMNCC'!T$36="-","-",'3h SMNCC'!T$44)</f>
        <v>-</v>
      </c>
      <c r="Z163" s="135" t="str">
        <f>IF('3h SMNCC'!U$36="-","-",'3h SMNCC'!U$44)</f>
        <v>-</v>
      </c>
      <c r="AA163" s="29"/>
    </row>
    <row r="164" spans="1:27" s="30" customFormat="1" ht="12.4" customHeight="1" x14ac:dyDescent="0.25">
      <c r="A164" s="273">
        <v>7</v>
      </c>
      <c r="B164" s="138" t="s">
        <v>352</v>
      </c>
      <c r="C164" s="189" t="s">
        <v>399</v>
      </c>
      <c r="D164" s="141" t="s">
        <v>332</v>
      </c>
      <c r="E164" s="137"/>
      <c r="F164" s="31"/>
      <c r="G164" s="135">
        <f>IF('3f CPIH'!C$16="-","-",'3i PAAC PAP'!$G$7*('3f CPIH'!C$16/'3f CPIH'!$G$16))</f>
        <v>12.553203379941255</v>
      </c>
      <c r="H164" s="135">
        <f>IF('3f CPIH'!D$16="-","-",'3i PAAC PAP'!$G$7*('3f CPIH'!D$16/'3f CPIH'!$G$16))</f>
        <v>12.578334918239436</v>
      </c>
      <c r="I164" s="135">
        <f>IF('3f CPIH'!E$16="-","-",'3i PAAC PAP'!$G$7*('3f CPIH'!E$16/'3f CPIH'!$G$16))</f>
        <v>12.616032225686709</v>
      </c>
      <c r="J164" s="135">
        <f>IF('3f CPIH'!F$16="-","-",'3i PAAC PAP'!$G$7*('3f CPIH'!F$16/'3f CPIH'!$G$16))</f>
        <v>12.691426840581251</v>
      </c>
      <c r="K164" s="135">
        <f>IF('3f CPIH'!G$16="-","-",'3i PAAC PAP'!$G$7*('3f CPIH'!G$16/'3f CPIH'!$G$16))</f>
        <v>12.842216070370334</v>
      </c>
      <c r="L164" s="135">
        <f>IF('3f CPIH'!H$16="-","-",'3i PAAC PAP'!$G$7*('3f CPIH'!H$16/'3f CPIH'!$G$16))</f>
        <v>13.005571069308509</v>
      </c>
      <c r="M164" s="135">
        <f>IF('3f CPIH'!I$16="-","-",'3i PAAC PAP'!$G$7*('3f CPIH'!I$16/'3f CPIH'!$G$16))</f>
        <v>13.194057606544863</v>
      </c>
      <c r="N164" s="135">
        <f>IF('3f CPIH'!J$16="-","-",'3i PAAC PAP'!$G$7*('3f CPIH'!J$16/'3f CPIH'!$G$16))</f>
        <v>13.307149528886677</v>
      </c>
      <c r="O164" s="31"/>
      <c r="P164" s="135">
        <f>IF('3f CPIH'!L$16="-","-",'3i PAAC PAP'!$G$7*('3f CPIH'!L$16/'3f CPIH'!$G$16))</f>
        <v>13.307149528886677</v>
      </c>
      <c r="Q164" s="135" t="str">
        <f>IF('3f CPIH'!M$16="-","-",'3i PAAC PAP'!$G$7*('3f CPIH'!M$16/'3f CPIH'!$G$16))</f>
        <v>-</v>
      </c>
      <c r="R164" s="135" t="str">
        <f>IF('3f CPIH'!N$16="-","-",'3i PAAC PAP'!$G$7*('3f CPIH'!N$16/'3f CPIH'!$G$16))</f>
        <v>-</v>
      </c>
      <c r="S164" s="135" t="str">
        <f>IF('3f CPIH'!O$16="-","-",'3i PAAC PAP'!$G$7*('3f CPIH'!O$16/'3f CPIH'!$G$16))</f>
        <v>-</v>
      </c>
      <c r="T164" s="135" t="str">
        <f>IF('3f CPIH'!P$16="-","-",'3i PAAC PAP'!$G$7*('3f CPIH'!P$16/'3f CPIH'!$G$16))</f>
        <v>-</v>
      </c>
      <c r="U164" s="135" t="str">
        <f>IF('3f CPIH'!Q$16="-","-",'3i PAAC PAP'!$G$7*('3f CPIH'!Q$16/'3f CPIH'!$G$16))</f>
        <v>-</v>
      </c>
      <c r="V164" s="135" t="str">
        <f>IF('3f CPIH'!R$16="-","-",'3i PAAC PAP'!$G$7*('3f CPIH'!R$16/'3f CPIH'!$G$16))</f>
        <v>-</v>
      </c>
      <c r="W164" s="135" t="str">
        <f>IF('3f CPIH'!S$16="-","-",'3i PAAC PAP'!$G$7*('3f CPIH'!S$16/'3f CPIH'!$G$16))</f>
        <v>-</v>
      </c>
      <c r="X164" s="135" t="str">
        <f>IF('3f CPIH'!T$16="-","-",'3i PAAC PAP'!$G$7*('3f CPIH'!T$16/'3f CPIH'!$G$16))</f>
        <v>-</v>
      </c>
      <c r="Y164" s="135" t="str">
        <f>IF('3f CPIH'!U$16="-","-",'3i PAAC PAP'!$G$7*('3f CPIH'!U$16/'3f CPIH'!$G$16))</f>
        <v>-</v>
      </c>
      <c r="Z164" s="135" t="str">
        <f>IF('3f CPIH'!V$16="-","-",'3i PAAC PAP'!$G$7*('3f CPIH'!V$16/'3f CPIH'!$G$16))</f>
        <v>-</v>
      </c>
      <c r="AA164" s="29"/>
    </row>
    <row r="165" spans="1:27" s="30" customFormat="1" ht="11.25" customHeight="1" x14ac:dyDescent="0.25">
      <c r="A165" s="273">
        <v>8</v>
      </c>
      <c r="B165" s="138" t="s">
        <v>352</v>
      </c>
      <c r="C165" s="138" t="s">
        <v>417</v>
      </c>
      <c r="D165" s="141" t="s">
        <v>332</v>
      </c>
      <c r="E165" s="137"/>
      <c r="F165" s="31"/>
      <c r="G165" s="135">
        <f>IF(G160="-","-",SUM(G158:G163)*'3i PAAC PAP'!$G$19)</f>
        <v>6.3072392186062309</v>
      </c>
      <c r="H165" s="135">
        <f>IF(H160="-","-",SUM(H158:H163)*'3i PAAC PAP'!$G$19)</f>
        <v>6.3142030233140627</v>
      </c>
      <c r="I165" s="135">
        <f>IF(I160="-","-",SUM(I158:I163)*'3i PAAC PAP'!$G$19)</f>
        <v>6.1614263922661934</v>
      </c>
      <c r="J165" s="135">
        <f>IF(J160="-","-",SUM(J158:J163)*'3i PAAC PAP'!$G$19)</f>
        <v>6.1823178063896842</v>
      </c>
      <c r="K165" s="135">
        <f>IF(K160="-","-",SUM(K158:K163)*'3i PAAC PAP'!$G$19)</f>
        <v>6.5644879392971722</v>
      </c>
      <c r="L165" s="135">
        <f>IF(L160="-","-",SUM(L158:L163)*'3i PAAC PAP'!$G$19)</f>
        <v>6.5972422840023643</v>
      </c>
      <c r="M165" s="135">
        <f>IF(M160="-","-",SUM(M158:M163)*'3i PAAC PAP'!$G$19)</f>
        <v>6.7954739395587236</v>
      </c>
      <c r="N165" s="135">
        <f>IF(N160="-","-",SUM(N158:N163)*'3i PAAC PAP'!$G$19)</f>
        <v>7.1229336322961361</v>
      </c>
      <c r="O165" s="31"/>
      <c r="P165" s="135" t="str">
        <f>IF(P160="-","-",SUM(P158:P163)*'3i PAAC PAP'!$G$19)</f>
        <v>-</v>
      </c>
      <c r="Q165" s="135" t="str">
        <f>IF(Q160="-","-",SUM(Q158:Q163)*'3i PAAC PAP'!$G$19)</f>
        <v>-</v>
      </c>
      <c r="R165" s="135" t="str">
        <f>IF(R160="-","-",SUM(R158:R163)*'3i PAAC PAP'!$G$19)</f>
        <v>-</v>
      </c>
      <c r="S165" s="135" t="str">
        <f>IF(S160="-","-",SUM(S158:S163)*'3i PAAC PAP'!$G$19)</f>
        <v>-</v>
      </c>
      <c r="T165" s="135" t="str">
        <f>IF(T160="-","-",SUM(T158:T163)*'3i PAAC PAP'!$G$19)</f>
        <v>-</v>
      </c>
      <c r="U165" s="135" t="str">
        <f>IF(U160="-","-",SUM(U158:U163)*'3i PAAC PAP'!$G$19)</f>
        <v>-</v>
      </c>
      <c r="V165" s="135" t="str">
        <f>IF(V160="-","-",SUM(V158:V163)*'3i PAAC PAP'!$G$19)</f>
        <v>-</v>
      </c>
      <c r="W165" s="135" t="str">
        <f>IF(W160="-","-",SUM(W158:W163)*'3i PAAC PAP'!$G$19)</f>
        <v>-</v>
      </c>
      <c r="X165" s="135" t="str">
        <f>IF(X160="-","-",SUM(X158:X163)*'3i PAAC PAP'!$G$19)</f>
        <v>-</v>
      </c>
      <c r="Y165" s="135" t="str">
        <f>IF(Y160="-","-",SUM(Y158:Y163)*'3i PAAC PAP'!$G$19)</f>
        <v>-</v>
      </c>
      <c r="Z165" s="135" t="str">
        <f>IF(Z160="-","-",SUM(Z158:Z163)*'3i PAAC PAP'!$G$19)</f>
        <v>-</v>
      </c>
      <c r="AA165" s="29"/>
    </row>
    <row r="166" spans="1:27" x14ac:dyDescent="0.25">
      <c r="A166" s="273">
        <v>9</v>
      </c>
      <c r="B166" s="138" t="s">
        <v>398</v>
      </c>
      <c r="C166" s="189" t="s">
        <v>548</v>
      </c>
      <c r="D166" s="141" t="s">
        <v>332</v>
      </c>
      <c r="E166" s="137"/>
      <c r="F166" s="31"/>
      <c r="G166" s="135">
        <f>IF(G160="-","-",SUM(G158:G165)*'3j EBIT'!$E$7)</f>
        <v>1.8128118436498688</v>
      </c>
      <c r="H166" s="135">
        <f>IF(H160="-","-",SUM(H158:H165)*'3j EBIT'!$E$7)</f>
        <v>1.8150275240677713</v>
      </c>
      <c r="I166" s="135">
        <f>IF(I160="-","-",SUM(I158:I165)*'3j EBIT'!$E$7)</f>
        <v>1.777610384978888</v>
      </c>
      <c r="J166" s="135">
        <f>IF(J160="-","-",SUM(J158:J165)*'3j EBIT'!$E$7)</f>
        <v>1.7842574262325941</v>
      </c>
      <c r="K166" s="135">
        <f>IF(K160="-","-",SUM(K158:K165)*'3j EBIT'!$E$7)</f>
        <v>1.8825129393342497</v>
      </c>
      <c r="L166" s="135">
        <f>IF(L160="-","-",SUM(L158:L165)*'3j EBIT'!$E$7)</f>
        <v>1.893792241822325</v>
      </c>
      <c r="M166" s="135">
        <f>IF(M160="-","-",SUM(M158:M165)*'3j EBIT'!$E$7)</f>
        <v>1.9468525494805853</v>
      </c>
      <c r="N166" s="135">
        <f>IF(N160="-","-",SUM(N158:N165)*'3j EBIT'!$E$7)</f>
        <v>2.0307359658238342</v>
      </c>
      <c r="O166" s="31"/>
      <c r="P166" s="135" t="str">
        <f>IF(P160="-","-",SUM(P158:P165)*'3j EBIT'!$E$7)</f>
        <v>-</v>
      </c>
      <c r="Q166" s="135" t="str">
        <f>IF(Q160="-","-",SUM(Q158:Q165)*'3j EBIT'!$E$7)</f>
        <v>-</v>
      </c>
      <c r="R166" s="135" t="str">
        <f>IF(R160="-","-",SUM(R158:R165)*'3j EBIT'!$E$7)</f>
        <v>-</v>
      </c>
      <c r="S166" s="135" t="str">
        <f>IF(S160="-","-",SUM(S158:S165)*'3j EBIT'!$E$7)</f>
        <v>-</v>
      </c>
      <c r="T166" s="135" t="str">
        <f>IF(T160="-","-",SUM(T158:T165)*'3j EBIT'!$E$7)</f>
        <v>-</v>
      </c>
      <c r="U166" s="135" t="str">
        <f>IF(U160="-","-",SUM(U158:U165)*'3j EBIT'!$E$7)</f>
        <v>-</v>
      </c>
      <c r="V166" s="135" t="str">
        <f>IF(V160="-","-",SUM(V158:V165)*'3j EBIT'!$E$7)</f>
        <v>-</v>
      </c>
      <c r="W166" s="135" t="str">
        <f>IF(W160="-","-",SUM(W158:W165)*'3j EBIT'!$E$7)</f>
        <v>-</v>
      </c>
      <c r="X166" s="135" t="str">
        <f>IF(X160="-","-",SUM(X158:X165)*'3j EBIT'!$E$7)</f>
        <v>-</v>
      </c>
      <c r="Y166" s="135" t="str">
        <f>IF(Y160="-","-",SUM(Y158:Y165)*'3j EBIT'!$E$7)</f>
        <v>-</v>
      </c>
      <c r="Z166" s="135" t="str">
        <f>IF(Z160="-","-",SUM(Z158:Z165)*'3j EBIT'!$E$7)</f>
        <v>-</v>
      </c>
    </row>
    <row r="167" spans="1:27" x14ac:dyDescent="0.25">
      <c r="A167" s="273">
        <v>10</v>
      </c>
      <c r="B167" s="138" t="s">
        <v>294</v>
      </c>
      <c r="C167" s="187" t="s">
        <v>549</v>
      </c>
      <c r="D167" s="141" t="s">
        <v>332</v>
      </c>
      <c r="E167" s="136"/>
      <c r="F167" s="31"/>
      <c r="G167" s="135">
        <f>IF(G162="-","-",SUM(G158:G160,G162:G166)*'3k HAP'!$E$8)</f>
        <v>1.0053614725717193</v>
      </c>
      <c r="H167" s="135">
        <f>IF(H162="-","-",SUM(H158:H160,H162:H166)*'3k HAP'!$E$8)</f>
        <v>1.0070817304875448</v>
      </c>
      <c r="I167" s="135">
        <f>IF(I162="-","-",SUM(I158:I160,I162:I166)*'3k HAP'!$E$8)</f>
        <v>1.0076211241138715</v>
      </c>
      <c r="J167" s="135">
        <f>IF(J162="-","-",SUM(J158:J160,J162:J166)*'3k HAP'!$E$8)</f>
        <v>1.0127818978613488</v>
      </c>
      <c r="K167" s="135">
        <f>IF(K162="-","-",SUM(K158:K160,K162:K166)*'3k HAP'!$E$8)</f>
        <v>1.0304157909076321</v>
      </c>
      <c r="L167" s="135">
        <f>IF(L162="-","-",SUM(L158:L160,L162:L166)*'3k HAP'!$E$8)</f>
        <v>1.0391730598861952</v>
      </c>
      <c r="M167" s="135">
        <f>IF(M162="-","-",SUM(M158:M160,M162:M166)*'3k HAP'!$E$8)</f>
        <v>1.087766700374911</v>
      </c>
      <c r="N167" s="135">
        <f>IF(N162="-","-",SUM(N158:N160,N162:N166)*'3k HAP'!$E$8)</f>
        <v>1.1528939226065409</v>
      </c>
      <c r="O167" s="31"/>
      <c r="P167" s="135">
        <f>IF(P162="-","-",SUM(P158:P160,P162:P166)*'3k HAP'!$E$8)</f>
        <v>0.84051262647162428</v>
      </c>
      <c r="Q167" s="135" t="str">
        <f>IF(Q162="-","-",SUM(Q158:Q160,Q162:Q166)*'3k HAP'!$E$8)</f>
        <v>-</v>
      </c>
      <c r="R167" s="135" t="str">
        <f>IF(R162="-","-",SUM(R158:R160,R162:R166)*'3k HAP'!$E$8)</f>
        <v>-</v>
      </c>
      <c r="S167" s="135" t="str">
        <f>IF(S162="-","-",SUM(S158:S160,S162:S166)*'3k HAP'!$E$8)</f>
        <v>-</v>
      </c>
      <c r="T167" s="135" t="str">
        <f>IF(T162="-","-",SUM(T158:T160,T162:T166)*'3k HAP'!$E$8)</f>
        <v>-</v>
      </c>
      <c r="U167" s="135" t="str">
        <f>IF(U162="-","-",SUM(U158:U160,U162:U166)*'3k HAP'!$E$8)</f>
        <v>-</v>
      </c>
      <c r="V167" s="135" t="str">
        <f>IF(V162="-","-",SUM(V158:V160,V162:V166)*'3k HAP'!$E$8)</f>
        <v>-</v>
      </c>
      <c r="W167" s="135" t="str">
        <f>IF(W162="-","-",SUM(W158:W160,W162:W166)*'3k HAP'!$E$8)</f>
        <v>-</v>
      </c>
      <c r="X167" s="135" t="str">
        <f>IF(X162="-","-",SUM(X158:X160,X162:X166)*'3k HAP'!$E$8)</f>
        <v>-</v>
      </c>
      <c r="Y167" s="135" t="str">
        <f>IF(Y162="-","-",SUM(Y158:Y160,Y162:Y166)*'3k HAP'!$E$8)</f>
        <v>-</v>
      </c>
      <c r="Z167" s="135" t="str">
        <f>IF(Z162="-","-",SUM(Z158:Z160,Z162:Z166)*'3k HAP'!$E$8)</f>
        <v>-</v>
      </c>
    </row>
    <row r="168" spans="1:27" x14ac:dyDescent="0.25">
      <c r="A168" s="273">
        <v>11</v>
      </c>
      <c r="B168" s="138" t="s">
        <v>46</v>
      </c>
      <c r="C168" s="189" t="str">
        <f>B168&amp;"_"&amp;D168</f>
        <v>Total_Northern Scotland</v>
      </c>
      <c r="D168" s="141" t="s">
        <v>332</v>
      </c>
      <c r="E168" s="137"/>
      <c r="F168" s="31"/>
      <c r="G168" s="135">
        <f t="shared" ref="G168:N168" si="26">IF(G162="-","-",SUM(G158:G167))</f>
        <v>98.229322982004163</v>
      </c>
      <c r="H168" s="135">
        <f t="shared" si="26"/>
        <v>98.349873679174863</v>
      </c>
      <c r="I168" s="135">
        <f t="shared" si="26"/>
        <v>96.343672823771072</v>
      </c>
      <c r="J168" s="135">
        <f t="shared" si="26"/>
        <v>96.705324915283114</v>
      </c>
      <c r="K168" s="135">
        <f t="shared" si="26"/>
        <v>101.99255711625501</v>
      </c>
      <c r="L168" s="135">
        <f t="shared" si="26"/>
        <v>102.60624118709404</v>
      </c>
      <c r="M168" s="135">
        <f t="shared" si="26"/>
        <v>105.50054290672841</v>
      </c>
      <c r="N168" s="135">
        <f t="shared" si="26"/>
        <v>110.06447019494797</v>
      </c>
      <c r="O168" s="31"/>
      <c r="P168" s="135">
        <f t="shared" ref="P168:Z168" si="27">IF(P162="-","-",SUM(P158:P167))</f>
        <v>58.900692837839408</v>
      </c>
      <c r="Q168" s="135" t="str">
        <f t="shared" si="27"/>
        <v>-</v>
      </c>
      <c r="R168" s="135" t="str">
        <f t="shared" si="27"/>
        <v>-</v>
      </c>
      <c r="S168" s="135" t="str">
        <f t="shared" si="27"/>
        <v>-</v>
      </c>
      <c r="T168" s="135" t="str">
        <f t="shared" si="27"/>
        <v>-</v>
      </c>
      <c r="U168" s="135" t="str">
        <f t="shared" si="27"/>
        <v>-</v>
      </c>
      <c r="V168" s="135" t="str">
        <f t="shared" si="27"/>
        <v>-</v>
      </c>
      <c r="W168" s="135" t="str">
        <f t="shared" si="27"/>
        <v>-</v>
      </c>
      <c r="X168" s="135" t="str">
        <f t="shared" si="27"/>
        <v>-</v>
      </c>
      <c r="Y168" s="135" t="str">
        <f t="shared" si="27"/>
        <v>-</v>
      </c>
      <c r="Z168" s="135" t="str">
        <f t="shared" si="27"/>
        <v>-</v>
      </c>
    </row>
    <row r="169" spans="1:27" s="30" customFormat="1" ht="11.5" x14ac:dyDescent="0.25">
      <c r="A169" s="273"/>
      <c r="B169" s="142" t="s">
        <v>353</v>
      </c>
      <c r="C169" s="142" t="s">
        <v>344</v>
      </c>
      <c r="D169" s="140" t="s">
        <v>293</v>
      </c>
      <c r="E169" s="134"/>
      <c r="F169" s="31"/>
      <c r="G169" s="41" t="str">
        <f t="shared" ref="G169:N179" si="28">IF(G15="-","-",AVERAGE(G15,G26,G37,G48,G59,G70,G81,G92,G103,G114,G125,G136,G147,G158))</f>
        <v>-</v>
      </c>
      <c r="H169" s="41" t="str">
        <f t="shared" si="28"/>
        <v>-</v>
      </c>
      <c r="I169" s="41" t="str">
        <f t="shared" si="28"/>
        <v>-</v>
      </c>
      <c r="J169" s="41" t="str">
        <f t="shared" si="28"/>
        <v>-</v>
      </c>
      <c r="K169" s="41" t="str">
        <f t="shared" si="28"/>
        <v>-</v>
      </c>
      <c r="L169" s="41" t="str">
        <f t="shared" si="28"/>
        <v>-</v>
      </c>
      <c r="M169" s="41" t="str">
        <f t="shared" si="28"/>
        <v>-</v>
      </c>
      <c r="N169" s="41" t="str">
        <f t="shared" si="28"/>
        <v>-</v>
      </c>
      <c r="O169" s="31"/>
      <c r="P169" s="41" t="str">
        <f t="shared" ref="P169:Z169" si="29">IF(P15="-","-",AVERAGE(P15,P26,P37,P48,P59,P70,P81,P92,P103,P114,P125,P136,P147,P158))</f>
        <v>-</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5" x14ac:dyDescent="0.25">
      <c r="A170" s="273"/>
      <c r="B170" s="142" t="s">
        <v>353</v>
      </c>
      <c r="C170" s="142" t="s">
        <v>303</v>
      </c>
      <c r="D170" s="140" t="s">
        <v>293</v>
      </c>
      <c r="E170" s="134"/>
      <c r="F170" s="31"/>
      <c r="G170" s="41" t="str">
        <f t="shared" si="28"/>
        <v>-</v>
      </c>
      <c r="H170" s="41" t="str">
        <f t="shared" si="28"/>
        <v>-</v>
      </c>
      <c r="I170" s="41" t="str">
        <f t="shared" si="28"/>
        <v>-</v>
      </c>
      <c r="J170" s="41" t="str">
        <f t="shared" si="28"/>
        <v>-</v>
      </c>
      <c r="K170" s="41" t="str">
        <f t="shared" si="28"/>
        <v>-</v>
      </c>
      <c r="L170" s="41" t="str">
        <f t="shared" si="28"/>
        <v>-</v>
      </c>
      <c r="M170" s="41" t="str">
        <f t="shared" si="28"/>
        <v>-</v>
      </c>
      <c r="N170" s="41" t="str">
        <f t="shared" si="28"/>
        <v>-</v>
      </c>
      <c r="O170" s="31"/>
      <c r="P170" s="41" t="str">
        <f t="shared" ref="P170:Z170" si="30">IF(P16="-","-",AVERAGE(P16,P27,P38,P49,P60,P71,P82,P93,P104,P115,P126,P137,P148,P159))</f>
        <v>-</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5" x14ac:dyDescent="0.25">
      <c r="A171" s="273"/>
      <c r="B171" s="142" t="s">
        <v>2</v>
      </c>
      <c r="C171" s="142" t="s">
        <v>345</v>
      </c>
      <c r="D171" s="140" t="s">
        <v>293</v>
      </c>
      <c r="E171" s="134"/>
      <c r="F171" s="31"/>
      <c r="G171" s="41">
        <f t="shared" si="28"/>
        <v>6.5567588596821045</v>
      </c>
      <c r="H171" s="41">
        <f t="shared" si="28"/>
        <v>6.5567588596821045</v>
      </c>
      <c r="I171" s="41">
        <f t="shared" si="28"/>
        <v>6.6197359495950776</v>
      </c>
      <c r="J171" s="41">
        <f t="shared" si="28"/>
        <v>6.6197359495950776</v>
      </c>
      <c r="K171" s="41">
        <f t="shared" si="28"/>
        <v>6.6995028867368616</v>
      </c>
      <c r="L171" s="41">
        <f t="shared" si="28"/>
        <v>6.6995028867368616</v>
      </c>
      <c r="M171" s="41">
        <f t="shared" si="28"/>
        <v>7.113121830127354</v>
      </c>
      <c r="N171" s="41">
        <f t="shared" si="28"/>
        <v>7.113121830127354</v>
      </c>
      <c r="O171" s="31"/>
      <c r="P171" s="41" t="str">
        <f t="shared" ref="P171:Z171" si="31">IF(P17="-","-",AVERAGE(P17,P28,P39,P50,P61,P72,P83,P94,P105,P116,P127,P138,P149,P160))</f>
        <v>-</v>
      </c>
      <c r="Q171" s="41" t="str">
        <f t="shared" si="31"/>
        <v>-</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5" x14ac:dyDescent="0.25">
      <c r="A172" s="273"/>
      <c r="B172" s="142" t="s">
        <v>355</v>
      </c>
      <c r="C172" s="142" t="s">
        <v>346</v>
      </c>
      <c r="D172" s="140" t="s">
        <v>293</v>
      </c>
      <c r="E172" s="134"/>
      <c r="F172" s="31"/>
      <c r="G172" s="41">
        <f t="shared" si="28"/>
        <v>18.082100000000001</v>
      </c>
      <c r="H172" s="41">
        <f t="shared" si="28"/>
        <v>18.082100000000001</v>
      </c>
      <c r="I172" s="41">
        <f t="shared" si="28"/>
        <v>18.844950000000004</v>
      </c>
      <c r="J172" s="41">
        <f t="shared" si="28"/>
        <v>18.844950000000004</v>
      </c>
      <c r="K172" s="41">
        <f t="shared" si="28"/>
        <v>16.43282142857143</v>
      </c>
      <c r="L172" s="41">
        <f t="shared" si="28"/>
        <v>16.43282142857143</v>
      </c>
      <c r="M172" s="41">
        <f t="shared" si="28"/>
        <v>16.727428571428572</v>
      </c>
      <c r="N172" s="41">
        <f t="shared" si="28"/>
        <v>16.727428571428572</v>
      </c>
      <c r="O172" s="31"/>
      <c r="P172" s="41" t="str">
        <f t="shared" ref="P172:Z172" si="32">IF(P18="-","-",AVERAGE(P18,P29,P40,P51,P62,P73,P84,P95,P106,P117,P128,P139,P150,P161))</f>
        <v>-</v>
      </c>
      <c r="Q172" s="41" t="str">
        <f t="shared" si="32"/>
        <v>-</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5" x14ac:dyDescent="0.25">
      <c r="A173" s="273"/>
      <c r="B173" s="142" t="s">
        <v>352</v>
      </c>
      <c r="C173" s="142" t="s">
        <v>347</v>
      </c>
      <c r="D173" s="140" t="s">
        <v>293</v>
      </c>
      <c r="E173" s="134"/>
      <c r="F173" s="31"/>
      <c r="G173" s="41">
        <f t="shared" si="28"/>
        <v>42.217448207552998</v>
      </c>
      <c r="H173" s="41">
        <f t="shared" si="28"/>
        <v>42.301967623383931</v>
      </c>
      <c r="I173" s="41">
        <f t="shared" si="28"/>
        <v>42.42874674713034</v>
      </c>
      <c r="J173" s="41">
        <f t="shared" si="28"/>
        <v>42.682304994623152</v>
      </c>
      <c r="K173" s="41">
        <f t="shared" si="28"/>
        <v>43.189421489608776</v>
      </c>
      <c r="L173" s="41">
        <f t="shared" si="28"/>
        <v>43.738797692509863</v>
      </c>
      <c r="M173" s="41">
        <f t="shared" si="28"/>
        <v>44.372693311241889</v>
      </c>
      <c r="N173" s="41">
        <f t="shared" si="28"/>
        <v>44.753030682481111</v>
      </c>
      <c r="O173" s="31"/>
      <c r="P173" s="41">
        <f t="shared" ref="P173:Z173" si="33">IF(P19="-","-",AVERAGE(P19,P30,P41,P52,P63,P74,P85,P96,P107,P118,P129,P140,P151,P162))</f>
        <v>44.753030682481111</v>
      </c>
      <c r="Q173" s="41" t="str">
        <f t="shared" si="33"/>
        <v>-</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5" x14ac:dyDescent="0.25">
      <c r="A174" s="273"/>
      <c r="B174" s="142" t="s">
        <v>352</v>
      </c>
      <c r="C174" s="142" t="s">
        <v>45</v>
      </c>
      <c r="D174" s="140" t="s">
        <v>293</v>
      </c>
      <c r="E174" s="134"/>
      <c r="F174" s="31"/>
      <c r="G174" s="41" t="str">
        <f t="shared" si="28"/>
        <v>-</v>
      </c>
      <c r="H174" s="41" t="str">
        <f t="shared" si="28"/>
        <v>-</v>
      </c>
      <c r="I174" s="41" t="str">
        <f t="shared" si="28"/>
        <v>-</v>
      </c>
      <c r="J174" s="41" t="str">
        <f t="shared" si="28"/>
        <v>-</v>
      </c>
      <c r="K174" s="41">
        <f t="shared" si="28"/>
        <v>0</v>
      </c>
      <c r="L174" s="41">
        <f t="shared" si="28"/>
        <v>-0.15183804717209767</v>
      </c>
      <c r="M174" s="41">
        <f t="shared" si="28"/>
        <v>1.7175769694001015</v>
      </c>
      <c r="N174" s="41">
        <f t="shared" si="28"/>
        <v>5.3116046327263096</v>
      </c>
      <c r="O174" s="31"/>
      <c r="P174" s="41" t="str">
        <f t="shared" ref="P174:Z174" si="34">IF(P20="-","-",AVERAGE(P20,P31,P42,P53,P64,P75,P86,P97,P108,P119,P130,P141,P152,P163))</f>
        <v>-</v>
      </c>
      <c r="Q174" s="41" t="str">
        <f t="shared" si="34"/>
        <v>-</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5" x14ac:dyDescent="0.25">
      <c r="A175" s="273"/>
      <c r="B175" s="142" t="s">
        <v>352</v>
      </c>
      <c r="C175" s="142" t="s">
        <v>399</v>
      </c>
      <c r="D175" s="140" t="s">
        <v>293</v>
      </c>
      <c r="E175" s="134"/>
      <c r="F175" s="31"/>
      <c r="G175" s="41">
        <f t="shared" si="28"/>
        <v>12.553203379941255</v>
      </c>
      <c r="H175" s="41">
        <f t="shared" si="28"/>
        <v>12.578334918239438</v>
      </c>
      <c r="I175" s="41">
        <f t="shared" si="28"/>
        <v>12.616032225686707</v>
      </c>
      <c r="J175" s="41">
        <f t="shared" si="28"/>
        <v>12.691426840581247</v>
      </c>
      <c r="K175" s="41">
        <f t="shared" si="28"/>
        <v>12.842216070370339</v>
      </c>
      <c r="L175" s="41">
        <f t="shared" si="28"/>
        <v>13.005571069308504</v>
      </c>
      <c r="M175" s="41">
        <f t="shared" si="28"/>
        <v>13.194057606544865</v>
      </c>
      <c r="N175" s="41">
        <f t="shared" si="28"/>
        <v>13.307149528886677</v>
      </c>
      <c r="O175" s="31"/>
      <c r="P175" s="41">
        <f t="shared" ref="P175:Z175" si="35">IF(P21="-","-",AVERAGE(P21,P32,P43,P54,P65,P76,P87,P98,P109,P120,P131,P142,P153,P164))</f>
        <v>13.307149528886677</v>
      </c>
      <c r="Q175" s="41" t="str">
        <f t="shared" si="35"/>
        <v>-</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5" x14ac:dyDescent="0.25">
      <c r="A176" s="273"/>
      <c r="B176" s="142" t="s">
        <v>352</v>
      </c>
      <c r="C176" s="142" t="s">
        <v>417</v>
      </c>
      <c r="D176" s="140" t="s">
        <v>293</v>
      </c>
      <c r="E176" s="134"/>
      <c r="F176" s="31"/>
      <c r="G176" s="41">
        <f t="shared" si="28"/>
        <v>5.5084889232346654</v>
      </c>
      <c r="H176" s="41">
        <f t="shared" si="28"/>
        <v>5.5154527279424963</v>
      </c>
      <c r="I176" s="41">
        <f t="shared" si="28"/>
        <v>5.5939407720229166</v>
      </c>
      <c r="J176" s="41">
        <f t="shared" si="28"/>
        <v>5.6148321861464074</v>
      </c>
      <c r="K176" s="41">
        <f t="shared" si="28"/>
        <v>5.4644448394160969</v>
      </c>
      <c r="L176" s="41">
        <f t="shared" si="28"/>
        <v>5.4971991841212882</v>
      </c>
      <c r="M176" s="41">
        <f t="shared" si="28"/>
        <v>5.7618071954408308</v>
      </c>
      <c r="N176" s="41">
        <f t="shared" si="28"/>
        <v>6.0892668881782424</v>
      </c>
      <c r="O176" s="31"/>
      <c r="P176" s="41" t="str">
        <f t="shared" ref="P176:Z176" si="36">IF(P22="-","-",AVERAGE(P22,P33,P44,P55,P66,P77,P88,P99,P110,P121,P132,P143,P154,P165))</f>
        <v>-</v>
      </c>
      <c r="Q176" s="41" t="str">
        <f t="shared" si="36"/>
        <v>-</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5" x14ac:dyDescent="0.25">
      <c r="A177" s="273"/>
      <c r="B177" s="142" t="s">
        <v>398</v>
      </c>
      <c r="C177" s="142" t="s">
        <v>548</v>
      </c>
      <c r="D177" s="140" t="s">
        <v>293</v>
      </c>
      <c r="E177" s="134"/>
      <c r="F177" s="31"/>
      <c r="G177" s="41">
        <f t="shared" si="28"/>
        <v>1.6134419880378095</v>
      </c>
      <c r="H177" s="41">
        <f t="shared" si="28"/>
        <v>1.6156576684557113</v>
      </c>
      <c r="I177" s="41">
        <f t="shared" si="28"/>
        <v>1.6359647081942661</v>
      </c>
      <c r="J177" s="41">
        <f t="shared" si="28"/>
        <v>1.6426117494479719</v>
      </c>
      <c r="K177" s="41">
        <f t="shared" si="28"/>
        <v>1.6079397275793663</v>
      </c>
      <c r="L177" s="41">
        <f t="shared" si="28"/>
        <v>1.6192190300674416</v>
      </c>
      <c r="M177" s="41">
        <f t="shared" si="28"/>
        <v>1.6888470241994888</v>
      </c>
      <c r="N177" s="41">
        <f t="shared" si="28"/>
        <v>1.7727304405427371</v>
      </c>
      <c r="O177" s="31"/>
      <c r="P177" s="41" t="str">
        <f t="shared" ref="P177:Z177" si="37">IF(P23="-","-",AVERAGE(P23,P34,P45,P56,P67,P78,P89,P100,P111,P122,P133,P144,P155,P166))</f>
        <v>-</v>
      </c>
      <c r="Q177" s="41" t="str">
        <f t="shared" si="37"/>
        <v>-</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5" x14ac:dyDescent="0.25">
      <c r="A178" s="273"/>
      <c r="B178" s="142" t="s">
        <v>294</v>
      </c>
      <c r="C178" s="142" t="s">
        <v>549</v>
      </c>
      <c r="D178" s="140" t="s">
        <v>293</v>
      </c>
      <c r="E178" s="134"/>
      <c r="F178" s="31"/>
      <c r="G178" s="41">
        <f t="shared" si="28"/>
        <v>0.99091211008983626</v>
      </c>
      <c r="H178" s="41">
        <f t="shared" si="28"/>
        <v>0.99263236800566201</v>
      </c>
      <c r="I178" s="41">
        <f t="shared" si="28"/>
        <v>0.99735533081443128</v>
      </c>
      <c r="J178" s="41">
        <f t="shared" si="28"/>
        <v>1.0025161045619082</v>
      </c>
      <c r="K178" s="41">
        <f t="shared" si="28"/>
        <v>1.0105160530446475</v>
      </c>
      <c r="L178" s="41">
        <f t="shared" si="28"/>
        <v>1.0192733220232106</v>
      </c>
      <c r="M178" s="41">
        <f t="shared" si="28"/>
        <v>1.0690677082646431</v>
      </c>
      <c r="N178" s="41">
        <f t="shared" si="28"/>
        <v>1.1341949304962728</v>
      </c>
      <c r="O178" s="31"/>
      <c r="P178" s="41">
        <f t="shared" ref="P178:Z178" si="38">IF(P24="-","-",AVERAGE(P24,P35,P46,P57,P68,P79,P90,P101,P112,P123,P134,P145,P156,P167))</f>
        <v>0.84051262647162439</v>
      </c>
      <c r="Q178" s="41" t="str">
        <f t="shared" si="38"/>
        <v>-</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5" x14ac:dyDescent="0.25">
      <c r="A179" s="273"/>
      <c r="B179" s="142" t="s">
        <v>46</v>
      </c>
      <c r="C179" s="142" t="str">
        <f>B179&amp;"_"&amp;D179</f>
        <v>Total_GB average</v>
      </c>
      <c r="D179" s="133" t="s">
        <v>293</v>
      </c>
      <c r="E179" s="134"/>
      <c r="F179" s="31"/>
      <c r="G179" s="41">
        <f t="shared" si="28"/>
        <v>87.522353468538654</v>
      </c>
      <c r="H179" s="41">
        <f t="shared" si="28"/>
        <v>87.642904165709325</v>
      </c>
      <c r="I179" s="41">
        <f t="shared" si="28"/>
        <v>88.736725733443748</v>
      </c>
      <c r="J179" s="41">
        <f t="shared" si="28"/>
        <v>89.098377824955762</v>
      </c>
      <c r="K179" s="41">
        <f t="shared" si="28"/>
        <v>87.24686249532752</v>
      </c>
      <c r="L179" s="41">
        <f t="shared" si="28"/>
        <v>87.860546566166505</v>
      </c>
      <c r="M179" s="41">
        <f t="shared" si="28"/>
        <v>91.644600216647746</v>
      </c>
      <c r="N179" s="41">
        <f t="shared" si="28"/>
        <v>96.208527504867263</v>
      </c>
      <c r="O179" s="31"/>
      <c r="P179" s="41">
        <f t="shared" ref="P179:Z179" si="39">IF(P25="-","-",AVERAGE(P25,P36,P47,P58,P69,P80,P91,P102,P113,P124,P135,P146,P157,P168))</f>
        <v>58.900692837839408</v>
      </c>
      <c r="Q179" s="41" t="str">
        <f t="shared" si="39"/>
        <v>-</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25"/>
    <row r="181" spans="1:27" x14ac:dyDescent="0.25"/>
    <row r="182" spans="1:27" x14ac:dyDescent="0.25"/>
    <row r="183" spans="1:27" x14ac:dyDescent="0.25"/>
    <row r="184" spans="1:27" x14ac:dyDescent="0.25"/>
    <row r="185" spans="1:27" x14ac:dyDescent="0.25"/>
    <row r="186" spans="1:27" x14ac:dyDescent="0.25"/>
    <row r="187" spans="1:27" x14ac:dyDescent="0.25"/>
    <row r="188" spans="1:27" x14ac:dyDescent="0.25"/>
    <row r="189" spans="1:27" x14ac:dyDescent="0.25"/>
    <row r="190" spans="1:27" x14ac:dyDescent="0.25"/>
    <row r="191" spans="1:27" x14ac:dyDescent="0.25"/>
    <row r="192" spans="1:27"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58"/>
  <sheetViews>
    <sheetView workbookViewId="0"/>
  </sheetViews>
  <sheetFormatPr defaultColWidth="0" defaultRowHeight="13.5" zeroHeight="1" x14ac:dyDescent="0.25"/>
  <cols>
    <col min="1" max="1" width="9" style="272" customWidth="1"/>
    <col min="2" max="2" width="33.3828125" style="44" customWidth="1"/>
    <col min="3" max="3" width="21.3828125" style="44" customWidth="1"/>
    <col min="4" max="4" width="19.765625" style="44" customWidth="1"/>
    <col min="5" max="5" width="25.07421875" style="44" customWidth="1"/>
    <col min="6" max="6" width="2.4609375" style="44" customWidth="1"/>
    <col min="7" max="14" width="15.61328125" style="44" customWidth="1"/>
    <col min="15" max="15" width="2.4609375" style="44" customWidth="1"/>
    <col min="16" max="26" width="15.61328125" style="44" customWidth="1"/>
    <col min="27" max="27" width="9" style="44" customWidth="1"/>
    <col min="28" max="16384" width="0" style="44" hidden="1"/>
  </cols>
  <sheetData>
    <row r="1" spans="1:27" s="73" customFormat="1" ht="12.4" customHeight="1" x14ac:dyDescent="0.25">
      <c r="A1" s="271"/>
    </row>
    <row r="2" spans="1:27" s="73" customFormat="1" ht="18.399999999999999" customHeight="1" x14ac:dyDescent="0.35">
      <c r="A2" s="271"/>
      <c r="B2" s="27" t="s">
        <v>466</v>
      </c>
      <c r="C2" s="27"/>
      <c r="D2" s="27"/>
    </row>
    <row r="3" spans="1:27" s="73" customFormat="1" ht="24.4" customHeight="1" x14ac:dyDescent="0.25">
      <c r="A3" s="271"/>
      <c r="B3" s="407" t="s">
        <v>538</v>
      </c>
      <c r="C3" s="407"/>
      <c r="D3" s="407"/>
      <c r="E3" s="407"/>
      <c r="F3" s="407"/>
      <c r="G3" s="407"/>
      <c r="H3" s="407"/>
      <c r="I3" s="75"/>
      <c r="J3" s="75"/>
      <c r="K3" s="75"/>
      <c r="L3" s="75"/>
      <c r="M3" s="75"/>
      <c r="N3" s="75"/>
      <c r="O3" s="75"/>
      <c r="P3" s="75"/>
      <c r="Q3" s="75"/>
    </row>
    <row r="4" spans="1:27" s="73" customFormat="1" ht="16.149999999999999" customHeight="1" x14ac:dyDescent="0.25">
      <c r="A4" s="271"/>
      <c r="B4" s="170"/>
      <c r="C4" s="170"/>
      <c r="D4" s="170"/>
      <c r="E4" s="170"/>
      <c r="F4" s="74"/>
      <c r="G4" s="74"/>
      <c r="I4" s="75"/>
      <c r="J4" s="75"/>
      <c r="K4" s="75"/>
      <c r="L4" s="75"/>
      <c r="M4" s="75"/>
      <c r="N4" s="75"/>
      <c r="O4" s="75"/>
      <c r="P4" s="75"/>
      <c r="Q4" s="75"/>
    </row>
    <row r="5" spans="1:27" ht="16.149999999999999" customHeight="1" x14ac:dyDescent="0.25">
      <c r="B5" s="78"/>
      <c r="C5" s="78"/>
      <c r="D5" s="78"/>
      <c r="E5" s="78"/>
      <c r="F5" s="78"/>
      <c r="G5" s="78"/>
      <c r="I5" s="79"/>
      <c r="J5" s="79"/>
      <c r="K5" s="79"/>
      <c r="L5" s="79"/>
      <c r="M5" s="79"/>
      <c r="N5" s="79"/>
      <c r="O5" s="79"/>
      <c r="P5" s="79"/>
      <c r="Q5" s="79"/>
    </row>
    <row r="6" spans="1:27" ht="16.149999999999999" customHeight="1" x14ac:dyDescent="0.25">
      <c r="B6" s="82" t="s">
        <v>377</v>
      </c>
      <c r="C6" s="84" t="s">
        <v>34</v>
      </c>
      <c r="D6" s="78"/>
      <c r="E6" s="78"/>
      <c r="F6" s="78"/>
      <c r="G6" s="78"/>
      <c r="I6" s="79"/>
      <c r="J6" s="79"/>
      <c r="K6" s="79"/>
      <c r="L6" s="79"/>
      <c r="M6" s="79"/>
      <c r="N6" s="79"/>
      <c r="O6" s="79"/>
      <c r="P6" s="79"/>
      <c r="Q6" s="79"/>
    </row>
    <row r="7" spans="1:27" ht="14.65" customHeight="1" x14ac:dyDescent="0.25">
      <c r="B7" s="82" t="s">
        <v>494</v>
      </c>
      <c r="C7" s="84" t="s">
        <v>0</v>
      </c>
      <c r="D7" s="78"/>
      <c r="E7" s="78"/>
      <c r="F7" s="78"/>
      <c r="G7" s="78"/>
      <c r="I7" s="79"/>
      <c r="J7" s="79"/>
      <c r="K7" s="79"/>
      <c r="L7" s="79"/>
      <c r="M7" s="79"/>
      <c r="N7" s="79"/>
      <c r="O7" s="79"/>
      <c r="P7" s="79"/>
      <c r="Q7" s="79"/>
    </row>
    <row r="8" spans="1:27" ht="12.4" customHeight="1" x14ac:dyDescent="0.25">
      <c r="B8" s="83" t="s">
        <v>348</v>
      </c>
      <c r="C8" s="85" t="s">
        <v>356</v>
      </c>
    </row>
    <row r="9" spans="1:27" s="29" customFormat="1" ht="11.5" x14ac:dyDescent="0.25">
      <c r="A9" s="273"/>
    </row>
    <row r="10" spans="1:27" s="30" customFormat="1" ht="11.25" customHeight="1" x14ac:dyDescent="0.25">
      <c r="A10" s="273"/>
      <c r="B10" s="450" t="s">
        <v>349</v>
      </c>
      <c r="C10" s="450" t="s">
        <v>354</v>
      </c>
      <c r="D10" s="459" t="s">
        <v>305</v>
      </c>
      <c r="E10" s="460"/>
      <c r="F10" s="31"/>
      <c r="G10" s="451" t="s">
        <v>510</v>
      </c>
      <c r="H10" s="452"/>
      <c r="I10" s="452"/>
      <c r="J10" s="452"/>
      <c r="K10" s="452"/>
      <c r="L10" s="452"/>
      <c r="M10" s="452"/>
      <c r="N10" s="453"/>
      <c r="O10" s="31"/>
      <c r="P10" s="451" t="s">
        <v>502</v>
      </c>
      <c r="Q10" s="454"/>
      <c r="R10" s="454"/>
      <c r="S10" s="454"/>
      <c r="T10" s="454"/>
      <c r="U10" s="454"/>
      <c r="V10" s="454"/>
      <c r="W10" s="454"/>
      <c r="X10" s="454"/>
      <c r="Y10" s="454"/>
      <c r="Z10" s="455"/>
      <c r="AA10" s="29"/>
    </row>
    <row r="11" spans="1:27" s="30" customFormat="1" ht="11.25" customHeight="1" x14ac:dyDescent="0.25">
      <c r="A11" s="273"/>
      <c r="B11" s="450"/>
      <c r="C11" s="450"/>
      <c r="D11" s="459"/>
      <c r="E11" s="461"/>
      <c r="F11" s="31"/>
      <c r="G11" s="456" t="s">
        <v>486</v>
      </c>
      <c r="H11" s="457"/>
      <c r="I11" s="457"/>
      <c r="J11" s="457"/>
      <c r="K11" s="457"/>
      <c r="L11" s="457"/>
      <c r="M11" s="457"/>
      <c r="N11" s="458"/>
      <c r="O11" s="31"/>
      <c r="P11" s="456" t="s">
        <v>503</v>
      </c>
      <c r="Q11" s="457"/>
      <c r="R11" s="457"/>
      <c r="S11" s="457"/>
      <c r="T11" s="457"/>
      <c r="U11" s="457"/>
      <c r="V11" s="457"/>
      <c r="W11" s="457"/>
      <c r="X11" s="457"/>
      <c r="Y11" s="457"/>
      <c r="Z11" s="458"/>
      <c r="AA11" s="29"/>
    </row>
    <row r="12" spans="1:27" s="30" customFormat="1" ht="25.5" customHeight="1" x14ac:dyDescent="0.25">
      <c r="A12" s="273"/>
      <c r="B12" s="450"/>
      <c r="C12" s="450"/>
      <c r="D12" s="459"/>
      <c r="E12" s="32" t="s">
        <v>5</v>
      </c>
      <c r="F12" s="31"/>
      <c r="G12" s="111" t="s">
        <v>306</v>
      </c>
      <c r="H12" s="111" t="s">
        <v>300</v>
      </c>
      <c r="I12" s="111" t="s">
        <v>301</v>
      </c>
      <c r="J12" s="111" t="s">
        <v>302</v>
      </c>
      <c r="K12" s="111" t="s">
        <v>6</v>
      </c>
      <c r="L12" s="33" t="s">
        <v>7</v>
      </c>
      <c r="M12" s="111" t="s">
        <v>8</v>
      </c>
      <c r="N12" s="111" t="s">
        <v>307</v>
      </c>
      <c r="O12" s="31"/>
      <c r="P12" s="110" t="s">
        <v>473</v>
      </c>
      <c r="Q12" s="110" t="s">
        <v>10</v>
      </c>
      <c r="R12" s="110" t="s">
        <v>11</v>
      </c>
      <c r="S12" s="35" t="s">
        <v>12</v>
      </c>
      <c r="T12" s="110" t="s">
        <v>13</v>
      </c>
      <c r="U12" s="110" t="s">
        <v>14</v>
      </c>
      <c r="V12" s="110" t="s">
        <v>15</v>
      </c>
      <c r="W12" s="110" t="s">
        <v>16</v>
      </c>
      <c r="X12" s="110" t="s">
        <v>17</v>
      </c>
      <c r="Y12" s="110" t="s">
        <v>18</v>
      </c>
      <c r="Z12" s="110" t="s">
        <v>19</v>
      </c>
      <c r="AA12" s="29"/>
    </row>
    <row r="13" spans="1:27" s="30" customFormat="1" ht="15" customHeight="1" x14ac:dyDescent="0.25">
      <c r="A13" s="273"/>
      <c r="B13" s="450"/>
      <c r="C13" s="450"/>
      <c r="D13" s="459"/>
      <c r="E13" s="32" t="s">
        <v>383</v>
      </c>
      <c r="F13" s="31"/>
      <c r="G13" s="36" t="s">
        <v>308</v>
      </c>
      <c r="H13" s="36" t="s">
        <v>309</v>
      </c>
      <c r="I13" s="36" t="s">
        <v>310</v>
      </c>
      <c r="J13" s="36" t="s">
        <v>311</v>
      </c>
      <c r="K13" s="36" t="s">
        <v>20</v>
      </c>
      <c r="L13" s="37" t="s">
        <v>21</v>
      </c>
      <c r="M13" s="36" t="s">
        <v>22</v>
      </c>
      <c r="N13" s="36" t="s">
        <v>312</v>
      </c>
      <c r="O13" s="31"/>
      <c r="P13" s="36" t="s">
        <v>313</v>
      </c>
      <c r="Q13" s="36" t="s">
        <v>23</v>
      </c>
      <c r="R13" s="36" t="s">
        <v>24</v>
      </c>
      <c r="S13" s="38" t="s">
        <v>25</v>
      </c>
      <c r="T13" s="36" t="s">
        <v>26</v>
      </c>
      <c r="U13" s="36" t="s">
        <v>27</v>
      </c>
      <c r="V13" s="36" t="s">
        <v>28</v>
      </c>
      <c r="W13" s="36" t="s">
        <v>29</v>
      </c>
      <c r="X13" s="36" t="s">
        <v>30</v>
      </c>
      <c r="Y13" s="36" t="s">
        <v>31</v>
      </c>
      <c r="Z13" s="36" t="s">
        <v>32</v>
      </c>
      <c r="AA13" s="29"/>
    </row>
    <row r="14" spans="1:27" s="30" customFormat="1" ht="15" customHeight="1" x14ac:dyDescent="0.25">
      <c r="A14" s="273"/>
      <c r="B14" s="450"/>
      <c r="C14" s="450"/>
      <c r="D14" s="459"/>
      <c r="E14" s="40" t="s">
        <v>338</v>
      </c>
      <c r="F14" s="31"/>
      <c r="G14" s="110" t="s">
        <v>315</v>
      </c>
      <c r="H14" s="110" t="s">
        <v>315</v>
      </c>
      <c r="I14" s="110" t="s">
        <v>316</v>
      </c>
      <c r="J14" s="110" t="s">
        <v>316</v>
      </c>
      <c r="K14" s="110" t="s">
        <v>36</v>
      </c>
      <c r="L14" s="76" t="s">
        <v>36</v>
      </c>
      <c r="M14" s="110" t="s">
        <v>37</v>
      </c>
      <c r="N14" s="110" t="s">
        <v>37</v>
      </c>
      <c r="O14" s="31"/>
      <c r="P14" s="110" t="s">
        <v>317</v>
      </c>
      <c r="Q14" s="110" t="s">
        <v>38</v>
      </c>
      <c r="R14" s="110" t="s">
        <v>38</v>
      </c>
      <c r="S14" s="35" t="s">
        <v>39</v>
      </c>
      <c r="T14" s="110" t="s">
        <v>39</v>
      </c>
      <c r="U14" s="110" t="s">
        <v>40</v>
      </c>
      <c r="V14" s="110" t="s">
        <v>40</v>
      </c>
      <c r="W14" s="110" t="s">
        <v>41</v>
      </c>
      <c r="X14" s="110" t="s">
        <v>41</v>
      </c>
      <c r="Y14" s="110" t="s">
        <v>42</v>
      </c>
      <c r="Z14" s="110" t="s">
        <v>42</v>
      </c>
      <c r="AA14" s="29"/>
    </row>
    <row r="15" spans="1:27" s="30" customFormat="1" ht="12.4" customHeight="1" x14ac:dyDescent="0.25">
      <c r="A15" s="273">
        <v>1</v>
      </c>
      <c r="B15" s="142" t="s">
        <v>353</v>
      </c>
      <c r="C15" s="142" t="s">
        <v>344</v>
      </c>
      <c r="D15" s="133" t="s">
        <v>318</v>
      </c>
      <c r="E15" s="134"/>
      <c r="F15" s="31"/>
      <c r="G15" s="41" t="s">
        <v>336</v>
      </c>
      <c r="H15" s="41" t="s">
        <v>336</v>
      </c>
      <c r="I15" s="41" t="s">
        <v>336</v>
      </c>
      <c r="J15" s="41" t="s">
        <v>336</v>
      </c>
      <c r="K15" s="41" t="s">
        <v>336</v>
      </c>
      <c r="L15" s="41" t="s">
        <v>336</v>
      </c>
      <c r="M15" s="41" t="s">
        <v>336</v>
      </c>
      <c r="N15" s="41" t="s">
        <v>336</v>
      </c>
      <c r="O15" s="31"/>
      <c r="P15" s="41" t="s">
        <v>336</v>
      </c>
      <c r="Q15" s="41" t="s">
        <v>336</v>
      </c>
      <c r="R15" s="41" t="s">
        <v>336</v>
      </c>
      <c r="S15" s="41" t="s">
        <v>336</v>
      </c>
      <c r="T15" s="41" t="s">
        <v>336</v>
      </c>
      <c r="U15" s="41" t="s">
        <v>336</v>
      </c>
      <c r="V15" s="41" t="s">
        <v>336</v>
      </c>
      <c r="W15" s="41" t="s">
        <v>336</v>
      </c>
      <c r="X15" s="41" t="s">
        <v>336</v>
      </c>
      <c r="Y15" s="41" t="s">
        <v>336</v>
      </c>
      <c r="Z15" s="41" t="s">
        <v>336</v>
      </c>
      <c r="AA15" s="29"/>
    </row>
    <row r="16" spans="1:27" s="30" customFormat="1" ht="11.25" customHeight="1" x14ac:dyDescent="0.25">
      <c r="A16" s="273">
        <v>2</v>
      </c>
      <c r="B16" s="142" t="s">
        <v>353</v>
      </c>
      <c r="C16" s="142" t="s">
        <v>303</v>
      </c>
      <c r="D16" s="133" t="s">
        <v>318</v>
      </c>
      <c r="E16" s="134"/>
      <c r="F16" s="31"/>
      <c r="G16" s="41" t="s">
        <v>336</v>
      </c>
      <c r="H16" s="41" t="s">
        <v>336</v>
      </c>
      <c r="I16" s="41" t="s">
        <v>336</v>
      </c>
      <c r="J16" s="41" t="s">
        <v>336</v>
      </c>
      <c r="K16" s="41" t="s">
        <v>336</v>
      </c>
      <c r="L16" s="41" t="s">
        <v>336</v>
      </c>
      <c r="M16" s="41" t="s">
        <v>336</v>
      </c>
      <c r="N16" s="41" t="s">
        <v>336</v>
      </c>
      <c r="O16" s="31"/>
      <c r="P16" s="41" t="s">
        <v>336</v>
      </c>
      <c r="Q16" s="41" t="s">
        <v>336</v>
      </c>
      <c r="R16" s="41" t="s">
        <v>336</v>
      </c>
      <c r="S16" s="41" t="s">
        <v>336</v>
      </c>
      <c r="T16" s="41" t="s">
        <v>336</v>
      </c>
      <c r="U16" s="41" t="s">
        <v>336</v>
      </c>
      <c r="V16" s="41" t="s">
        <v>336</v>
      </c>
      <c r="W16" s="41" t="s">
        <v>336</v>
      </c>
      <c r="X16" s="41" t="s">
        <v>336</v>
      </c>
      <c r="Y16" s="41" t="s">
        <v>336</v>
      </c>
      <c r="Z16" s="41" t="s">
        <v>336</v>
      </c>
      <c r="AA16" s="29"/>
    </row>
    <row r="17" spans="1:27" s="30" customFormat="1" ht="11.25" customHeight="1" x14ac:dyDescent="0.25">
      <c r="A17" s="273">
        <v>3</v>
      </c>
      <c r="B17" s="142" t="s">
        <v>2</v>
      </c>
      <c r="C17" s="142" t="s">
        <v>345</v>
      </c>
      <c r="D17" s="133" t="s">
        <v>318</v>
      </c>
      <c r="E17" s="134"/>
      <c r="F17" s="31"/>
      <c r="G17" s="41">
        <f>IF('3c PC'!G14="-","-",'3c PC'!G64)</f>
        <v>6.5567588596821027</v>
      </c>
      <c r="H17" s="41">
        <f>IF('3c PC'!H14="-","-",'3c PC'!H64)</f>
        <v>6.5567588596821027</v>
      </c>
      <c r="I17" s="41">
        <f>IF('3c PC'!I14="-","-",'3c PC'!I64)</f>
        <v>6.6197359495950758</v>
      </c>
      <c r="J17" s="41">
        <f>IF('3c PC'!J14="-","-",'3c PC'!J64)</f>
        <v>6.6197359495950758</v>
      </c>
      <c r="K17" s="41">
        <f>IF('3c PC'!K14="-","-",'3c PC'!K64)</f>
        <v>6.6995028867368616</v>
      </c>
      <c r="L17" s="41">
        <f>IF('3c PC'!L14="-","-",'3c PC'!L64)</f>
        <v>6.6995028867368616</v>
      </c>
      <c r="M17" s="41">
        <f>IF('3c PC'!M14="-","-",'3c PC'!M64)</f>
        <v>7.1131218301273513</v>
      </c>
      <c r="N17" s="41">
        <f>IF('3c PC'!N14="-","-",'3c PC'!N64)</f>
        <v>7.1131218301273513</v>
      </c>
      <c r="O17" s="31"/>
      <c r="P17" s="41" t="str">
        <f>'3c PC'!P64</f>
        <v>-</v>
      </c>
      <c r="Q17" s="41" t="str">
        <f>'3c PC'!Q64</f>
        <v>-</v>
      </c>
      <c r="R17" s="41" t="str">
        <f>'3c PC'!R64</f>
        <v>-</v>
      </c>
      <c r="S17" s="41" t="str">
        <f>'3c PC'!S64</f>
        <v>-</v>
      </c>
      <c r="T17" s="41" t="str">
        <f>'3c PC'!T64</f>
        <v>-</v>
      </c>
      <c r="U17" s="41" t="str">
        <f>'3c PC'!U64</f>
        <v>-</v>
      </c>
      <c r="V17" s="41" t="str">
        <f>'3c PC'!V64</f>
        <v>-</v>
      </c>
      <c r="W17" s="41" t="str">
        <f>'3c PC'!W64</f>
        <v>-</v>
      </c>
      <c r="X17" s="41" t="str">
        <f>'3c PC'!X64</f>
        <v>-</v>
      </c>
      <c r="Y17" s="41" t="str">
        <f>'3c PC'!Y64</f>
        <v>-</v>
      </c>
      <c r="Z17" s="41" t="str">
        <f>'3c PC'!Z64</f>
        <v>-</v>
      </c>
      <c r="AA17" s="29"/>
    </row>
    <row r="18" spans="1:27" s="30" customFormat="1" ht="11.25" customHeight="1" x14ac:dyDescent="0.25">
      <c r="A18" s="273">
        <v>4</v>
      </c>
      <c r="B18" s="142" t="s">
        <v>355</v>
      </c>
      <c r="C18" s="142" t="s">
        <v>346</v>
      </c>
      <c r="D18" s="133" t="s">
        <v>318</v>
      </c>
      <c r="E18" s="134"/>
      <c r="F18" s="31"/>
      <c r="G18" s="41" t="s">
        <v>336</v>
      </c>
      <c r="H18" s="41" t="s">
        <v>336</v>
      </c>
      <c r="I18" s="41" t="s">
        <v>336</v>
      </c>
      <c r="J18" s="41" t="s">
        <v>336</v>
      </c>
      <c r="K18" s="41" t="s">
        <v>336</v>
      </c>
      <c r="L18" s="41" t="s">
        <v>336</v>
      </c>
      <c r="M18" s="41" t="s">
        <v>336</v>
      </c>
      <c r="N18" s="41" t="s">
        <v>336</v>
      </c>
      <c r="O18" s="31"/>
      <c r="P18" s="41" t="s">
        <v>336</v>
      </c>
      <c r="Q18" s="41" t="s">
        <v>336</v>
      </c>
      <c r="R18" s="41" t="s">
        <v>336</v>
      </c>
      <c r="S18" s="41" t="s">
        <v>336</v>
      </c>
      <c r="T18" s="41" t="s">
        <v>336</v>
      </c>
      <c r="U18" s="41" t="s">
        <v>336</v>
      </c>
      <c r="V18" s="41" t="s">
        <v>336</v>
      </c>
      <c r="W18" s="41" t="s">
        <v>336</v>
      </c>
      <c r="X18" s="41" t="s">
        <v>336</v>
      </c>
      <c r="Y18" s="41" t="s">
        <v>336</v>
      </c>
      <c r="Z18" s="41" t="s">
        <v>336</v>
      </c>
      <c r="AA18" s="29"/>
    </row>
    <row r="19" spans="1:27" s="30" customFormat="1" ht="11.25" customHeight="1" x14ac:dyDescent="0.25">
      <c r="A19" s="273">
        <v>5</v>
      </c>
      <c r="B19" s="142" t="s">
        <v>352</v>
      </c>
      <c r="C19" s="142" t="s">
        <v>347</v>
      </c>
      <c r="D19" s="133" t="s">
        <v>318</v>
      </c>
      <c r="E19" s="134"/>
      <c r="F19" s="31"/>
      <c r="G19" s="41">
        <f>IF('3f CPIH'!C$16="-","-",'3g OC '!$E$11*('3f CPIH'!C$16/'3f CPIH'!$G$16))</f>
        <v>66.925069955235386</v>
      </c>
      <c r="H19" s="41">
        <f>IF('3f CPIH'!D$16="-","-",'3g OC '!$E$11*('3f CPIH'!D$16/'3f CPIH'!$G$16))</f>
        <v>67.059054079269885</v>
      </c>
      <c r="I19" s="41">
        <f>IF('3f CPIH'!E$16="-","-",'3g OC '!$E$11*('3f CPIH'!E$16/'3f CPIH'!$G$16))</f>
        <v>67.26003026532166</v>
      </c>
      <c r="J19" s="41">
        <f>IF('3f CPIH'!F$16="-","-",'3g OC '!$E$11*('3f CPIH'!F$16/'3f CPIH'!$G$16))</f>
        <v>67.661982637425169</v>
      </c>
      <c r="K19" s="41">
        <f>IF('3f CPIH'!G$16="-","-",'3g OC '!$E$11*('3f CPIH'!G$16/'3f CPIH'!$G$16))</f>
        <v>68.4658873816322</v>
      </c>
      <c r="L19" s="41">
        <f>IF('3f CPIH'!H$16="-","-",'3g OC '!$E$11*('3f CPIH'!H$16/'3f CPIH'!$G$16))</f>
        <v>69.336784187856495</v>
      </c>
      <c r="M19" s="41">
        <f>IF('3f CPIH'!I$16="-","-",'3g OC '!$E$11*('3f CPIH'!I$16/'3f CPIH'!$G$16))</f>
        <v>70.341665118115273</v>
      </c>
      <c r="N19" s="41">
        <f>IF('3f CPIH'!J$16="-","-",'3g OC '!$E$11*('3f CPIH'!J$16/'3f CPIH'!$G$16))</f>
        <v>70.944593676270557</v>
      </c>
      <c r="O19" s="31"/>
      <c r="P19" s="41">
        <f>IF('3f CPIH'!L$16="-","-",'3g OC '!$E$11*('3f CPIH'!L$16/'3f CPIH'!$G$16))</f>
        <v>70.944593676270557</v>
      </c>
      <c r="Q19" s="41" t="str">
        <f>IF('3f CPIH'!M$16="-","-",'3g OC '!$E$11*('3f CPIH'!M$16/'3f CPIH'!$G$16))</f>
        <v>-</v>
      </c>
      <c r="R19" s="41" t="str">
        <f>IF('3f CPIH'!N$16="-","-",'3g OC '!$E$11*('3f CPIH'!N$16/'3f CPIH'!$G$16))</f>
        <v>-</v>
      </c>
      <c r="S19" s="41" t="str">
        <f>IF('3f CPIH'!O$16="-","-",'3g OC '!$E$11*('3f CPIH'!O$16/'3f CPIH'!$G$16))</f>
        <v>-</v>
      </c>
      <c r="T19" s="41" t="str">
        <f>IF('3f CPIH'!P$16="-","-",'3g OC '!$E$11*('3f CPIH'!P$16/'3f CPIH'!$G$16))</f>
        <v>-</v>
      </c>
      <c r="U19" s="41" t="str">
        <f>IF('3f CPIH'!Q$16="-","-",'3g OC '!$E$11*('3f CPIH'!Q$16/'3f CPIH'!$G$16))</f>
        <v>-</v>
      </c>
      <c r="V19" s="41" t="str">
        <f>IF('3f CPIH'!R$16="-","-",'3g OC '!$E$11*('3f CPIH'!R$16/'3f CPIH'!$G$16))</f>
        <v>-</v>
      </c>
      <c r="W19" s="41" t="str">
        <f>IF('3f CPIH'!S$16="-","-",'3g OC '!$E$11*('3f CPIH'!S$16/'3f CPIH'!$G$16))</f>
        <v>-</v>
      </c>
      <c r="X19" s="41" t="str">
        <f>IF('3f CPIH'!T$16="-","-",'3g OC '!$E$11*('3f CPIH'!T$16/'3f CPIH'!$G$16))</f>
        <v>-</v>
      </c>
      <c r="Y19" s="41" t="str">
        <f>IF('3f CPIH'!U$16="-","-",'3g OC '!$E$11*('3f CPIH'!U$16/'3f CPIH'!$G$16))</f>
        <v>-</v>
      </c>
      <c r="Z19" s="41" t="str">
        <f>IF('3f CPIH'!V$16="-","-",'3g OC '!$E$11*('3f CPIH'!V$16/'3f CPIH'!$G$16))</f>
        <v>-</v>
      </c>
      <c r="AA19" s="29"/>
    </row>
    <row r="20" spans="1:27" s="30" customFormat="1" ht="11.25" customHeight="1" x14ac:dyDescent="0.25">
      <c r="A20" s="273">
        <v>6</v>
      </c>
      <c r="B20" s="142" t="s">
        <v>352</v>
      </c>
      <c r="C20" s="142" t="s">
        <v>45</v>
      </c>
      <c r="D20" s="133" t="s">
        <v>318</v>
      </c>
      <c r="E20" s="134"/>
      <c r="F20" s="31"/>
      <c r="G20" s="41" t="s">
        <v>336</v>
      </c>
      <c r="H20" s="41" t="s">
        <v>336</v>
      </c>
      <c r="I20" s="41" t="s">
        <v>336</v>
      </c>
      <c r="J20" s="41" t="s">
        <v>336</v>
      </c>
      <c r="K20" s="41">
        <f>IF('3h SMNCC'!F$37="-","-",'3h SMNCC'!F$45)</f>
        <v>0</v>
      </c>
      <c r="L20" s="41">
        <f>IF('3h SMNCC'!G$37="-","-",'3h SMNCC'!G$45)</f>
        <v>-0.12178212898926209</v>
      </c>
      <c r="M20" s="41">
        <f>IF('3h SMNCC'!H$37="-","-",'3h SMNCC'!H$45)</f>
        <v>1.3595250059192825</v>
      </c>
      <c r="N20" s="41">
        <f>IF('3h SMNCC'!I$37="-","-",'3h SMNCC'!I$45)</f>
        <v>5.6746306369773842</v>
      </c>
      <c r="O20" s="31"/>
      <c r="P20" s="41" t="str">
        <f>IF('3h SMNCC'!K$37="-","-",'3h SMNCC'!K$45)</f>
        <v>-</v>
      </c>
      <c r="Q20" s="41" t="str">
        <f>IF('3h SMNCC'!L$37="-","-",'3h SMNCC'!L$45)</f>
        <v>-</v>
      </c>
      <c r="R20" s="41" t="str">
        <f>IF('3h SMNCC'!M$37="-","-",'3h SMNCC'!M$45)</f>
        <v>-</v>
      </c>
      <c r="S20" s="41" t="str">
        <f>IF('3h SMNCC'!N$37="-","-",'3h SMNCC'!N$45)</f>
        <v>-</v>
      </c>
      <c r="T20" s="41" t="str">
        <f>IF('3h SMNCC'!O$37="-","-",'3h SMNCC'!O$45)</f>
        <v>-</v>
      </c>
      <c r="U20" s="41" t="str">
        <f>IF('3h SMNCC'!P$37="-","-",'3h SMNCC'!P$45)</f>
        <v>-</v>
      </c>
      <c r="V20" s="41" t="str">
        <f>IF('3h SMNCC'!Q$37="-","-",'3h SMNCC'!Q$45)</f>
        <v>-</v>
      </c>
      <c r="W20" s="41" t="str">
        <f>IF('3h SMNCC'!R$37="-","-",'3h SMNCC'!R$45)</f>
        <v>-</v>
      </c>
      <c r="X20" s="41" t="str">
        <f>IF('3h SMNCC'!S$37="-","-",'3h SMNCC'!S$45)</f>
        <v>-</v>
      </c>
      <c r="Y20" s="41" t="str">
        <f>IF('3h SMNCC'!T$37="-","-",'3h SMNCC'!T$45)</f>
        <v>-</v>
      </c>
      <c r="Z20" s="41" t="str">
        <f>IF('3h SMNCC'!U$37="-","-",'3h SMNCC'!U$45)</f>
        <v>-</v>
      </c>
      <c r="AA20" s="29"/>
    </row>
    <row r="21" spans="1:27" s="30" customFormat="1" ht="11.25" customHeight="1" x14ac:dyDescent="0.25">
      <c r="A21" s="273">
        <v>7</v>
      </c>
      <c r="B21" s="142" t="s">
        <v>352</v>
      </c>
      <c r="C21" s="142" t="s">
        <v>399</v>
      </c>
      <c r="D21" s="133" t="s">
        <v>318</v>
      </c>
      <c r="E21" s="134"/>
      <c r="F21" s="31"/>
      <c r="G21" s="41">
        <f>IF('3f CPIH'!C$16="-","-",'3i PAAC PAP'!$G$17*('3f CPIH'!C$16/'3f CPIH'!$G$16))</f>
        <v>4.3680494184605196</v>
      </c>
      <c r="H21" s="41">
        <f>IF('3f CPIH'!D$16="-","-",'3i PAAC PAP'!$G$17*('3f CPIH'!D$16/'3f CPIH'!$G$16))</f>
        <v>4.3767942621411207</v>
      </c>
      <c r="I21" s="41">
        <f>IF('3f CPIH'!E$16="-","-",'3i PAAC PAP'!$G$17*('3f CPIH'!E$16/'3f CPIH'!$G$16))</f>
        <v>4.389911527662024</v>
      </c>
      <c r="J21" s="41">
        <f>IF('3f CPIH'!F$16="-","-",'3i PAAC PAP'!$G$17*('3f CPIH'!F$16/'3f CPIH'!$G$16))</f>
        <v>4.4161460587038288</v>
      </c>
      <c r="K21" s="41">
        <f>IF('3f CPIH'!G$16="-","-",'3i PAAC PAP'!$G$17*('3f CPIH'!G$16/'3f CPIH'!$G$16))</f>
        <v>4.4686151207874385</v>
      </c>
      <c r="L21" s="41">
        <f>IF('3f CPIH'!H$16="-","-",'3i PAAC PAP'!$G$17*('3f CPIH'!H$16/'3f CPIH'!$G$16))</f>
        <v>4.5254566047113496</v>
      </c>
      <c r="M21" s="41">
        <f>IF('3f CPIH'!I$16="-","-",'3i PAAC PAP'!$G$17*('3f CPIH'!I$16/'3f CPIH'!$G$16))</f>
        <v>4.5910429323158608</v>
      </c>
      <c r="N21" s="41">
        <f>IF('3f CPIH'!J$16="-","-",'3i PAAC PAP'!$G$17*('3f CPIH'!J$16/'3f CPIH'!$G$16))</f>
        <v>4.630394728878569</v>
      </c>
      <c r="O21" s="31"/>
      <c r="P21" s="41">
        <f>IF('3f CPIH'!L$16="-","-",'3i PAAC PAP'!$G$17*('3f CPIH'!L$16/'3f CPIH'!$G$16))</f>
        <v>4.630394728878569</v>
      </c>
      <c r="Q21" s="41" t="str">
        <f>IF('3f CPIH'!M$16="-","-",'3i PAAC PAP'!$G$17*('3f CPIH'!M$16/'3f CPIH'!$G$16))</f>
        <v>-</v>
      </c>
      <c r="R21" s="41" t="str">
        <f>IF('3f CPIH'!N$16="-","-",'3i PAAC PAP'!$G$17*('3f CPIH'!N$16/'3f CPIH'!$G$16))</f>
        <v>-</v>
      </c>
      <c r="S21" s="41" t="str">
        <f>IF('3f CPIH'!O$16="-","-",'3i PAAC PAP'!$G$17*('3f CPIH'!O$16/'3f CPIH'!$G$16))</f>
        <v>-</v>
      </c>
      <c r="T21" s="41" t="str">
        <f>IF('3f CPIH'!P$16="-","-",'3i PAAC PAP'!$G$17*('3f CPIH'!P$16/'3f CPIH'!$G$16))</f>
        <v>-</v>
      </c>
      <c r="U21" s="41" t="str">
        <f>IF('3f CPIH'!Q$16="-","-",'3i PAAC PAP'!$G$17*('3f CPIH'!Q$16/'3f CPIH'!$G$16))</f>
        <v>-</v>
      </c>
      <c r="V21" s="41" t="str">
        <f>IF('3f CPIH'!R$16="-","-",'3i PAAC PAP'!$G$17*('3f CPIH'!R$16/'3f CPIH'!$G$16))</f>
        <v>-</v>
      </c>
      <c r="W21" s="41" t="str">
        <f>IF('3f CPIH'!S$16="-","-",'3i PAAC PAP'!$G$17*('3f CPIH'!S$16/'3f CPIH'!$G$16))</f>
        <v>-</v>
      </c>
      <c r="X21" s="41" t="str">
        <f>IF('3f CPIH'!T$16="-","-",'3i PAAC PAP'!$G$17*('3f CPIH'!T$16/'3f CPIH'!$G$16))</f>
        <v>-</v>
      </c>
      <c r="Y21" s="41" t="str">
        <f>IF('3f CPIH'!U$16="-","-",'3i PAAC PAP'!$G$17*('3f CPIH'!U$16/'3f CPIH'!$G$16))</f>
        <v>-</v>
      </c>
      <c r="Z21" s="41" t="str">
        <f>IF('3f CPIH'!V$16="-","-",'3i PAAC PAP'!$G$17*('3f CPIH'!V$16/'3f CPIH'!$G$16))</f>
        <v>-</v>
      </c>
      <c r="AA21" s="29"/>
    </row>
    <row r="22" spans="1:27" s="30" customFormat="1" ht="11.5" x14ac:dyDescent="0.25">
      <c r="A22" s="273">
        <v>8</v>
      </c>
      <c r="B22" s="142" t="s">
        <v>352</v>
      </c>
      <c r="C22" s="142" t="s">
        <v>417</v>
      </c>
      <c r="D22" s="133" t="s">
        <v>318</v>
      </c>
      <c r="E22" s="134"/>
      <c r="F22" s="31"/>
      <c r="G22" s="41">
        <f>IF(G17="-","-",SUM(G15:G20)*'3i PAAC PAP'!$G$29)</f>
        <v>0.82996803995620339</v>
      </c>
      <c r="H22" s="41">
        <f>IF(H17="-","-",SUM(H15:H20)*'3i PAAC PAP'!$G$29)</f>
        <v>0.83148137383212328</v>
      </c>
      <c r="I22" s="41">
        <f>IF(I17="-","-",SUM(I15:I20)*'3i PAAC PAP'!$G$29)</f>
        <v>0.83446269297762621</v>
      </c>
      <c r="J22" s="41">
        <f>IF(J17="-","-",SUM(J15:J20)*'3i PAAC PAP'!$G$29)</f>
        <v>0.83900269460538612</v>
      </c>
      <c r="K22" s="41">
        <f>IF(K17="-","-",SUM(K15:K20)*'3i PAAC PAP'!$G$29)</f>
        <v>0.8489836554111001</v>
      </c>
      <c r="L22" s="41">
        <f>IF(L17="-","-",SUM(L15:L20)*'3i PAAC PAP'!$G$29)</f>
        <v>0.85744481173225251</v>
      </c>
      <c r="M22" s="41">
        <f>IF(M17="-","-",SUM(M15:M20)*'3i PAAC PAP'!$G$29)</f>
        <v>0.89019776818364937</v>
      </c>
      <c r="N22" s="41">
        <f>IF(N17="-","-",SUM(N15:N20)*'3i PAAC PAP'!$G$29)</f>
        <v>0.94574634750303599</v>
      </c>
      <c r="O22" s="31"/>
      <c r="P22" s="41" t="str">
        <f>IF(P17="-","-",SUM(P15:P20)*'3i PAAC PAP'!$G$29)</f>
        <v>-</v>
      </c>
      <c r="Q22" s="41" t="str">
        <f>IF(Q17="-","-",SUM(Q15:Q20)*'3i PAAC PAP'!$G$29)</f>
        <v>-</v>
      </c>
      <c r="R22" s="41" t="str">
        <f>IF(R17="-","-",SUM(R15:R20)*'3i PAAC PAP'!$G$29)</f>
        <v>-</v>
      </c>
      <c r="S22" s="41" t="str">
        <f>IF(S17="-","-",SUM(S15:S20)*'3i PAAC PAP'!$G$29)</f>
        <v>-</v>
      </c>
      <c r="T22" s="41" t="str">
        <f>IF(T17="-","-",SUM(T15:T20)*'3i PAAC PAP'!$G$29)</f>
        <v>-</v>
      </c>
      <c r="U22" s="41" t="str">
        <f>IF(U17="-","-",SUM(U15:U20)*'3i PAAC PAP'!$G$29)</f>
        <v>-</v>
      </c>
      <c r="V22" s="41" t="str">
        <f>IF(V17="-","-",SUM(V15:V20)*'3i PAAC PAP'!$G$29)</f>
        <v>-</v>
      </c>
      <c r="W22" s="41" t="str">
        <f>IF(W17="-","-",SUM(W15:W20)*'3i PAAC PAP'!$G$29)</f>
        <v>-</v>
      </c>
      <c r="X22" s="41" t="str">
        <f>IF(X17="-","-",SUM(X15:X20)*'3i PAAC PAP'!$G$29)</f>
        <v>-</v>
      </c>
      <c r="Y22" s="41" t="str">
        <f>IF(Y17="-","-",SUM(Y15:Y20)*'3i PAAC PAP'!$G$29)</f>
        <v>-</v>
      </c>
      <c r="Z22" s="41" t="str">
        <f>IF(Z17="-","-",SUM(Z15:Z20)*'3i PAAC PAP'!$G$29)</f>
        <v>-</v>
      </c>
      <c r="AA22" s="29"/>
    </row>
    <row r="23" spans="1:27" s="30" customFormat="1" ht="11.5" x14ac:dyDescent="0.25">
      <c r="A23" s="273">
        <v>9</v>
      </c>
      <c r="B23" s="142" t="s">
        <v>398</v>
      </c>
      <c r="C23" s="142" t="s">
        <v>548</v>
      </c>
      <c r="D23" s="133" t="s">
        <v>318</v>
      </c>
      <c r="E23" s="134"/>
      <c r="F23" s="31"/>
      <c r="G23" s="41">
        <f>IF(G17="-","-",SUM(G15:G22)*'3j EBIT'!$E$11)</f>
        <v>1.4949170791933499</v>
      </c>
      <c r="H23" s="41">
        <f>IF(H17="-","-",SUM(H15:H22)*'3j EBIT'!$E$11)</f>
        <v>1.4976576829235793</v>
      </c>
      <c r="I23" s="41">
        <f>IF(I17="-","-",SUM(I15:I22)*'3j EBIT'!$E$11)</f>
        <v>1.5029786682755713</v>
      </c>
      <c r="J23" s="41">
        <f>IF(J17="-","-",SUM(J15:J22)*'3j EBIT'!$E$11)</f>
        <v>1.5112004794662599</v>
      </c>
      <c r="K23" s="41">
        <f>IF(K17="-","-",SUM(K15:K22)*'3j EBIT'!$E$11)</f>
        <v>1.5291767918467845</v>
      </c>
      <c r="L23" s="41">
        <f>IF(L17="-","-",SUM(L15:L22)*'3j EBIT'!$E$11)</f>
        <v>1.5446507208789062</v>
      </c>
      <c r="M23" s="41">
        <f>IF(M17="-","-",SUM(M15:M22)*'3j EBIT'!$E$11)</f>
        <v>1.601615500438567</v>
      </c>
      <c r="N23" s="41">
        <f>IF(N17="-","-",SUM(N15:N22)*'3j EBIT'!$E$11)</f>
        <v>1.6968612571753809</v>
      </c>
      <c r="O23" s="31"/>
      <c r="P23" s="41" t="str">
        <f>IF(P17="-","-",SUM(P15:P22)*'3j EBIT'!$E$11)</f>
        <v>-</v>
      </c>
      <c r="Q23" s="41" t="str">
        <f>IF(Q17="-","-",SUM(Q15:Q22)*'3j EBIT'!$E$11)</f>
        <v>-</v>
      </c>
      <c r="R23" s="41" t="str">
        <f>IF(R17="-","-",SUM(R15:R22)*'3j EBIT'!$E$11)</f>
        <v>-</v>
      </c>
      <c r="S23" s="41" t="str">
        <f>IF(S17="-","-",SUM(S15:S22)*'3j EBIT'!$E$11)</f>
        <v>-</v>
      </c>
      <c r="T23" s="41" t="str">
        <f>IF(T17="-","-",SUM(T15:T22)*'3j EBIT'!$E$11)</f>
        <v>-</v>
      </c>
      <c r="U23" s="41" t="str">
        <f>IF(U17="-","-",SUM(U15:U22)*'3j EBIT'!$E$11)</f>
        <v>-</v>
      </c>
      <c r="V23" s="41" t="str">
        <f>IF(V17="-","-",SUM(V15:V22)*'3j EBIT'!$E$11)</f>
        <v>-</v>
      </c>
      <c r="W23" s="41" t="str">
        <f>IF(W17="-","-",SUM(W15:W22)*'3j EBIT'!$E$11)</f>
        <v>-</v>
      </c>
      <c r="X23" s="41" t="str">
        <f>IF(X17="-","-",SUM(X15:X22)*'3j EBIT'!$E$11)</f>
        <v>-</v>
      </c>
      <c r="Y23" s="41" t="str">
        <f>IF(Y17="-","-",SUM(Y15:Y22)*'3j EBIT'!$E$11)</f>
        <v>-</v>
      </c>
      <c r="Z23" s="41" t="str">
        <f>IF(Z17="-","-",SUM(Z15:Z22)*'3j EBIT'!$E$11)</f>
        <v>-</v>
      </c>
      <c r="AA23" s="29"/>
    </row>
    <row r="24" spans="1:27" s="30" customFormat="1" ht="11.5" x14ac:dyDescent="0.25">
      <c r="A24" s="273">
        <v>10</v>
      </c>
      <c r="B24" s="142" t="s">
        <v>294</v>
      </c>
      <c r="C24" s="190" t="s">
        <v>549</v>
      </c>
      <c r="D24" s="133" t="s">
        <v>318</v>
      </c>
      <c r="E24" s="134"/>
      <c r="F24" s="31"/>
      <c r="G24" s="41">
        <f>IF(G19="-","-",SUM(G15:G17,G19:G23)*'3k HAP'!$E$12)</f>
        <v>1.1606560757622275</v>
      </c>
      <c r="H24" s="41">
        <f>IF(H19="-","-",SUM(H15:H17,H19:H23)*'3k HAP'!$E$12)</f>
        <v>1.162783884999957</v>
      </c>
      <c r="I24" s="41">
        <f>IF(I19="-","-",SUM(I15:I17,I19:I23)*'3k HAP'!$E$12)</f>
        <v>1.1669151067672299</v>
      </c>
      <c r="J24" s="41">
        <f>IF(J19="-","-",SUM(J15:J17,J19:J23)*'3k HAP'!$E$12)</f>
        <v>1.1732985344804188</v>
      </c>
      <c r="K24" s="41">
        <f>IF(K19="-","-",SUM(K15:K17,K19:K23)*'3k HAP'!$E$12)</f>
        <v>1.1872553729396556</v>
      </c>
      <c r="L24" s="41">
        <f>IF(L19="-","-",SUM(L15:L17,L19:L23)*'3k HAP'!$E$12)</f>
        <v>1.1992693568569017</v>
      </c>
      <c r="M24" s="41">
        <f>IF(M19="-","-",SUM(M15:M17,M19:M23)*'3k HAP'!$E$12)</f>
        <v>1.2434969052745388</v>
      </c>
      <c r="N24" s="41">
        <f>IF(N19="-","-",SUM(N15:N17,N19:N23)*'3k HAP'!$E$12)</f>
        <v>1.3174458672509484</v>
      </c>
      <c r="O24" s="31"/>
      <c r="P24" s="41">
        <f>IF(P19="-","-",SUM(P15:P17,P19:P23)*'3k HAP'!$E$12)</f>
        <v>1.0940670829598513</v>
      </c>
      <c r="Q24" s="41" t="str">
        <f>IF(Q19="-","-",SUM(Q15:Q17,Q19:Q23)*'3k HAP'!$E$12)</f>
        <v>-</v>
      </c>
      <c r="R24" s="41" t="str">
        <f>IF(R19="-","-",SUM(R15:R17,R19:R23)*'3k HAP'!$E$12)</f>
        <v>-</v>
      </c>
      <c r="S24" s="41" t="str">
        <f>IF(S19="-","-",SUM(S15:S17,S19:S23)*'3k HAP'!$E$12)</f>
        <v>-</v>
      </c>
      <c r="T24" s="41" t="str">
        <f>IF(T19="-","-",SUM(T15:T17,T19:T23)*'3k HAP'!$E$12)</f>
        <v>-</v>
      </c>
      <c r="U24" s="41" t="str">
        <f>IF(U19="-","-",SUM(U15:U17,U19:U23)*'3k HAP'!$E$12)</f>
        <v>-</v>
      </c>
      <c r="V24" s="41" t="str">
        <f>IF(V19="-","-",SUM(V15:V17,V19:V23)*'3k HAP'!$E$12)</f>
        <v>-</v>
      </c>
      <c r="W24" s="41" t="str">
        <f>IF(W19="-","-",SUM(W15:W17,W19:W23)*'3k HAP'!$E$12)</f>
        <v>-</v>
      </c>
      <c r="X24" s="41" t="str">
        <f>IF(X19="-","-",SUM(X15:X17,X19:X23)*'3k HAP'!$E$12)</f>
        <v>-</v>
      </c>
      <c r="Y24" s="41" t="str">
        <f>IF(Y19="-","-",SUM(Y15:Y17,Y19:Y23)*'3k HAP'!$E$12)</f>
        <v>-</v>
      </c>
      <c r="Z24" s="41" t="str">
        <f>IF(Z19="-","-",SUM(Z15:Z17,Z19:Z23)*'3k HAP'!$E$12)</f>
        <v>-</v>
      </c>
      <c r="AA24" s="29"/>
    </row>
    <row r="25" spans="1:27" s="30" customFormat="1" ht="11.25" customHeight="1" x14ac:dyDescent="0.25">
      <c r="A25" s="273">
        <v>11</v>
      </c>
      <c r="B25" s="142" t="s">
        <v>46</v>
      </c>
      <c r="C25" s="142" t="str">
        <f>B25&amp;"_"&amp;D25</f>
        <v>Total_Eastern</v>
      </c>
      <c r="D25" s="133" t="s">
        <v>318</v>
      </c>
      <c r="E25" s="134"/>
      <c r="F25" s="31"/>
      <c r="G25" s="41">
        <f t="shared" ref="G25:N25" si="0">IF(G2="-","-",SUM(G15:G24))</f>
        <v>81.335419428289796</v>
      </c>
      <c r="H25" s="41">
        <f t="shared" si="0"/>
        <v>81.484530142848755</v>
      </c>
      <c r="I25" s="41">
        <f t="shared" si="0"/>
        <v>81.774034210599197</v>
      </c>
      <c r="J25" s="41">
        <f t="shared" si="0"/>
        <v>82.221366354276142</v>
      </c>
      <c r="K25" s="41">
        <f t="shared" si="0"/>
        <v>83.199421209354043</v>
      </c>
      <c r="L25" s="41">
        <f t="shared" si="0"/>
        <v>84.041326439783504</v>
      </c>
      <c r="M25" s="41">
        <f t="shared" si="0"/>
        <v>87.140665060374531</v>
      </c>
      <c r="N25" s="41">
        <f t="shared" si="0"/>
        <v>92.322794344183237</v>
      </c>
      <c r="O25" s="31"/>
      <c r="P25" s="41" t="str">
        <f>IF(P15="-","-",SUM(P15:P24))</f>
        <v>-</v>
      </c>
      <c r="Q25" s="41" t="str">
        <f t="shared" ref="Q25:Z25" si="1">IF(Q15="-","-",SUM(Q15:Q24))</f>
        <v>-</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customHeight="1" x14ac:dyDescent="0.25">
      <c r="A26" s="273">
        <v>1</v>
      </c>
      <c r="B26" s="138" t="s">
        <v>353</v>
      </c>
      <c r="C26" s="138" t="s">
        <v>344</v>
      </c>
      <c r="D26" s="136" t="s">
        <v>320</v>
      </c>
      <c r="E26" s="137"/>
      <c r="F26" s="31"/>
      <c r="G26" s="135" t="s">
        <v>336</v>
      </c>
      <c r="H26" s="135" t="s">
        <v>336</v>
      </c>
      <c r="I26" s="135" t="s">
        <v>336</v>
      </c>
      <c r="J26" s="135" t="s">
        <v>336</v>
      </c>
      <c r="K26" s="135" t="s">
        <v>336</v>
      </c>
      <c r="L26" s="135" t="s">
        <v>336</v>
      </c>
      <c r="M26" s="135" t="s">
        <v>336</v>
      </c>
      <c r="N26" s="135" t="s">
        <v>336</v>
      </c>
      <c r="O26" s="31"/>
      <c r="P26" s="135" t="s">
        <v>336</v>
      </c>
      <c r="Q26" s="135" t="s">
        <v>336</v>
      </c>
      <c r="R26" s="135" t="s">
        <v>336</v>
      </c>
      <c r="S26" s="135" t="s">
        <v>336</v>
      </c>
      <c r="T26" s="135" t="s">
        <v>336</v>
      </c>
      <c r="U26" s="135" t="s">
        <v>336</v>
      </c>
      <c r="V26" s="135" t="s">
        <v>336</v>
      </c>
      <c r="W26" s="135" t="s">
        <v>336</v>
      </c>
      <c r="X26" s="135" t="s">
        <v>336</v>
      </c>
      <c r="Y26" s="135" t="s">
        <v>336</v>
      </c>
      <c r="Z26" s="135" t="s">
        <v>336</v>
      </c>
      <c r="AA26" s="29"/>
    </row>
    <row r="27" spans="1:27" s="30" customFormat="1" ht="11.25" customHeight="1" x14ac:dyDescent="0.25">
      <c r="A27" s="273">
        <v>2</v>
      </c>
      <c r="B27" s="138" t="s">
        <v>353</v>
      </c>
      <c r="C27" s="138" t="s">
        <v>303</v>
      </c>
      <c r="D27" s="136" t="s">
        <v>320</v>
      </c>
      <c r="E27" s="137"/>
      <c r="F27" s="31"/>
      <c r="G27" s="135" t="s">
        <v>336</v>
      </c>
      <c r="H27" s="135" t="s">
        <v>336</v>
      </c>
      <c r="I27" s="135" t="s">
        <v>336</v>
      </c>
      <c r="J27" s="135" t="s">
        <v>336</v>
      </c>
      <c r="K27" s="135" t="s">
        <v>336</v>
      </c>
      <c r="L27" s="135" t="s">
        <v>336</v>
      </c>
      <c r="M27" s="135" t="s">
        <v>336</v>
      </c>
      <c r="N27" s="135" t="s">
        <v>336</v>
      </c>
      <c r="O27" s="31"/>
      <c r="P27" s="135" t="s">
        <v>336</v>
      </c>
      <c r="Q27" s="135" t="s">
        <v>336</v>
      </c>
      <c r="R27" s="135" t="s">
        <v>336</v>
      </c>
      <c r="S27" s="135" t="s">
        <v>336</v>
      </c>
      <c r="T27" s="135" t="s">
        <v>336</v>
      </c>
      <c r="U27" s="135" t="s">
        <v>336</v>
      </c>
      <c r="V27" s="135" t="s">
        <v>336</v>
      </c>
      <c r="W27" s="135" t="s">
        <v>336</v>
      </c>
      <c r="X27" s="135" t="s">
        <v>336</v>
      </c>
      <c r="Y27" s="135" t="s">
        <v>336</v>
      </c>
      <c r="Z27" s="135" t="s">
        <v>336</v>
      </c>
      <c r="AA27" s="29"/>
    </row>
    <row r="28" spans="1:27" s="30" customFormat="1" ht="12.4" customHeight="1" x14ac:dyDescent="0.25">
      <c r="A28" s="273">
        <v>3</v>
      </c>
      <c r="B28" s="138" t="s">
        <v>2</v>
      </c>
      <c r="C28" s="138" t="s">
        <v>345</v>
      </c>
      <c r="D28" s="136" t="s">
        <v>320</v>
      </c>
      <c r="E28" s="137"/>
      <c r="F28" s="31"/>
      <c r="G28" s="135">
        <f>IF('3c PC'!G14="-","-",'3c PC'!G64)</f>
        <v>6.5567588596821027</v>
      </c>
      <c r="H28" s="135">
        <f>IF('3c PC'!H14="-","-",'3c PC'!H64)</f>
        <v>6.5567588596821027</v>
      </c>
      <c r="I28" s="135">
        <f>IF('3c PC'!I14="-","-",'3c PC'!I64)</f>
        <v>6.6197359495950758</v>
      </c>
      <c r="J28" s="135">
        <f>IF('3c PC'!J14="-","-",'3c PC'!J64)</f>
        <v>6.6197359495950758</v>
      </c>
      <c r="K28" s="135">
        <f>IF('3c PC'!K14="-","-",'3c PC'!K64)</f>
        <v>6.6995028867368616</v>
      </c>
      <c r="L28" s="135">
        <f>IF('3c PC'!L14="-","-",'3c PC'!L64)</f>
        <v>6.6995028867368616</v>
      </c>
      <c r="M28" s="135">
        <f>IF('3c PC'!M14="-","-",'3c PC'!M64)</f>
        <v>7.1131218301273513</v>
      </c>
      <c r="N28" s="135">
        <f>IF('3c PC'!N14="-","-",'3c PC'!N64)</f>
        <v>7.1131218301273513</v>
      </c>
      <c r="O28" s="31"/>
      <c r="P28" s="135" t="str">
        <f>'3c PC'!P64</f>
        <v>-</v>
      </c>
      <c r="Q28" s="135" t="str">
        <f>'3c PC'!Q64</f>
        <v>-</v>
      </c>
      <c r="R28" s="135" t="str">
        <f>'3c PC'!R64</f>
        <v>-</v>
      </c>
      <c r="S28" s="135" t="str">
        <f>'3c PC'!S64</f>
        <v>-</v>
      </c>
      <c r="T28" s="135" t="str">
        <f>'3c PC'!T64</f>
        <v>-</v>
      </c>
      <c r="U28" s="135" t="str">
        <f>'3c PC'!U64</f>
        <v>-</v>
      </c>
      <c r="V28" s="135" t="str">
        <f>'3c PC'!V64</f>
        <v>-</v>
      </c>
      <c r="W28" s="135" t="str">
        <f>'3c PC'!W64</f>
        <v>-</v>
      </c>
      <c r="X28" s="135" t="str">
        <f>'3c PC'!X64</f>
        <v>-</v>
      </c>
      <c r="Y28" s="135" t="str">
        <f>'3c PC'!Y64</f>
        <v>-</v>
      </c>
      <c r="Z28" s="135" t="str">
        <f>'3c PC'!Z64</f>
        <v>-</v>
      </c>
      <c r="AA28" s="29"/>
    </row>
    <row r="29" spans="1:27" s="30" customFormat="1" ht="11.25" customHeight="1" x14ac:dyDescent="0.25">
      <c r="A29" s="273">
        <v>4</v>
      </c>
      <c r="B29" s="138" t="s">
        <v>355</v>
      </c>
      <c r="C29" s="138" t="s">
        <v>346</v>
      </c>
      <c r="D29" s="136" t="s">
        <v>320</v>
      </c>
      <c r="E29" s="137"/>
      <c r="F29" s="31"/>
      <c r="G29" s="135" t="s">
        <v>336</v>
      </c>
      <c r="H29" s="135" t="s">
        <v>336</v>
      </c>
      <c r="I29" s="135" t="s">
        <v>336</v>
      </c>
      <c r="J29" s="135" t="s">
        <v>336</v>
      </c>
      <c r="K29" s="135" t="s">
        <v>336</v>
      </c>
      <c r="L29" s="135" t="s">
        <v>336</v>
      </c>
      <c r="M29" s="135" t="s">
        <v>336</v>
      </c>
      <c r="N29" s="135" t="s">
        <v>336</v>
      </c>
      <c r="O29" s="31"/>
      <c r="P29" s="135" t="s">
        <v>336</v>
      </c>
      <c r="Q29" s="135" t="s">
        <v>336</v>
      </c>
      <c r="R29" s="135" t="s">
        <v>336</v>
      </c>
      <c r="S29" s="135" t="s">
        <v>336</v>
      </c>
      <c r="T29" s="135" t="s">
        <v>336</v>
      </c>
      <c r="U29" s="135" t="s">
        <v>336</v>
      </c>
      <c r="V29" s="135" t="s">
        <v>336</v>
      </c>
      <c r="W29" s="135" t="s">
        <v>336</v>
      </c>
      <c r="X29" s="135" t="s">
        <v>336</v>
      </c>
      <c r="Y29" s="135" t="s">
        <v>336</v>
      </c>
      <c r="Z29" s="135" t="s">
        <v>336</v>
      </c>
      <c r="AA29" s="29"/>
    </row>
    <row r="30" spans="1:27" s="30" customFormat="1" ht="11.25" customHeight="1" x14ac:dyDescent="0.25">
      <c r="A30" s="273">
        <v>5</v>
      </c>
      <c r="B30" s="138" t="s">
        <v>352</v>
      </c>
      <c r="C30" s="138" t="s">
        <v>347</v>
      </c>
      <c r="D30" s="136" t="s">
        <v>320</v>
      </c>
      <c r="E30" s="137"/>
      <c r="F30" s="31"/>
      <c r="G30" s="135">
        <f>IF('3f CPIH'!C$16="-","-",'3g OC '!$E$11*('3f CPIH'!C$16/'3f CPIH'!$G$16))</f>
        <v>66.925069955235386</v>
      </c>
      <c r="H30" s="135">
        <f>IF('3f CPIH'!D$16="-","-",'3g OC '!$E$11*('3f CPIH'!D$16/'3f CPIH'!$G$16))</f>
        <v>67.059054079269885</v>
      </c>
      <c r="I30" s="135">
        <f>IF('3f CPIH'!E$16="-","-",'3g OC '!$E$11*('3f CPIH'!E$16/'3f CPIH'!$G$16))</f>
        <v>67.26003026532166</v>
      </c>
      <c r="J30" s="135">
        <f>IF('3f CPIH'!F$16="-","-",'3g OC '!$E$11*('3f CPIH'!F$16/'3f CPIH'!$G$16))</f>
        <v>67.661982637425169</v>
      </c>
      <c r="K30" s="135">
        <f>IF('3f CPIH'!G$16="-","-",'3g OC '!$E$11*('3f CPIH'!G$16/'3f CPIH'!$G$16))</f>
        <v>68.4658873816322</v>
      </c>
      <c r="L30" s="135">
        <f>IF('3f CPIH'!H$16="-","-",'3g OC '!$E$11*('3f CPIH'!H$16/'3f CPIH'!$G$16))</f>
        <v>69.336784187856495</v>
      </c>
      <c r="M30" s="135">
        <f>IF('3f CPIH'!I$16="-","-",'3g OC '!$E$11*('3f CPIH'!I$16/'3f CPIH'!$G$16))</f>
        <v>70.341665118115273</v>
      </c>
      <c r="N30" s="135">
        <f>IF('3f CPIH'!J$16="-","-",'3g OC '!$E$11*('3f CPIH'!J$16/'3f CPIH'!$G$16))</f>
        <v>70.944593676270557</v>
      </c>
      <c r="O30" s="31"/>
      <c r="P30" s="135">
        <f>IF('3f CPIH'!L$16="-","-",'3g OC '!$E$11*('3f CPIH'!L$16/'3f CPIH'!$G$16))</f>
        <v>70.944593676270557</v>
      </c>
      <c r="Q30" s="135" t="str">
        <f>IF('3f CPIH'!M$16="-","-",'3g OC '!$E$11*('3f CPIH'!M$16/'3f CPIH'!$G$16))</f>
        <v>-</v>
      </c>
      <c r="R30" s="135" t="str">
        <f>IF('3f CPIH'!N$16="-","-",'3g OC '!$E$11*('3f CPIH'!N$16/'3f CPIH'!$G$16))</f>
        <v>-</v>
      </c>
      <c r="S30" s="135" t="str">
        <f>IF('3f CPIH'!O$16="-","-",'3g OC '!$E$11*('3f CPIH'!O$16/'3f CPIH'!$G$16))</f>
        <v>-</v>
      </c>
      <c r="T30" s="135" t="str">
        <f>IF('3f CPIH'!P$16="-","-",'3g OC '!$E$11*('3f CPIH'!P$16/'3f CPIH'!$G$16))</f>
        <v>-</v>
      </c>
      <c r="U30" s="135" t="str">
        <f>IF('3f CPIH'!Q$16="-","-",'3g OC '!$E$11*('3f CPIH'!Q$16/'3f CPIH'!$G$16))</f>
        <v>-</v>
      </c>
      <c r="V30" s="135" t="str">
        <f>IF('3f CPIH'!R$16="-","-",'3g OC '!$E$11*('3f CPIH'!R$16/'3f CPIH'!$G$16))</f>
        <v>-</v>
      </c>
      <c r="W30" s="135" t="str">
        <f>IF('3f CPIH'!S$16="-","-",'3g OC '!$E$11*('3f CPIH'!S$16/'3f CPIH'!$G$16))</f>
        <v>-</v>
      </c>
      <c r="X30" s="135" t="str">
        <f>IF('3f CPIH'!T$16="-","-",'3g OC '!$E$11*('3f CPIH'!T$16/'3f CPIH'!$G$16))</f>
        <v>-</v>
      </c>
      <c r="Y30" s="135" t="str">
        <f>IF('3f CPIH'!U$16="-","-",'3g OC '!$E$11*('3f CPIH'!U$16/'3f CPIH'!$G$16))</f>
        <v>-</v>
      </c>
      <c r="Z30" s="135" t="str">
        <f>IF('3f CPIH'!V$16="-","-",'3g OC '!$E$11*('3f CPIH'!V$16/'3f CPIH'!$G$16))</f>
        <v>-</v>
      </c>
      <c r="AA30" s="29"/>
    </row>
    <row r="31" spans="1:27" s="30" customFormat="1" ht="11.25" customHeight="1" x14ac:dyDescent="0.25">
      <c r="A31" s="273">
        <v>6</v>
      </c>
      <c r="B31" s="138" t="s">
        <v>352</v>
      </c>
      <c r="C31" s="138" t="s">
        <v>45</v>
      </c>
      <c r="D31" s="136" t="s">
        <v>320</v>
      </c>
      <c r="E31" s="137"/>
      <c r="F31" s="31"/>
      <c r="G31" s="135" t="s">
        <v>336</v>
      </c>
      <c r="H31" s="135" t="s">
        <v>336</v>
      </c>
      <c r="I31" s="135" t="s">
        <v>336</v>
      </c>
      <c r="J31" s="135" t="s">
        <v>336</v>
      </c>
      <c r="K31" s="135">
        <f>IF('3h SMNCC'!F$37="-","-",'3h SMNCC'!F$45)</f>
        <v>0</v>
      </c>
      <c r="L31" s="135">
        <f>IF('3h SMNCC'!G$37="-","-",'3h SMNCC'!G$45)</f>
        <v>-0.12178212898926209</v>
      </c>
      <c r="M31" s="135">
        <f>IF('3h SMNCC'!H$37="-","-",'3h SMNCC'!H$45)</f>
        <v>1.3595250059192825</v>
      </c>
      <c r="N31" s="135">
        <f>IF('3h SMNCC'!I$37="-","-",'3h SMNCC'!I$45)</f>
        <v>5.6746306369773842</v>
      </c>
      <c r="O31" s="31"/>
      <c r="P31" s="135" t="str">
        <f>IF('3h SMNCC'!K$37="-","-",'3h SMNCC'!K$45)</f>
        <v>-</v>
      </c>
      <c r="Q31" s="135" t="str">
        <f>IF('3h SMNCC'!L$37="-","-",'3h SMNCC'!L$45)</f>
        <v>-</v>
      </c>
      <c r="R31" s="135" t="str">
        <f>IF('3h SMNCC'!M$37="-","-",'3h SMNCC'!M$45)</f>
        <v>-</v>
      </c>
      <c r="S31" s="135" t="str">
        <f>IF('3h SMNCC'!N$37="-","-",'3h SMNCC'!N$45)</f>
        <v>-</v>
      </c>
      <c r="T31" s="135" t="str">
        <f>IF('3h SMNCC'!O$37="-","-",'3h SMNCC'!O$45)</f>
        <v>-</v>
      </c>
      <c r="U31" s="135" t="str">
        <f>IF('3h SMNCC'!P$37="-","-",'3h SMNCC'!P$45)</f>
        <v>-</v>
      </c>
      <c r="V31" s="135" t="str">
        <f>IF('3h SMNCC'!Q$37="-","-",'3h SMNCC'!Q$45)</f>
        <v>-</v>
      </c>
      <c r="W31" s="135" t="str">
        <f>IF('3h SMNCC'!R$37="-","-",'3h SMNCC'!R$45)</f>
        <v>-</v>
      </c>
      <c r="X31" s="135" t="str">
        <f>IF('3h SMNCC'!S$37="-","-",'3h SMNCC'!S$45)</f>
        <v>-</v>
      </c>
      <c r="Y31" s="135" t="str">
        <f>IF('3h SMNCC'!T$37="-","-",'3h SMNCC'!T$45)</f>
        <v>-</v>
      </c>
      <c r="Z31" s="135" t="str">
        <f>IF('3h SMNCC'!U$37="-","-",'3h SMNCC'!U$45)</f>
        <v>-</v>
      </c>
      <c r="AA31" s="29"/>
    </row>
    <row r="32" spans="1:27" s="30" customFormat="1" ht="11.5" x14ac:dyDescent="0.25">
      <c r="A32" s="273">
        <v>7</v>
      </c>
      <c r="B32" s="138" t="s">
        <v>352</v>
      </c>
      <c r="C32" s="138" t="s">
        <v>399</v>
      </c>
      <c r="D32" s="136" t="s">
        <v>320</v>
      </c>
      <c r="E32" s="137"/>
      <c r="F32" s="31"/>
      <c r="G32" s="135">
        <f>IF('3f CPIH'!C$16="-","-",'3i PAAC PAP'!$G$17*('3f CPIH'!C$16/'3f CPIH'!$G$16))</f>
        <v>4.3680494184605196</v>
      </c>
      <c r="H32" s="135">
        <f>IF('3f CPIH'!D$16="-","-",'3i PAAC PAP'!$G$17*('3f CPIH'!D$16/'3f CPIH'!$G$16))</f>
        <v>4.3767942621411207</v>
      </c>
      <c r="I32" s="135">
        <f>IF('3f CPIH'!E$16="-","-",'3i PAAC PAP'!$G$17*('3f CPIH'!E$16/'3f CPIH'!$G$16))</f>
        <v>4.389911527662024</v>
      </c>
      <c r="J32" s="135">
        <f>IF('3f CPIH'!F$16="-","-",'3i PAAC PAP'!$G$17*('3f CPIH'!F$16/'3f CPIH'!$G$16))</f>
        <v>4.4161460587038288</v>
      </c>
      <c r="K32" s="135">
        <f>IF('3f CPIH'!G$16="-","-",'3i PAAC PAP'!$G$17*('3f CPIH'!G$16/'3f CPIH'!$G$16))</f>
        <v>4.4686151207874385</v>
      </c>
      <c r="L32" s="135">
        <f>IF('3f CPIH'!H$16="-","-",'3i PAAC PAP'!$G$17*('3f CPIH'!H$16/'3f CPIH'!$G$16))</f>
        <v>4.5254566047113496</v>
      </c>
      <c r="M32" s="135">
        <f>IF('3f CPIH'!I$16="-","-",'3i PAAC PAP'!$G$17*('3f CPIH'!I$16/'3f CPIH'!$G$16))</f>
        <v>4.5910429323158608</v>
      </c>
      <c r="N32" s="135">
        <f>IF('3f CPIH'!J$16="-","-",'3i PAAC PAP'!$G$17*('3f CPIH'!J$16/'3f CPIH'!$G$16))</f>
        <v>4.630394728878569</v>
      </c>
      <c r="O32" s="31"/>
      <c r="P32" s="135">
        <f>IF('3f CPIH'!L$16="-","-",'3i PAAC PAP'!$G$17*('3f CPIH'!L$16/'3f CPIH'!$G$16))</f>
        <v>4.630394728878569</v>
      </c>
      <c r="Q32" s="135" t="str">
        <f>IF('3f CPIH'!M$16="-","-",'3i PAAC PAP'!$G$17*('3f CPIH'!M$16/'3f CPIH'!$G$16))</f>
        <v>-</v>
      </c>
      <c r="R32" s="135" t="str">
        <f>IF('3f CPIH'!N$16="-","-",'3i PAAC PAP'!$G$17*('3f CPIH'!N$16/'3f CPIH'!$G$16))</f>
        <v>-</v>
      </c>
      <c r="S32" s="135" t="str">
        <f>IF('3f CPIH'!O$16="-","-",'3i PAAC PAP'!$G$17*('3f CPIH'!O$16/'3f CPIH'!$G$16))</f>
        <v>-</v>
      </c>
      <c r="T32" s="135" t="str">
        <f>IF('3f CPIH'!P$16="-","-",'3i PAAC PAP'!$G$17*('3f CPIH'!P$16/'3f CPIH'!$G$16))</f>
        <v>-</v>
      </c>
      <c r="U32" s="135" t="str">
        <f>IF('3f CPIH'!Q$16="-","-",'3i PAAC PAP'!$G$17*('3f CPIH'!Q$16/'3f CPIH'!$G$16))</f>
        <v>-</v>
      </c>
      <c r="V32" s="135" t="str">
        <f>IF('3f CPIH'!R$16="-","-",'3i PAAC PAP'!$G$17*('3f CPIH'!R$16/'3f CPIH'!$G$16))</f>
        <v>-</v>
      </c>
      <c r="W32" s="135" t="str">
        <f>IF('3f CPIH'!S$16="-","-",'3i PAAC PAP'!$G$17*('3f CPIH'!S$16/'3f CPIH'!$G$16))</f>
        <v>-</v>
      </c>
      <c r="X32" s="135" t="str">
        <f>IF('3f CPIH'!T$16="-","-",'3i PAAC PAP'!$G$17*('3f CPIH'!T$16/'3f CPIH'!$G$16))</f>
        <v>-</v>
      </c>
      <c r="Y32" s="135" t="str">
        <f>IF('3f CPIH'!U$16="-","-",'3i PAAC PAP'!$G$17*('3f CPIH'!U$16/'3f CPIH'!$G$16))</f>
        <v>-</v>
      </c>
      <c r="Z32" s="135" t="str">
        <f>IF('3f CPIH'!V$16="-","-",'3i PAAC PAP'!$G$17*('3f CPIH'!V$16/'3f CPIH'!$G$16))</f>
        <v>-</v>
      </c>
      <c r="AA32" s="29"/>
    </row>
    <row r="33" spans="1:27" s="30" customFormat="1" ht="11.5" x14ac:dyDescent="0.25">
      <c r="A33" s="273">
        <v>8</v>
      </c>
      <c r="B33" s="138" t="s">
        <v>352</v>
      </c>
      <c r="C33" s="138" t="s">
        <v>417</v>
      </c>
      <c r="D33" s="136" t="s">
        <v>320</v>
      </c>
      <c r="E33" s="137"/>
      <c r="F33" s="31"/>
      <c r="G33" s="135">
        <f>IF(G28="-","-",SUM(G26:G31)*'3i PAAC PAP'!$G$29)</f>
        <v>0.82996803995620339</v>
      </c>
      <c r="H33" s="135">
        <f>IF(H28="-","-",SUM(H26:H31)*'3i PAAC PAP'!$G$29)</f>
        <v>0.83148137383212328</v>
      </c>
      <c r="I33" s="135">
        <f>IF(I28="-","-",SUM(I26:I31)*'3i PAAC PAP'!$G$29)</f>
        <v>0.83446269297762621</v>
      </c>
      <c r="J33" s="135">
        <f>IF(J28="-","-",SUM(J26:J31)*'3i PAAC PAP'!$G$29)</f>
        <v>0.83900269460538612</v>
      </c>
      <c r="K33" s="135">
        <f>IF(K28="-","-",SUM(K26:K31)*'3i PAAC PAP'!$G$29)</f>
        <v>0.8489836554111001</v>
      </c>
      <c r="L33" s="135">
        <f>IF(L28="-","-",SUM(L26:L31)*'3i PAAC PAP'!$G$29)</f>
        <v>0.85744481173225251</v>
      </c>
      <c r="M33" s="135">
        <f>IF(M28="-","-",SUM(M26:M31)*'3i PAAC PAP'!$G$29)</f>
        <v>0.89019776818364937</v>
      </c>
      <c r="N33" s="135">
        <f>IF(N28="-","-",SUM(N26:N31)*'3i PAAC PAP'!$G$29)</f>
        <v>0.94574634750303599</v>
      </c>
      <c r="O33" s="31"/>
      <c r="P33" s="135" t="str">
        <f>IF(P28="-","-",SUM(P26:P31)*'3i PAAC PAP'!$G$29)</f>
        <v>-</v>
      </c>
      <c r="Q33" s="135" t="str">
        <f>IF(Q28="-","-",SUM(Q26:Q31)*'3i PAAC PAP'!$G$29)</f>
        <v>-</v>
      </c>
      <c r="R33" s="135" t="str">
        <f>IF(R28="-","-",SUM(R26:R31)*'3i PAAC PAP'!$G$29)</f>
        <v>-</v>
      </c>
      <c r="S33" s="135" t="str">
        <f>IF(S28="-","-",SUM(S26:S31)*'3i PAAC PAP'!$G$29)</f>
        <v>-</v>
      </c>
      <c r="T33" s="135" t="str">
        <f>IF(T28="-","-",SUM(T26:T31)*'3i PAAC PAP'!$G$29)</f>
        <v>-</v>
      </c>
      <c r="U33" s="135" t="str">
        <f>IF(U28="-","-",SUM(U26:U31)*'3i PAAC PAP'!$G$29)</f>
        <v>-</v>
      </c>
      <c r="V33" s="135" t="str">
        <f>IF(V28="-","-",SUM(V26:V31)*'3i PAAC PAP'!$G$29)</f>
        <v>-</v>
      </c>
      <c r="W33" s="135" t="str">
        <f>IF(W28="-","-",SUM(W26:W31)*'3i PAAC PAP'!$G$29)</f>
        <v>-</v>
      </c>
      <c r="X33" s="135" t="str">
        <f>IF(X28="-","-",SUM(X26:X31)*'3i PAAC PAP'!$G$29)</f>
        <v>-</v>
      </c>
      <c r="Y33" s="135" t="str">
        <f>IF(Y28="-","-",SUM(Y26:Y31)*'3i PAAC PAP'!$G$29)</f>
        <v>-</v>
      </c>
      <c r="Z33" s="135" t="str">
        <f>IF(Z28="-","-",SUM(Z26:Z31)*'3i PAAC PAP'!$G$29)</f>
        <v>-</v>
      </c>
      <c r="AA33" s="29"/>
    </row>
    <row r="34" spans="1:27" s="30" customFormat="1" ht="11.5" x14ac:dyDescent="0.25">
      <c r="A34" s="273">
        <v>9</v>
      </c>
      <c r="B34" s="138" t="s">
        <v>398</v>
      </c>
      <c r="C34" s="138" t="s">
        <v>548</v>
      </c>
      <c r="D34" s="136" t="s">
        <v>320</v>
      </c>
      <c r="E34" s="137"/>
      <c r="F34" s="31"/>
      <c r="G34" s="135">
        <f>IF(G28="-","-",SUM(G26:G33)*'3j EBIT'!$E$11)</f>
        <v>1.4949170791933499</v>
      </c>
      <c r="H34" s="135">
        <f>IF(H28="-","-",SUM(H26:H33)*'3j EBIT'!$E$11)</f>
        <v>1.4976576829235793</v>
      </c>
      <c r="I34" s="135">
        <f>IF(I28="-","-",SUM(I26:I33)*'3j EBIT'!$E$11)</f>
        <v>1.5029786682755713</v>
      </c>
      <c r="J34" s="135">
        <f>IF(J28="-","-",SUM(J26:J33)*'3j EBIT'!$E$11)</f>
        <v>1.5112004794662599</v>
      </c>
      <c r="K34" s="135">
        <f>IF(K28="-","-",SUM(K26:K33)*'3j EBIT'!$E$11)</f>
        <v>1.5291767918467845</v>
      </c>
      <c r="L34" s="135">
        <f>IF(L28="-","-",SUM(L26:L33)*'3j EBIT'!$E$11)</f>
        <v>1.5446507208789062</v>
      </c>
      <c r="M34" s="135">
        <f>IF(M28="-","-",SUM(M26:M33)*'3j EBIT'!$E$11)</f>
        <v>1.601615500438567</v>
      </c>
      <c r="N34" s="135">
        <f>IF(N28="-","-",SUM(N26:N33)*'3j EBIT'!$E$11)</f>
        <v>1.6968612571753809</v>
      </c>
      <c r="O34" s="31"/>
      <c r="P34" s="135" t="str">
        <f>IF(P28="-","-",SUM(P26:P33)*'3j EBIT'!$E$11)</f>
        <v>-</v>
      </c>
      <c r="Q34" s="135" t="str">
        <f>IF(Q28="-","-",SUM(Q26:Q33)*'3j EBIT'!$E$11)</f>
        <v>-</v>
      </c>
      <c r="R34" s="135" t="str">
        <f>IF(R28="-","-",SUM(R26:R33)*'3j EBIT'!$E$11)</f>
        <v>-</v>
      </c>
      <c r="S34" s="135" t="str">
        <f>IF(S28="-","-",SUM(S26:S33)*'3j EBIT'!$E$11)</f>
        <v>-</v>
      </c>
      <c r="T34" s="135" t="str">
        <f>IF(T28="-","-",SUM(T26:T33)*'3j EBIT'!$E$11)</f>
        <v>-</v>
      </c>
      <c r="U34" s="135" t="str">
        <f>IF(U28="-","-",SUM(U26:U33)*'3j EBIT'!$E$11)</f>
        <v>-</v>
      </c>
      <c r="V34" s="135" t="str">
        <f>IF(V28="-","-",SUM(V26:V33)*'3j EBIT'!$E$11)</f>
        <v>-</v>
      </c>
      <c r="W34" s="135" t="str">
        <f>IF(W28="-","-",SUM(W26:W33)*'3j EBIT'!$E$11)</f>
        <v>-</v>
      </c>
      <c r="X34" s="135" t="str">
        <f>IF(X28="-","-",SUM(X26:X33)*'3j EBIT'!$E$11)</f>
        <v>-</v>
      </c>
      <c r="Y34" s="135" t="str">
        <f>IF(Y28="-","-",SUM(Y26:Y33)*'3j EBIT'!$E$11)</f>
        <v>-</v>
      </c>
      <c r="Z34" s="135" t="str">
        <f>IF(Z28="-","-",SUM(Z26:Z33)*'3j EBIT'!$E$11)</f>
        <v>-</v>
      </c>
      <c r="AA34" s="29"/>
    </row>
    <row r="35" spans="1:27" s="30" customFormat="1" ht="11.25" customHeight="1" x14ac:dyDescent="0.25">
      <c r="A35" s="273">
        <v>10</v>
      </c>
      <c r="B35" s="138" t="s">
        <v>294</v>
      </c>
      <c r="C35" s="188" t="s">
        <v>549</v>
      </c>
      <c r="D35" s="136" t="s">
        <v>320</v>
      </c>
      <c r="E35" s="137"/>
      <c r="F35" s="31"/>
      <c r="G35" s="135">
        <f>IF(G30="-","-",SUM(G26:G28,G30:G34)*'3k HAP'!$E$12)</f>
        <v>1.1606560757622275</v>
      </c>
      <c r="H35" s="135">
        <f>IF(H30="-","-",SUM(H26:H28,H30:H34)*'3k HAP'!$E$12)</f>
        <v>1.162783884999957</v>
      </c>
      <c r="I35" s="135">
        <f>IF(I30="-","-",SUM(I26:I28,I30:I34)*'3k HAP'!$E$12)</f>
        <v>1.1669151067672299</v>
      </c>
      <c r="J35" s="135">
        <f>IF(J30="-","-",SUM(J26:J28,J30:J34)*'3k HAP'!$E$12)</f>
        <v>1.1732985344804188</v>
      </c>
      <c r="K35" s="135">
        <f>IF(K30="-","-",SUM(K26:K28,K30:K34)*'3k HAP'!$E$12)</f>
        <v>1.1872553729396556</v>
      </c>
      <c r="L35" s="135">
        <f>IF(L30="-","-",SUM(L26:L28,L30:L34)*'3k HAP'!$E$12)</f>
        <v>1.1992693568569017</v>
      </c>
      <c r="M35" s="135">
        <f>IF(M30="-","-",SUM(M26:M28,M30:M34)*'3k HAP'!$E$12)</f>
        <v>1.2434969052745388</v>
      </c>
      <c r="N35" s="135">
        <f>IF(N30="-","-",SUM(N26:N28,N30:N34)*'3k HAP'!$E$12)</f>
        <v>1.3174458672509484</v>
      </c>
      <c r="O35" s="31"/>
      <c r="P35" s="135">
        <f>IF(P30="-","-",SUM(P26:P28,P30:P34)*'3k HAP'!$E$12)</f>
        <v>1.0940670829598513</v>
      </c>
      <c r="Q35" s="135" t="str">
        <f>IF(Q30="-","-",SUM(Q26:Q28,Q30:Q34)*'3k HAP'!$E$12)</f>
        <v>-</v>
      </c>
      <c r="R35" s="135" t="str">
        <f>IF(R30="-","-",SUM(R26:R28,R30:R34)*'3k HAP'!$E$12)</f>
        <v>-</v>
      </c>
      <c r="S35" s="135" t="str">
        <f>IF(S30="-","-",SUM(S26:S28,S30:S34)*'3k HAP'!$E$12)</f>
        <v>-</v>
      </c>
      <c r="T35" s="135" t="str">
        <f>IF(T30="-","-",SUM(T26:T28,T30:T34)*'3k HAP'!$E$12)</f>
        <v>-</v>
      </c>
      <c r="U35" s="135" t="str">
        <f>IF(U30="-","-",SUM(U26:U28,U30:U34)*'3k HAP'!$E$12)</f>
        <v>-</v>
      </c>
      <c r="V35" s="135" t="str">
        <f>IF(V30="-","-",SUM(V26:V28,V30:V34)*'3k HAP'!$E$12)</f>
        <v>-</v>
      </c>
      <c r="W35" s="135" t="str">
        <f>IF(W30="-","-",SUM(W26:W28,W30:W34)*'3k HAP'!$E$12)</f>
        <v>-</v>
      </c>
      <c r="X35" s="135" t="str">
        <f>IF(X30="-","-",SUM(X26:X28,X30:X34)*'3k HAP'!$E$12)</f>
        <v>-</v>
      </c>
      <c r="Y35" s="135" t="str">
        <f>IF(Y30="-","-",SUM(Y26:Y28,Y30:Y34)*'3k HAP'!$E$12)</f>
        <v>-</v>
      </c>
      <c r="Z35" s="135" t="str">
        <f>IF(Z30="-","-",SUM(Z26:Z28,Z30:Z34)*'3k HAP'!$E$12)</f>
        <v>-</v>
      </c>
      <c r="AA35" s="29"/>
    </row>
    <row r="36" spans="1:27" s="30" customFormat="1" ht="11.25" customHeight="1" x14ac:dyDescent="0.25">
      <c r="A36" s="273">
        <v>11</v>
      </c>
      <c r="B36" s="138" t="s">
        <v>46</v>
      </c>
      <c r="C36" s="138" t="str">
        <f>B36&amp;"_"&amp;D36</f>
        <v>Total_East Midlands</v>
      </c>
      <c r="D36" s="136" t="s">
        <v>320</v>
      </c>
      <c r="E36" s="137"/>
      <c r="F36" s="31"/>
      <c r="G36" s="135">
        <f t="shared" ref="G36:N36" si="2">IF(G14="-","-",SUM(G26:G35))</f>
        <v>81.335419428289796</v>
      </c>
      <c r="H36" s="135">
        <f t="shared" si="2"/>
        <v>81.484530142848755</v>
      </c>
      <c r="I36" s="135">
        <f t="shared" si="2"/>
        <v>81.774034210599197</v>
      </c>
      <c r="J36" s="135">
        <f t="shared" si="2"/>
        <v>82.221366354276142</v>
      </c>
      <c r="K36" s="135">
        <f t="shared" si="2"/>
        <v>83.199421209354043</v>
      </c>
      <c r="L36" s="135">
        <f t="shared" si="2"/>
        <v>84.041326439783504</v>
      </c>
      <c r="M36" s="135">
        <f t="shared" si="2"/>
        <v>87.140665060374531</v>
      </c>
      <c r="N36" s="135">
        <f t="shared" si="2"/>
        <v>92.322794344183237</v>
      </c>
      <c r="O36" s="31"/>
      <c r="P36" s="135" t="str">
        <f>IF(P26="-","-",SUM(P26:P35))</f>
        <v>-</v>
      </c>
      <c r="Q36" s="135" t="str">
        <f t="shared" ref="Q36:Z36" si="3">IF(Q26="-","-",SUM(Q26:Q35))</f>
        <v>-</v>
      </c>
      <c r="R36" s="135" t="str">
        <f t="shared" si="3"/>
        <v>-</v>
      </c>
      <c r="S36" s="135" t="str">
        <f t="shared" si="3"/>
        <v>-</v>
      </c>
      <c r="T36" s="135" t="str">
        <f t="shared" si="3"/>
        <v>-</v>
      </c>
      <c r="U36" s="135" t="str">
        <f t="shared" si="3"/>
        <v>-</v>
      </c>
      <c r="V36" s="135" t="str">
        <f t="shared" si="3"/>
        <v>-</v>
      </c>
      <c r="W36" s="135" t="str">
        <f t="shared" si="3"/>
        <v>-</v>
      </c>
      <c r="X36" s="135" t="str">
        <f t="shared" si="3"/>
        <v>-</v>
      </c>
      <c r="Y36" s="135" t="str">
        <f t="shared" si="3"/>
        <v>-</v>
      </c>
      <c r="Z36" s="135" t="str">
        <f t="shared" si="3"/>
        <v>-</v>
      </c>
      <c r="AA36" s="29"/>
    </row>
    <row r="37" spans="1:27" s="30" customFormat="1" ht="11.25" customHeight="1" x14ac:dyDescent="0.25">
      <c r="A37" s="273">
        <v>1</v>
      </c>
      <c r="B37" s="142" t="s">
        <v>353</v>
      </c>
      <c r="C37" s="142" t="s">
        <v>344</v>
      </c>
      <c r="D37" s="133" t="s">
        <v>321</v>
      </c>
      <c r="E37" s="134"/>
      <c r="F37" s="31"/>
      <c r="G37" s="41" t="s">
        <v>336</v>
      </c>
      <c r="H37" s="41" t="s">
        <v>336</v>
      </c>
      <c r="I37" s="41" t="s">
        <v>336</v>
      </c>
      <c r="J37" s="41" t="s">
        <v>336</v>
      </c>
      <c r="K37" s="41" t="s">
        <v>336</v>
      </c>
      <c r="L37" s="41" t="s">
        <v>336</v>
      </c>
      <c r="M37" s="41" t="s">
        <v>336</v>
      </c>
      <c r="N37" s="41" t="s">
        <v>336</v>
      </c>
      <c r="O37" s="31"/>
      <c r="P37" s="41" t="s">
        <v>336</v>
      </c>
      <c r="Q37" s="41" t="s">
        <v>336</v>
      </c>
      <c r="R37" s="41" t="s">
        <v>336</v>
      </c>
      <c r="S37" s="41" t="s">
        <v>336</v>
      </c>
      <c r="T37" s="41" t="s">
        <v>336</v>
      </c>
      <c r="U37" s="41" t="s">
        <v>336</v>
      </c>
      <c r="V37" s="41" t="s">
        <v>336</v>
      </c>
      <c r="W37" s="41" t="s">
        <v>336</v>
      </c>
      <c r="X37" s="41" t="s">
        <v>336</v>
      </c>
      <c r="Y37" s="41" t="s">
        <v>336</v>
      </c>
      <c r="Z37" s="41" t="s">
        <v>336</v>
      </c>
      <c r="AA37" s="29"/>
    </row>
    <row r="38" spans="1:27" s="30" customFormat="1" ht="11.25" customHeight="1" x14ac:dyDescent="0.25">
      <c r="A38" s="273">
        <v>2</v>
      </c>
      <c r="B38" s="142" t="s">
        <v>353</v>
      </c>
      <c r="C38" s="142" t="s">
        <v>303</v>
      </c>
      <c r="D38" s="133" t="s">
        <v>321</v>
      </c>
      <c r="E38" s="134"/>
      <c r="F38" s="31"/>
      <c r="G38" s="41" t="s">
        <v>336</v>
      </c>
      <c r="H38" s="41" t="s">
        <v>336</v>
      </c>
      <c r="I38" s="41" t="s">
        <v>336</v>
      </c>
      <c r="J38" s="41" t="s">
        <v>336</v>
      </c>
      <c r="K38" s="41" t="s">
        <v>336</v>
      </c>
      <c r="L38" s="41" t="s">
        <v>336</v>
      </c>
      <c r="M38" s="41" t="s">
        <v>336</v>
      </c>
      <c r="N38" s="41" t="s">
        <v>336</v>
      </c>
      <c r="O38" s="31"/>
      <c r="P38" s="41" t="s">
        <v>336</v>
      </c>
      <c r="Q38" s="41" t="s">
        <v>336</v>
      </c>
      <c r="R38" s="41" t="s">
        <v>336</v>
      </c>
      <c r="S38" s="41" t="s">
        <v>336</v>
      </c>
      <c r="T38" s="41" t="s">
        <v>336</v>
      </c>
      <c r="U38" s="41" t="s">
        <v>336</v>
      </c>
      <c r="V38" s="41" t="s">
        <v>336</v>
      </c>
      <c r="W38" s="41" t="s">
        <v>336</v>
      </c>
      <c r="X38" s="41" t="s">
        <v>336</v>
      </c>
      <c r="Y38" s="41" t="s">
        <v>336</v>
      </c>
      <c r="Z38" s="41" t="s">
        <v>336</v>
      </c>
      <c r="AA38" s="29"/>
    </row>
    <row r="39" spans="1:27" s="30" customFormat="1" ht="11.25" customHeight="1" x14ac:dyDescent="0.25">
      <c r="A39" s="273">
        <v>3</v>
      </c>
      <c r="B39" s="142" t="s">
        <v>2</v>
      </c>
      <c r="C39" s="142" t="s">
        <v>345</v>
      </c>
      <c r="D39" s="133" t="s">
        <v>321</v>
      </c>
      <c r="E39" s="134"/>
      <c r="F39" s="31"/>
      <c r="G39" s="41">
        <f>IF('3c PC'!G14="-","-",'3c PC'!G64)</f>
        <v>6.5567588596821027</v>
      </c>
      <c r="H39" s="41">
        <f>IF('3c PC'!H14="-","-",'3c PC'!H64)</f>
        <v>6.5567588596821027</v>
      </c>
      <c r="I39" s="41">
        <f>IF('3c PC'!I14="-","-",'3c PC'!I64)</f>
        <v>6.6197359495950758</v>
      </c>
      <c r="J39" s="41">
        <f>IF('3c PC'!J14="-","-",'3c PC'!J64)</f>
        <v>6.6197359495950758</v>
      </c>
      <c r="K39" s="41">
        <f>IF('3c PC'!K14="-","-",'3c PC'!K64)</f>
        <v>6.6995028867368616</v>
      </c>
      <c r="L39" s="41">
        <f>IF('3c PC'!L14="-","-",'3c PC'!L64)</f>
        <v>6.6995028867368616</v>
      </c>
      <c r="M39" s="41">
        <f>IF('3c PC'!M14="-","-",'3c PC'!M64)</f>
        <v>7.1131218301273513</v>
      </c>
      <c r="N39" s="41">
        <f>IF('3c PC'!N14="-","-",'3c PC'!N64)</f>
        <v>7.1131218301273513</v>
      </c>
      <c r="O39" s="31"/>
      <c r="P39" s="41" t="str">
        <f>'3c PC'!P64</f>
        <v>-</v>
      </c>
      <c r="Q39" s="41" t="str">
        <f>'3c PC'!Q64</f>
        <v>-</v>
      </c>
      <c r="R39" s="41" t="str">
        <f>'3c PC'!R64</f>
        <v>-</v>
      </c>
      <c r="S39" s="41" t="str">
        <f>'3c PC'!S64</f>
        <v>-</v>
      </c>
      <c r="T39" s="41" t="str">
        <f>'3c PC'!T64</f>
        <v>-</v>
      </c>
      <c r="U39" s="41" t="str">
        <f>'3c PC'!U64</f>
        <v>-</v>
      </c>
      <c r="V39" s="41" t="str">
        <f>'3c PC'!V64</f>
        <v>-</v>
      </c>
      <c r="W39" s="41" t="str">
        <f>'3c PC'!W64</f>
        <v>-</v>
      </c>
      <c r="X39" s="41" t="str">
        <f>'3c PC'!X64</f>
        <v>-</v>
      </c>
      <c r="Y39" s="41" t="str">
        <f>'3c PC'!Y64</f>
        <v>-</v>
      </c>
      <c r="Z39" s="41" t="str">
        <f>'3c PC'!Z64</f>
        <v>-</v>
      </c>
      <c r="AA39" s="29"/>
    </row>
    <row r="40" spans="1:27" s="30" customFormat="1" ht="11.25" customHeight="1" x14ac:dyDescent="0.25">
      <c r="A40" s="273">
        <v>4</v>
      </c>
      <c r="B40" s="142" t="s">
        <v>355</v>
      </c>
      <c r="C40" s="142" t="s">
        <v>346</v>
      </c>
      <c r="D40" s="133" t="s">
        <v>321</v>
      </c>
      <c r="E40" s="134"/>
      <c r="F40" s="31"/>
      <c r="G40" s="41" t="s">
        <v>336</v>
      </c>
      <c r="H40" s="41" t="s">
        <v>336</v>
      </c>
      <c r="I40" s="41" t="s">
        <v>336</v>
      </c>
      <c r="J40" s="41" t="s">
        <v>336</v>
      </c>
      <c r="K40" s="41" t="s">
        <v>336</v>
      </c>
      <c r="L40" s="41" t="s">
        <v>336</v>
      </c>
      <c r="M40" s="41" t="s">
        <v>336</v>
      </c>
      <c r="N40" s="41" t="s">
        <v>336</v>
      </c>
      <c r="O40" s="31"/>
      <c r="P40" s="41" t="s">
        <v>336</v>
      </c>
      <c r="Q40" s="41" t="s">
        <v>336</v>
      </c>
      <c r="R40" s="41" t="s">
        <v>336</v>
      </c>
      <c r="S40" s="41" t="s">
        <v>336</v>
      </c>
      <c r="T40" s="41" t="s">
        <v>336</v>
      </c>
      <c r="U40" s="41" t="s">
        <v>336</v>
      </c>
      <c r="V40" s="41" t="s">
        <v>336</v>
      </c>
      <c r="W40" s="41" t="s">
        <v>336</v>
      </c>
      <c r="X40" s="41" t="s">
        <v>336</v>
      </c>
      <c r="Y40" s="41" t="s">
        <v>336</v>
      </c>
      <c r="Z40" s="41" t="s">
        <v>336</v>
      </c>
      <c r="AA40" s="29"/>
    </row>
    <row r="41" spans="1:27" s="30" customFormat="1" ht="12.4" customHeight="1" x14ac:dyDescent="0.25">
      <c r="A41" s="273">
        <v>5</v>
      </c>
      <c r="B41" s="142" t="s">
        <v>352</v>
      </c>
      <c r="C41" s="142" t="s">
        <v>347</v>
      </c>
      <c r="D41" s="133" t="s">
        <v>321</v>
      </c>
      <c r="E41" s="134"/>
      <c r="F41" s="31"/>
      <c r="G41" s="41">
        <f>IF('3f CPIH'!C$16="-","-",'3g OC '!$E$11*('3f CPIH'!C$16/'3f CPIH'!$G$16))</f>
        <v>66.925069955235386</v>
      </c>
      <c r="H41" s="41">
        <f>IF('3f CPIH'!D$16="-","-",'3g OC '!$E$11*('3f CPIH'!D$16/'3f CPIH'!$G$16))</f>
        <v>67.059054079269885</v>
      </c>
      <c r="I41" s="41">
        <f>IF('3f CPIH'!E$16="-","-",'3g OC '!$E$11*('3f CPIH'!E$16/'3f CPIH'!$G$16))</f>
        <v>67.26003026532166</v>
      </c>
      <c r="J41" s="41">
        <f>IF('3f CPIH'!F$16="-","-",'3g OC '!$E$11*('3f CPIH'!F$16/'3f CPIH'!$G$16))</f>
        <v>67.661982637425169</v>
      </c>
      <c r="K41" s="41">
        <f>IF('3f CPIH'!G$16="-","-",'3g OC '!$E$11*('3f CPIH'!G$16/'3f CPIH'!$G$16))</f>
        <v>68.4658873816322</v>
      </c>
      <c r="L41" s="41">
        <f>IF('3f CPIH'!H$16="-","-",'3g OC '!$E$11*('3f CPIH'!H$16/'3f CPIH'!$G$16))</f>
        <v>69.336784187856495</v>
      </c>
      <c r="M41" s="41">
        <f>IF('3f CPIH'!I$16="-","-",'3g OC '!$E$11*('3f CPIH'!I$16/'3f CPIH'!$G$16))</f>
        <v>70.341665118115273</v>
      </c>
      <c r="N41" s="41">
        <f>IF('3f CPIH'!J$16="-","-",'3g OC '!$E$11*('3f CPIH'!J$16/'3f CPIH'!$G$16))</f>
        <v>70.944593676270557</v>
      </c>
      <c r="O41" s="31"/>
      <c r="P41" s="41">
        <f>IF('3f CPIH'!L$16="-","-",'3g OC '!$E$11*('3f CPIH'!L$16/'3f CPIH'!$G$16))</f>
        <v>70.944593676270557</v>
      </c>
      <c r="Q41" s="41" t="str">
        <f>IF('3f CPIH'!M$16="-","-",'3g OC '!$E$11*('3f CPIH'!M$16/'3f CPIH'!$G$16))</f>
        <v>-</v>
      </c>
      <c r="R41" s="41" t="str">
        <f>IF('3f CPIH'!N$16="-","-",'3g OC '!$E$11*('3f CPIH'!N$16/'3f CPIH'!$G$16))</f>
        <v>-</v>
      </c>
      <c r="S41" s="41" t="str">
        <f>IF('3f CPIH'!O$16="-","-",'3g OC '!$E$11*('3f CPIH'!O$16/'3f CPIH'!$G$16))</f>
        <v>-</v>
      </c>
      <c r="T41" s="41" t="str">
        <f>IF('3f CPIH'!P$16="-","-",'3g OC '!$E$11*('3f CPIH'!P$16/'3f CPIH'!$G$16))</f>
        <v>-</v>
      </c>
      <c r="U41" s="41" t="str">
        <f>IF('3f CPIH'!Q$16="-","-",'3g OC '!$E$11*('3f CPIH'!Q$16/'3f CPIH'!$G$16))</f>
        <v>-</v>
      </c>
      <c r="V41" s="41" t="str">
        <f>IF('3f CPIH'!R$16="-","-",'3g OC '!$E$11*('3f CPIH'!R$16/'3f CPIH'!$G$16))</f>
        <v>-</v>
      </c>
      <c r="W41" s="41" t="str">
        <f>IF('3f CPIH'!S$16="-","-",'3g OC '!$E$11*('3f CPIH'!S$16/'3f CPIH'!$G$16))</f>
        <v>-</v>
      </c>
      <c r="X41" s="41" t="str">
        <f>IF('3f CPIH'!T$16="-","-",'3g OC '!$E$11*('3f CPIH'!T$16/'3f CPIH'!$G$16))</f>
        <v>-</v>
      </c>
      <c r="Y41" s="41" t="str">
        <f>IF('3f CPIH'!U$16="-","-",'3g OC '!$E$11*('3f CPIH'!U$16/'3f CPIH'!$G$16))</f>
        <v>-</v>
      </c>
      <c r="Z41" s="41" t="str">
        <f>IF('3f CPIH'!V$16="-","-",'3g OC '!$E$11*('3f CPIH'!V$16/'3f CPIH'!$G$16))</f>
        <v>-</v>
      </c>
      <c r="AA41" s="29"/>
    </row>
    <row r="42" spans="1:27" s="30" customFormat="1" ht="11.5" x14ac:dyDescent="0.25">
      <c r="A42" s="273">
        <v>6</v>
      </c>
      <c r="B42" s="142" t="s">
        <v>352</v>
      </c>
      <c r="C42" s="142" t="s">
        <v>45</v>
      </c>
      <c r="D42" s="133" t="s">
        <v>321</v>
      </c>
      <c r="E42" s="134"/>
      <c r="F42" s="31"/>
      <c r="G42" s="41" t="s">
        <v>336</v>
      </c>
      <c r="H42" s="41" t="s">
        <v>336</v>
      </c>
      <c r="I42" s="41" t="s">
        <v>336</v>
      </c>
      <c r="J42" s="41" t="s">
        <v>336</v>
      </c>
      <c r="K42" s="41">
        <f>IF('3h SMNCC'!F$37="-","-",'3h SMNCC'!F$45)</f>
        <v>0</v>
      </c>
      <c r="L42" s="41">
        <f>IF('3h SMNCC'!G$37="-","-",'3h SMNCC'!G$45)</f>
        <v>-0.12178212898926209</v>
      </c>
      <c r="M42" s="41">
        <f>IF('3h SMNCC'!H$37="-","-",'3h SMNCC'!H$45)</f>
        <v>1.3595250059192825</v>
      </c>
      <c r="N42" s="41">
        <f>IF('3h SMNCC'!I$37="-","-",'3h SMNCC'!I$45)</f>
        <v>5.6746306369773842</v>
      </c>
      <c r="O42" s="31"/>
      <c r="P42" s="41" t="str">
        <f>IF('3h SMNCC'!K$37="-","-",'3h SMNCC'!K$45)</f>
        <v>-</v>
      </c>
      <c r="Q42" s="41" t="str">
        <f>IF('3h SMNCC'!L$37="-","-",'3h SMNCC'!L$45)</f>
        <v>-</v>
      </c>
      <c r="R42" s="41" t="str">
        <f>IF('3h SMNCC'!M$37="-","-",'3h SMNCC'!M$45)</f>
        <v>-</v>
      </c>
      <c r="S42" s="41" t="str">
        <f>IF('3h SMNCC'!N$37="-","-",'3h SMNCC'!N$45)</f>
        <v>-</v>
      </c>
      <c r="T42" s="41" t="str">
        <f>IF('3h SMNCC'!O$37="-","-",'3h SMNCC'!O$45)</f>
        <v>-</v>
      </c>
      <c r="U42" s="41" t="str">
        <f>IF('3h SMNCC'!P$37="-","-",'3h SMNCC'!P$45)</f>
        <v>-</v>
      </c>
      <c r="V42" s="41" t="str">
        <f>IF('3h SMNCC'!Q$37="-","-",'3h SMNCC'!Q$45)</f>
        <v>-</v>
      </c>
      <c r="W42" s="41" t="str">
        <f>IF('3h SMNCC'!R$37="-","-",'3h SMNCC'!R$45)</f>
        <v>-</v>
      </c>
      <c r="X42" s="41" t="str">
        <f>IF('3h SMNCC'!S$37="-","-",'3h SMNCC'!S$45)</f>
        <v>-</v>
      </c>
      <c r="Y42" s="41" t="str">
        <f>IF('3h SMNCC'!T$37="-","-",'3h SMNCC'!T$45)</f>
        <v>-</v>
      </c>
      <c r="Z42" s="41" t="str">
        <f>IF('3h SMNCC'!U$37="-","-",'3h SMNCC'!U$45)</f>
        <v>-</v>
      </c>
      <c r="AA42" s="29"/>
    </row>
    <row r="43" spans="1:27" s="30" customFormat="1" ht="11.5" x14ac:dyDescent="0.25">
      <c r="A43" s="273">
        <v>7</v>
      </c>
      <c r="B43" s="142" t="s">
        <v>352</v>
      </c>
      <c r="C43" s="142" t="s">
        <v>399</v>
      </c>
      <c r="D43" s="133" t="s">
        <v>321</v>
      </c>
      <c r="E43" s="134"/>
      <c r="F43" s="31"/>
      <c r="G43" s="41">
        <f>IF('3f CPIH'!C$16="-","-",'3i PAAC PAP'!$G$17*('3f CPIH'!C$16/'3f CPIH'!$G$16))</f>
        <v>4.3680494184605196</v>
      </c>
      <c r="H43" s="41">
        <f>IF('3f CPIH'!D$16="-","-",'3i PAAC PAP'!$G$17*('3f CPIH'!D$16/'3f CPIH'!$G$16))</f>
        <v>4.3767942621411207</v>
      </c>
      <c r="I43" s="41">
        <f>IF('3f CPIH'!E$16="-","-",'3i PAAC PAP'!$G$17*('3f CPIH'!E$16/'3f CPIH'!$G$16))</f>
        <v>4.389911527662024</v>
      </c>
      <c r="J43" s="41">
        <f>IF('3f CPIH'!F$16="-","-",'3i PAAC PAP'!$G$17*('3f CPIH'!F$16/'3f CPIH'!$G$16))</f>
        <v>4.4161460587038288</v>
      </c>
      <c r="K43" s="41">
        <f>IF('3f CPIH'!G$16="-","-",'3i PAAC PAP'!$G$17*('3f CPIH'!G$16/'3f CPIH'!$G$16))</f>
        <v>4.4686151207874385</v>
      </c>
      <c r="L43" s="41">
        <f>IF('3f CPIH'!H$16="-","-",'3i PAAC PAP'!$G$17*('3f CPIH'!H$16/'3f CPIH'!$G$16))</f>
        <v>4.5254566047113496</v>
      </c>
      <c r="M43" s="41">
        <f>IF('3f CPIH'!I$16="-","-",'3i PAAC PAP'!$G$17*('3f CPIH'!I$16/'3f CPIH'!$G$16))</f>
        <v>4.5910429323158608</v>
      </c>
      <c r="N43" s="41">
        <f>IF('3f CPIH'!J$16="-","-",'3i PAAC PAP'!$G$17*('3f CPIH'!J$16/'3f CPIH'!$G$16))</f>
        <v>4.630394728878569</v>
      </c>
      <c r="O43" s="31"/>
      <c r="P43" s="41">
        <f>IF('3f CPIH'!L$16="-","-",'3i PAAC PAP'!$G$17*('3f CPIH'!L$16/'3f CPIH'!$G$16))</f>
        <v>4.630394728878569</v>
      </c>
      <c r="Q43" s="41" t="str">
        <f>IF('3f CPIH'!M$16="-","-",'3i PAAC PAP'!$G$17*('3f CPIH'!M$16/'3f CPIH'!$G$16))</f>
        <v>-</v>
      </c>
      <c r="R43" s="41" t="str">
        <f>IF('3f CPIH'!N$16="-","-",'3i PAAC PAP'!$G$17*('3f CPIH'!N$16/'3f CPIH'!$G$16))</f>
        <v>-</v>
      </c>
      <c r="S43" s="41" t="str">
        <f>IF('3f CPIH'!O$16="-","-",'3i PAAC PAP'!$G$17*('3f CPIH'!O$16/'3f CPIH'!$G$16))</f>
        <v>-</v>
      </c>
      <c r="T43" s="41" t="str">
        <f>IF('3f CPIH'!P$16="-","-",'3i PAAC PAP'!$G$17*('3f CPIH'!P$16/'3f CPIH'!$G$16))</f>
        <v>-</v>
      </c>
      <c r="U43" s="41" t="str">
        <f>IF('3f CPIH'!Q$16="-","-",'3i PAAC PAP'!$G$17*('3f CPIH'!Q$16/'3f CPIH'!$G$16))</f>
        <v>-</v>
      </c>
      <c r="V43" s="41" t="str">
        <f>IF('3f CPIH'!R$16="-","-",'3i PAAC PAP'!$G$17*('3f CPIH'!R$16/'3f CPIH'!$G$16))</f>
        <v>-</v>
      </c>
      <c r="W43" s="41" t="str">
        <f>IF('3f CPIH'!S$16="-","-",'3i PAAC PAP'!$G$17*('3f CPIH'!S$16/'3f CPIH'!$G$16))</f>
        <v>-</v>
      </c>
      <c r="X43" s="41" t="str">
        <f>IF('3f CPIH'!T$16="-","-",'3i PAAC PAP'!$G$17*('3f CPIH'!T$16/'3f CPIH'!$G$16))</f>
        <v>-</v>
      </c>
      <c r="Y43" s="41" t="str">
        <f>IF('3f CPIH'!U$16="-","-",'3i PAAC PAP'!$G$17*('3f CPIH'!U$16/'3f CPIH'!$G$16))</f>
        <v>-</v>
      </c>
      <c r="Z43" s="41" t="str">
        <f>IF('3f CPIH'!V$16="-","-",'3i PAAC PAP'!$G$17*('3f CPIH'!V$16/'3f CPIH'!$G$16))</f>
        <v>-</v>
      </c>
      <c r="AA43" s="29"/>
    </row>
    <row r="44" spans="1:27" s="30" customFormat="1" ht="11.5" x14ac:dyDescent="0.25">
      <c r="A44" s="273">
        <v>8</v>
      </c>
      <c r="B44" s="142" t="s">
        <v>352</v>
      </c>
      <c r="C44" s="142" t="s">
        <v>417</v>
      </c>
      <c r="D44" s="133" t="s">
        <v>321</v>
      </c>
      <c r="E44" s="134"/>
      <c r="F44" s="31"/>
      <c r="G44" s="41">
        <f>IF(G39="-","-",SUM(G37:G42)*'3i PAAC PAP'!$G$29)</f>
        <v>0.82996803995620339</v>
      </c>
      <c r="H44" s="41">
        <f>IF(H39="-","-",SUM(H37:H42)*'3i PAAC PAP'!$G$29)</f>
        <v>0.83148137383212328</v>
      </c>
      <c r="I44" s="41">
        <f>IF(I39="-","-",SUM(I37:I42)*'3i PAAC PAP'!$G$29)</f>
        <v>0.83446269297762621</v>
      </c>
      <c r="J44" s="41">
        <f>IF(J39="-","-",SUM(J37:J42)*'3i PAAC PAP'!$G$29)</f>
        <v>0.83900269460538612</v>
      </c>
      <c r="K44" s="41">
        <f>IF(K39="-","-",SUM(K37:K42)*'3i PAAC PAP'!$G$29)</f>
        <v>0.8489836554111001</v>
      </c>
      <c r="L44" s="41">
        <f>IF(L39="-","-",SUM(L37:L42)*'3i PAAC PAP'!$G$29)</f>
        <v>0.85744481173225251</v>
      </c>
      <c r="M44" s="41">
        <f>IF(M39="-","-",SUM(M37:M42)*'3i PAAC PAP'!$G$29)</f>
        <v>0.89019776818364937</v>
      </c>
      <c r="N44" s="41">
        <f>IF(N39="-","-",SUM(N37:N42)*'3i PAAC PAP'!$G$29)</f>
        <v>0.94574634750303599</v>
      </c>
      <c r="O44" s="31"/>
      <c r="P44" s="41" t="str">
        <f>IF(P39="-","-",SUM(P37:P42)*'3i PAAC PAP'!$G$29)</f>
        <v>-</v>
      </c>
      <c r="Q44" s="41" t="str">
        <f>IF(Q39="-","-",SUM(Q37:Q42)*'3i PAAC PAP'!$G$29)</f>
        <v>-</v>
      </c>
      <c r="R44" s="41" t="str">
        <f>IF(R39="-","-",SUM(R37:R42)*'3i PAAC PAP'!$G$29)</f>
        <v>-</v>
      </c>
      <c r="S44" s="41" t="str">
        <f>IF(S39="-","-",SUM(S37:S42)*'3i PAAC PAP'!$G$29)</f>
        <v>-</v>
      </c>
      <c r="T44" s="41" t="str">
        <f>IF(T39="-","-",SUM(T37:T42)*'3i PAAC PAP'!$G$29)</f>
        <v>-</v>
      </c>
      <c r="U44" s="41" t="str">
        <f>IF(U39="-","-",SUM(U37:U42)*'3i PAAC PAP'!$G$29)</f>
        <v>-</v>
      </c>
      <c r="V44" s="41" t="str">
        <f>IF(V39="-","-",SUM(V37:V42)*'3i PAAC PAP'!$G$29)</f>
        <v>-</v>
      </c>
      <c r="W44" s="41" t="str">
        <f>IF(W39="-","-",SUM(W37:W42)*'3i PAAC PAP'!$G$29)</f>
        <v>-</v>
      </c>
      <c r="X44" s="41" t="str">
        <f>IF(X39="-","-",SUM(X37:X42)*'3i PAAC PAP'!$G$29)</f>
        <v>-</v>
      </c>
      <c r="Y44" s="41" t="str">
        <f>IF(Y39="-","-",SUM(Y37:Y42)*'3i PAAC PAP'!$G$29)</f>
        <v>-</v>
      </c>
      <c r="Z44" s="41" t="str">
        <f>IF(Z39="-","-",SUM(Z37:Z42)*'3i PAAC PAP'!$G$29)</f>
        <v>-</v>
      </c>
      <c r="AA44" s="29"/>
    </row>
    <row r="45" spans="1:27" s="30" customFormat="1" ht="11.25" customHeight="1" x14ac:dyDescent="0.25">
      <c r="A45" s="273">
        <v>9</v>
      </c>
      <c r="B45" s="142" t="s">
        <v>398</v>
      </c>
      <c r="C45" s="142" t="s">
        <v>548</v>
      </c>
      <c r="D45" s="140" t="s">
        <v>321</v>
      </c>
      <c r="E45" s="134"/>
      <c r="F45" s="31"/>
      <c r="G45" s="41">
        <f>IF(G39="-","-",SUM(G37:G44)*'3j EBIT'!$E$11)</f>
        <v>1.4949170791933499</v>
      </c>
      <c r="H45" s="41">
        <f>IF(H39="-","-",SUM(H37:H44)*'3j EBIT'!$E$11)</f>
        <v>1.4976576829235793</v>
      </c>
      <c r="I45" s="41">
        <f>IF(I39="-","-",SUM(I37:I44)*'3j EBIT'!$E$11)</f>
        <v>1.5029786682755713</v>
      </c>
      <c r="J45" s="41">
        <f>IF(J39="-","-",SUM(J37:J44)*'3j EBIT'!$E$11)</f>
        <v>1.5112004794662599</v>
      </c>
      <c r="K45" s="41">
        <f>IF(K39="-","-",SUM(K37:K44)*'3j EBIT'!$E$11)</f>
        <v>1.5291767918467845</v>
      </c>
      <c r="L45" s="41">
        <f>IF(L39="-","-",SUM(L37:L44)*'3j EBIT'!$E$11)</f>
        <v>1.5446507208789062</v>
      </c>
      <c r="M45" s="41">
        <f>IF(M39="-","-",SUM(M37:M44)*'3j EBIT'!$E$11)</f>
        <v>1.601615500438567</v>
      </c>
      <c r="N45" s="41">
        <f>IF(N39="-","-",SUM(N37:N44)*'3j EBIT'!$E$11)</f>
        <v>1.6968612571753809</v>
      </c>
      <c r="O45" s="31"/>
      <c r="P45" s="41" t="str">
        <f>IF(P39="-","-",SUM(P37:P44)*'3j EBIT'!$E$11)</f>
        <v>-</v>
      </c>
      <c r="Q45" s="41" t="str">
        <f>IF(Q39="-","-",SUM(Q37:Q44)*'3j EBIT'!$E$11)</f>
        <v>-</v>
      </c>
      <c r="R45" s="41" t="str">
        <f>IF(R39="-","-",SUM(R37:R44)*'3j EBIT'!$E$11)</f>
        <v>-</v>
      </c>
      <c r="S45" s="41" t="str">
        <f>IF(S39="-","-",SUM(S37:S44)*'3j EBIT'!$E$11)</f>
        <v>-</v>
      </c>
      <c r="T45" s="41" t="str">
        <f>IF(T39="-","-",SUM(T37:T44)*'3j EBIT'!$E$11)</f>
        <v>-</v>
      </c>
      <c r="U45" s="41" t="str">
        <f>IF(U39="-","-",SUM(U37:U44)*'3j EBIT'!$E$11)</f>
        <v>-</v>
      </c>
      <c r="V45" s="41" t="str">
        <f>IF(V39="-","-",SUM(V37:V44)*'3j EBIT'!$E$11)</f>
        <v>-</v>
      </c>
      <c r="W45" s="41" t="str">
        <f>IF(W39="-","-",SUM(W37:W44)*'3j EBIT'!$E$11)</f>
        <v>-</v>
      </c>
      <c r="X45" s="41" t="str">
        <f>IF(X39="-","-",SUM(X37:X44)*'3j EBIT'!$E$11)</f>
        <v>-</v>
      </c>
      <c r="Y45" s="41" t="str">
        <f>IF(Y39="-","-",SUM(Y37:Y44)*'3j EBIT'!$E$11)</f>
        <v>-</v>
      </c>
      <c r="Z45" s="41" t="str">
        <f>IF(Z39="-","-",SUM(Z37:Z44)*'3j EBIT'!$E$11)</f>
        <v>-</v>
      </c>
      <c r="AA45" s="29"/>
    </row>
    <row r="46" spans="1:27" s="30" customFormat="1" ht="11.25" customHeight="1" x14ac:dyDescent="0.25">
      <c r="A46" s="273">
        <v>10</v>
      </c>
      <c r="B46" s="142" t="s">
        <v>294</v>
      </c>
      <c r="C46" s="190" t="s">
        <v>549</v>
      </c>
      <c r="D46" s="140" t="s">
        <v>321</v>
      </c>
      <c r="E46" s="134"/>
      <c r="F46" s="31"/>
      <c r="G46" s="41">
        <f>IF(G41="-","-",SUM(G37:G39,G41:G45)*'3k HAP'!$E$12)</f>
        <v>1.1606560757622275</v>
      </c>
      <c r="H46" s="41">
        <f>IF(H41="-","-",SUM(H37:H39,H41:H45)*'3k HAP'!$E$12)</f>
        <v>1.162783884999957</v>
      </c>
      <c r="I46" s="41">
        <f>IF(I41="-","-",SUM(I37:I39,I41:I45)*'3k HAP'!$E$12)</f>
        <v>1.1669151067672299</v>
      </c>
      <c r="J46" s="41">
        <f>IF(J41="-","-",SUM(J37:J39,J41:J45)*'3k HAP'!$E$12)</f>
        <v>1.1732985344804188</v>
      </c>
      <c r="K46" s="41">
        <f>IF(K41="-","-",SUM(K37:K39,K41:K45)*'3k HAP'!$E$12)</f>
        <v>1.1872553729396556</v>
      </c>
      <c r="L46" s="41">
        <f>IF(L41="-","-",SUM(L37:L39,L41:L45)*'3k HAP'!$E$12)</f>
        <v>1.1992693568569017</v>
      </c>
      <c r="M46" s="41">
        <f>IF(M41="-","-",SUM(M37:M39,M41:M45)*'3k HAP'!$E$12)</f>
        <v>1.2434969052745388</v>
      </c>
      <c r="N46" s="41">
        <f>IF(N41="-","-",SUM(N37:N39,N41:N45)*'3k HAP'!$E$12)</f>
        <v>1.3174458672509484</v>
      </c>
      <c r="O46" s="31"/>
      <c r="P46" s="41">
        <f>IF(P41="-","-",SUM(P37:P39,P41:P45)*'3k HAP'!$E$12)</f>
        <v>1.0940670829598513</v>
      </c>
      <c r="Q46" s="41" t="str">
        <f>IF(Q41="-","-",SUM(Q37:Q39,Q41:Q45)*'3k HAP'!$E$12)</f>
        <v>-</v>
      </c>
      <c r="R46" s="41" t="str">
        <f>IF(R41="-","-",SUM(R37:R39,R41:R45)*'3k HAP'!$E$12)</f>
        <v>-</v>
      </c>
      <c r="S46" s="41" t="str">
        <f>IF(S41="-","-",SUM(S37:S39,S41:S45)*'3k HAP'!$E$12)</f>
        <v>-</v>
      </c>
      <c r="T46" s="41" t="str">
        <f>IF(T41="-","-",SUM(T37:T39,T41:T45)*'3k HAP'!$E$12)</f>
        <v>-</v>
      </c>
      <c r="U46" s="41" t="str">
        <f>IF(U41="-","-",SUM(U37:U39,U41:U45)*'3k HAP'!$E$12)</f>
        <v>-</v>
      </c>
      <c r="V46" s="41" t="str">
        <f>IF(V41="-","-",SUM(V37:V39,V41:V45)*'3k HAP'!$E$12)</f>
        <v>-</v>
      </c>
      <c r="W46" s="41" t="str">
        <f>IF(W41="-","-",SUM(W37:W39,W41:W45)*'3k HAP'!$E$12)</f>
        <v>-</v>
      </c>
      <c r="X46" s="41" t="str">
        <f>IF(X41="-","-",SUM(X37:X39,X41:X45)*'3k HAP'!$E$12)</f>
        <v>-</v>
      </c>
      <c r="Y46" s="41" t="str">
        <f>IF(Y41="-","-",SUM(Y37:Y39,Y41:Y45)*'3k HAP'!$E$12)</f>
        <v>-</v>
      </c>
      <c r="Z46" s="41" t="str">
        <f>IF(Z41="-","-",SUM(Z37:Z39,Z41:Z45)*'3k HAP'!$E$12)</f>
        <v>-</v>
      </c>
      <c r="AA46" s="29"/>
    </row>
    <row r="47" spans="1:27" s="30" customFormat="1" ht="11.25" customHeight="1" x14ac:dyDescent="0.25">
      <c r="A47" s="273">
        <v>11</v>
      </c>
      <c r="B47" s="142" t="s">
        <v>46</v>
      </c>
      <c r="C47" s="142" t="str">
        <f>B47&amp;"_"&amp;D47</f>
        <v>Total_London</v>
      </c>
      <c r="D47" s="140" t="s">
        <v>321</v>
      </c>
      <c r="E47" s="134"/>
      <c r="F47" s="31"/>
      <c r="G47" s="41">
        <f t="shared" ref="G47:N47" si="4">IF(G25="-","-",SUM(G37:G46))</f>
        <v>81.335419428289796</v>
      </c>
      <c r="H47" s="41">
        <f t="shared" si="4"/>
        <v>81.484530142848755</v>
      </c>
      <c r="I47" s="41">
        <f t="shared" si="4"/>
        <v>81.774034210599197</v>
      </c>
      <c r="J47" s="41">
        <f t="shared" si="4"/>
        <v>82.221366354276142</v>
      </c>
      <c r="K47" s="41">
        <f t="shared" si="4"/>
        <v>83.199421209354043</v>
      </c>
      <c r="L47" s="41">
        <f t="shared" si="4"/>
        <v>84.041326439783504</v>
      </c>
      <c r="M47" s="41">
        <f t="shared" si="4"/>
        <v>87.140665060374531</v>
      </c>
      <c r="N47" s="41">
        <f t="shared" si="4"/>
        <v>92.322794344183237</v>
      </c>
      <c r="O47" s="31"/>
      <c r="P47" s="41" t="str">
        <f t="shared" ref="P47:Z47" si="5">IF(P37="-","-",SUM(P37:P46))</f>
        <v>-</v>
      </c>
      <c r="Q47" s="41" t="str">
        <f t="shared" si="5"/>
        <v>-</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customHeight="1" x14ac:dyDescent="0.25">
      <c r="A48" s="273">
        <v>1</v>
      </c>
      <c r="B48" s="138" t="s">
        <v>353</v>
      </c>
      <c r="C48" s="138" t="s">
        <v>344</v>
      </c>
      <c r="D48" s="141" t="s">
        <v>322</v>
      </c>
      <c r="E48" s="137"/>
      <c r="F48" s="31"/>
      <c r="G48" s="135" t="s">
        <v>336</v>
      </c>
      <c r="H48" s="135" t="s">
        <v>336</v>
      </c>
      <c r="I48" s="135" t="s">
        <v>336</v>
      </c>
      <c r="J48" s="135" t="s">
        <v>336</v>
      </c>
      <c r="K48" s="135" t="s">
        <v>336</v>
      </c>
      <c r="L48" s="135" t="s">
        <v>336</v>
      </c>
      <c r="M48" s="135" t="s">
        <v>336</v>
      </c>
      <c r="N48" s="135" t="s">
        <v>336</v>
      </c>
      <c r="O48" s="31"/>
      <c r="P48" s="135" t="s">
        <v>336</v>
      </c>
      <c r="Q48" s="135" t="s">
        <v>336</v>
      </c>
      <c r="R48" s="135" t="s">
        <v>336</v>
      </c>
      <c r="S48" s="135" t="s">
        <v>336</v>
      </c>
      <c r="T48" s="135" t="s">
        <v>336</v>
      </c>
      <c r="U48" s="135" t="s">
        <v>336</v>
      </c>
      <c r="V48" s="135" t="s">
        <v>336</v>
      </c>
      <c r="W48" s="135" t="s">
        <v>336</v>
      </c>
      <c r="X48" s="135" t="s">
        <v>336</v>
      </c>
      <c r="Y48" s="135" t="s">
        <v>336</v>
      </c>
      <c r="Z48" s="135" t="s">
        <v>336</v>
      </c>
      <c r="AA48" s="29"/>
    </row>
    <row r="49" spans="1:27" s="30" customFormat="1" ht="11.25" customHeight="1" x14ac:dyDescent="0.25">
      <c r="A49" s="273">
        <v>2</v>
      </c>
      <c r="B49" s="138" t="s">
        <v>353</v>
      </c>
      <c r="C49" s="138" t="s">
        <v>303</v>
      </c>
      <c r="D49" s="141" t="s">
        <v>322</v>
      </c>
      <c r="E49" s="137"/>
      <c r="F49" s="31"/>
      <c r="G49" s="135" t="s">
        <v>336</v>
      </c>
      <c r="H49" s="135" t="s">
        <v>336</v>
      </c>
      <c r="I49" s="135" t="s">
        <v>336</v>
      </c>
      <c r="J49" s="135" t="s">
        <v>336</v>
      </c>
      <c r="K49" s="135" t="s">
        <v>336</v>
      </c>
      <c r="L49" s="135" t="s">
        <v>336</v>
      </c>
      <c r="M49" s="135" t="s">
        <v>336</v>
      </c>
      <c r="N49" s="135" t="s">
        <v>336</v>
      </c>
      <c r="O49" s="31"/>
      <c r="P49" s="135" t="s">
        <v>336</v>
      </c>
      <c r="Q49" s="135" t="s">
        <v>336</v>
      </c>
      <c r="R49" s="135" t="s">
        <v>336</v>
      </c>
      <c r="S49" s="135" t="s">
        <v>336</v>
      </c>
      <c r="T49" s="135" t="s">
        <v>336</v>
      </c>
      <c r="U49" s="135" t="s">
        <v>336</v>
      </c>
      <c r="V49" s="135" t="s">
        <v>336</v>
      </c>
      <c r="W49" s="135" t="s">
        <v>336</v>
      </c>
      <c r="X49" s="135" t="s">
        <v>336</v>
      </c>
      <c r="Y49" s="135" t="s">
        <v>336</v>
      </c>
      <c r="Z49" s="135" t="s">
        <v>336</v>
      </c>
      <c r="AA49" s="29"/>
    </row>
    <row r="50" spans="1:27" s="30" customFormat="1" ht="11.25" customHeight="1" x14ac:dyDescent="0.25">
      <c r="A50" s="273">
        <v>3</v>
      </c>
      <c r="B50" s="138" t="s">
        <v>2</v>
      </c>
      <c r="C50" s="138" t="s">
        <v>345</v>
      </c>
      <c r="D50" s="141" t="s">
        <v>322</v>
      </c>
      <c r="E50" s="137"/>
      <c r="F50" s="31"/>
      <c r="G50" s="135">
        <f>IF('3c PC'!G14="-","-",'3c PC'!G64)</f>
        <v>6.5567588596821027</v>
      </c>
      <c r="H50" s="135">
        <f>IF('3c PC'!H14="-","-",'3c PC'!H64)</f>
        <v>6.5567588596821027</v>
      </c>
      <c r="I50" s="135">
        <f>IF('3c PC'!I14="-","-",'3c PC'!I64)</f>
        <v>6.6197359495950758</v>
      </c>
      <c r="J50" s="135">
        <f>IF('3c PC'!J14="-","-",'3c PC'!J64)</f>
        <v>6.6197359495950758</v>
      </c>
      <c r="K50" s="135">
        <f>IF('3c PC'!K14="-","-",'3c PC'!K64)</f>
        <v>6.6995028867368616</v>
      </c>
      <c r="L50" s="135">
        <f>IF('3c PC'!L14="-","-",'3c PC'!L64)</f>
        <v>6.6995028867368616</v>
      </c>
      <c r="M50" s="135">
        <f>IF('3c PC'!M14="-","-",'3c PC'!M64)</f>
        <v>7.1131218301273513</v>
      </c>
      <c r="N50" s="135">
        <f>IF('3c PC'!N14="-","-",'3c PC'!N64)</f>
        <v>7.1131218301273513</v>
      </c>
      <c r="O50" s="31"/>
      <c r="P50" s="135" t="str">
        <f>'3c PC'!P64</f>
        <v>-</v>
      </c>
      <c r="Q50" s="135" t="str">
        <f>'3c PC'!Q64</f>
        <v>-</v>
      </c>
      <c r="R50" s="135" t="str">
        <f>'3c PC'!R64</f>
        <v>-</v>
      </c>
      <c r="S50" s="135" t="str">
        <f>'3c PC'!S64</f>
        <v>-</v>
      </c>
      <c r="T50" s="135" t="str">
        <f>'3c PC'!T64</f>
        <v>-</v>
      </c>
      <c r="U50" s="135" t="str">
        <f>'3c PC'!U64</f>
        <v>-</v>
      </c>
      <c r="V50" s="135" t="str">
        <f>'3c PC'!V64</f>
        <v>-</v>
      </c>
      <c r="W50" s="135" t="str">
        <f>'3c PC'!W64</f>
        <v>-</v>
      </c>
      <c r="X50" s="135" t="str">
        <f>'3c PC'!X64</f>
        <v>-</v>
      </c>
      <c r="Y50" s="135" t="str">
        <f>'3c PC'!Y64</f>
        <v>-</v>
      </c>
      <c r="Z50" s="135" t="str">
        <f>'3c PC'!Z64</f>
        <v>-</v>
      </c>
      <c r="AA50" s="29"/>
    </row>
    <row r="51" spans="1:27" s="30" customFormat="1" ht="11.25" customHeight="1" x14ac:dyDescent="0.25">
      <c r="A51" s="273">
        <v>4</v>
      </c>
      <c r="B51" s="138" t="s">
        <v>355</v>
      </c>
      <c r="C51" s="138" t="s">
        <v>346</v>
      </c>
      <c r="D51" s="141" t="s">
        <v>322</v>
      </c>
      <c r="E51" s="137"/>
      <c r="F51" s="31"/>
      <c r="G51" s="135" t="s">
        <v>336</v>
      </c>
      <c r="H51" s="135" t="s">
        <v>336</v>
      </c>
      <c r="I51" s="135" t="s">
        <v>336</v>
      </c>
      <c r="J51" s="135" t="s">
        <v>336</v>
      </c>
      <c r="K51" s="135" t="s">
        <v>336</v>
      </c>
      <c r="L51" s="135" t="s">
        <v>336</v>
      </c>
      <c r="M51" s="135" t="s">
        <v>336</v>
      </c>
      <c r="N51" s="135" t="s">
        <v>336</v>
      </c>
      <c r="O51" s="31"/>
      <c r="P51" s="135" t="s">
        <v>336</v>
      </c>
      <c r="Q51" s="135" t="s">
        <v>336</v>
      </c>
      <c r="R51" s="135" t="s">
        <v>336</v>
      </c>
      <c r="S51" s="135" t="s">
        <v>336</v>
      </c>
      <c r="T51" s="135" t="s">
        <v>336</v>
      </c>
      <c r="U51" s="135" t="s">
        <v>336</v>
      </c>
      <c r="V51" s="135" t="s">
        <v>336</v>
      </c>
      <c r="W51" s="135" t="s">
        <v>336</v>
      </c>
      <c r="X51" s="135" t="s">
        <v>336</v>
      </c>
      <c r="Y51" s="135" t="s">
        <v>336</v>
      </c>
      <c r="Z51" s="135" t="s">
        <v>336</v>
      </c>
      <c r="AA51" s="29"/>
    </row>
    <row r="52" spans="1:27" s="30" customFormat="1" ht="11.5" x14ac:dyDescent="0.25">
      <c r="A52" s="273">
        <v>5</v>
      </c>
      <c r="B52" s="138" t="s">
        <v>352</v>
      </c>
      <c r="C52" s="138" t="s">
        <v>347</v>
      </c>
      <c r="D52" s="141" t="s">
        <v>322</v>
      </c>
      <c r="E52" s="137"/>
      <c r="F52" s="31"/>
      <c r="G52" s="135">
        <f>IF('3f CPIH'!C$16="-","-",'3g OC '!$E$11*('3f CPIH'!C$16/'3f CPIH'!$G$16))</f>
        <v>66.925069955235386</v>
      </c>
      <c r="H52" s="135">
        <f>IF('3f CPIH'!D$16="-","-",'3g OC '!$E$11*('3f CPIH'!D$16/'3f CPIH'!$G$16))</f>
        <v>67.059054079269885</v>
      </c>
      <c r="I52" s="135">
        <f>IF('3f CPIH'!E$16="-","-",'3g OC '!$E$11*('3f CPIH'!E$16/'3f CPIH'!$G$16))</f>
        <v>67.26003026532166</v>
      </c>
      <c r="J52" s="135">
        <f>IF('3f CPIH'!F$16="-","-",'3g OC '!$E$11*('3f CPIH'!F$16/'3f CPIH'!$G$16))</f>
        <v>67.661982637425169</v>
      </c>
      <c r="K52" s="135">
        <f>IF('3f CPIH'!G$16="-","-",'3g OC '!$E$11*('3f CPIH'!G$16/'3f CPIH'!$G$16))</f>
        <v>68.4658873816322</v>
      </c>
      <c r="L52" s="135">
        <f>IF('3f CPIH'!H$16="-","-",'3g OC '!$E$11*('3f CPIH'!H$16/'3f CPIH'!$G$16))</f>
        <v>69.336784187856495</v>
      </c>
      <c r="M52" s="135">
        <f>IF('3f CPIH'!I$16="-","-",'3g OC '!$E$11*('3f CPIH'!I$16/'3f CPIH'!$G$16))</f>
        <v>70.341665118115273</v>
      </c>
      <c r="N52" s="135">
        <f>IF('3f CPIH'!J$16="-","-",'3g OC '!$E$11*('3f CPIH'!J$16/'3f CPIH'!$G$16))</f>
        <v>70.944593676270557</v>
      </c>
      <c r="O52" s="31"/>
      <c r="P52" s="135">
        <f>IF('3f CPIH'!L$16="-","-",'3g OC '!$E$11*('3f CPIH'!L$16/'3f CPIH'!$G$16))</f>
        <v>70.944593676270557</v>
      </c>
      <c r="Q52" s="135" t="str">
        <f>IF('3f CPIH'!M$16="-","-",'3g OC '!$E$11*('3f CPIH'!M$16/'3f CPIH'!$G$16))</f>
        <v>-</v>
      </c>
      <c r="R52" s="135" t="str">
        <f>IF('3f CPIH'!N$16="-","-",'3g OC '!$E$11*('3f CPIH'!N$16/'3f CPIH'!$G$16))</f>
        <v>-</v>
      </c>
      <c r="S52" s="135" t="str">
        <f>IF('3f CPIH'!O$16="-","-",'3g OC '!$E$11*('3f CPIH'!O$16/'3f CPIH'!$G$16))</f>
        <v>-</v>
      </c>
      <c r="T52" s="135" t="str">
        <f>IF('3f CPIH'!P$16="-","-",'3g OC '!$E$11*('3f CPIH'!P$16/'3f CPIH'!$G$16))</f>
        <v>-</v>
      </c>
      <c r="U52" s="135" t="str">
        <f>IF('3f CPIH'!Q$16="-","-",'3g OC '!$E$11*('3f CPIH'!Q$16/'3f CPIH'!$G$16))</f>
        <v>-</v>
      </c>
      <c r="V52" s="135" t="str">
        <f>IF('3f CPIH'!R$16="-","-",'3g OC '!$E$11*('3f CPIH'!R$16/'3f CPIH'!$G$16))</f>
        <v>-</v>
      </c>
      <c r="W52" s="135" t="str">
        <f>IF('3f CPIH'!S$16="-","-",'3g OC '!$E$11*('3f CPIH'!S$16/'3f CPIH'!$G$16))</f>
        <v>-</v>
      </c>
      <c r="X52" s="135" t="str">
        <f>IF('3f CPIH'!T$16="-","-",'3g OC '!$E$11*('3f CPIH'!T$16/'3f CPIH'!$G$16))</f>
        <v>-</v>
      </c>
      <c r="Y52" s="135" t="str">
        <f>IF('3f CPIH'!U$16="-","-",'3g OC '!$E$11*('3f CPIH'!U$16/'3f CPIH'!$G$16))</f>
        <v>-</v>
      </c>
      <c r="Z52" s="135" t="str">
        <f>IF('3f CPIH'!V$16="-","-",'3g OC '!$E$11*('3f CPIH'!V$16/'3f CPIH'!$G$16))</f>
        <v>-</v>
      </c>
      <c r="AA52" s="29"/>
    </row>
    <row r="53" spans="1:27" s="30" customFormat="1" ht="11.5" x14ac:dyDescent="0.25">
      <c r="A53" s="273">
        <v>6</v>
      </c>
      <c r="B53" s="138" t="s">
        <v>352</v>
      </c>
      <c r="C53" s="138" t="s">
        <v>45</v>
      </c>
      <c r="D53" s="141" t="s">
        <v>322</v>
      </c>
      <c r="E53" s="137"/>
      <c r="F53" s="31"/>
      <c r="G53" s="135" t="s">
        <v>336</v>
      </c>
      <c r="H53" s="135" t="s">
        <v>336</v>
      </c>
      <c r="I53" s="135" t="s">
        <v>336</v>
      </c>
      <c r="J53" s="135" t="s">
        <v>336</v>
      </c>
      <c r="K53" s="135">
        <f>IF('3h SMNCC'!F$37="-","-",'3h SMNCC'!F$45)</f>
        <v>0</v>
      </c>
      <c r="L53" s="135">
        <f>IF('3h SMNCC'!G$37="-","-",'3h SMNCC'!G$45)</f>
        <v>-0.12178212898926209</v>
      </c>
      <c r="M53" s="135">
        <f>IF('3h SMNCC'!H$37="-","-",'3h SMNCC'!H$45)</f>
        <v>1.3595250059192825</v>
      </c>
      <c r="N53" s="135">
        <f>IF('3h SMNCC'!I$37="-","-",'3h SMNCC'!I$45)</f>
        <v>5.6746306369773842</v>
      </c>
      <c r="O53" s="31"/>
      <c r="P53" s="135" t="str">
        <f>IF('3h SMNCC'!K$37="-","-",'3h SMNCC'!K$45)</f>
        <v>-</v>
      </c>
      <c r="Q53" s="135" t="str">
        <f>IF('3h SMNCC'!L$37="-","-",'3h SMNCC'!L$45)</f>
        <v>-</v>
      </c>
      <c r="R53" s="135" t="str">
        <f>IF('3h SMNCC'!M$37="-","-",'3h SMNCC'!M$45)</f>
        <v>-</v>
      </c>
      <c r="S53" s="135" t="str">
        <f>IF('3h SMNCC'!N$37="-","-",'3h SMNCC'!N$45)</f>
        <v>-</v>
      </c>
      <c r="T53" s="135" t="str">
        <f>IF('3h SMNCC'!O$37="-","-",'3h SMNCC'!O$45)</f>
        <v>-</v>
      </c>
      <c r="U53" s="135" t="str">
        <f>IF('3h SMNCC'!P$37="-","-",'3h SMNCC'!P$45)</f>
        <v>-</v>
      </c>
      <c r="V53" s="135" t="str">
        <f>IF('3h SMNCC'!Q$37="-","-",'3h SMNCC'!Q$45)</f>
        <v>-</v>
      </c>
      <c r="W53" s="135" t="str">
        <f>IF('3h SMNCC'!R$37="-","-",'3h SMNCC'!R$45)</f>
        <v>-</v>
      </c>
      <c r="X53" s="135" t="str">
        <f>IF('3h SMNCC'!S$37="-","-",'3h SMNCC'!S$45)</f>
        <v>-</v>
      </c>
      <c r="Y53" s="135" t="str">
        <f>IF('3h SMNCC'!T$37="-","-",'3h SMNCC'!T$45)</f>
        <v>-</v>
      </c>
      <c r="Z53" s="135" t="str">
        <f>IF('3h SMNCC'!U$37="-","-",'3h SMNCC'!U$45)</f>
        <v>-</v>
      </c>
      <c r="AA53" s="29"/>
    </row>
    <row r="54" spans="1:27" s="30" customFormat="1" ht="12.4" customHeight="1" x14ac:dyDescent="0.25">
      <c r="A54" s="273">
        <v>7</v>
      </c>
      <c r="B54" s="138" t="s">
        <v>352</v>
      </c>
      <c r="C54" s="138" t="s">
        <v>399</v>
      </c>
      <c r="D54" s="141" t="s">
        <v>322</v>
      </c>
      <c r="E54" s="137"/>
      <c r="F54" s="31"/>
      <c r="G54" s="135">
        <f>IF('3f CPIH'!C$16="-","-",'3i PAAC PAP'!$G$17*('3f CPIH'!C$16/'3f CPIH'!$G$16))</f>
        <v>4.3680494184605196</v>
      </c>
      <c r="H54" s="135">
        <f>IF('3f CPIH'!D$16="-","-",'3i PAAC PAP'!$G$17*('3f CPIH'!D$16/'3f CPIH'!$G$16))</f>
        <v>4.3767942621411207</v>
      </c>
      <c r="I54" s="135">
        <f>IF('3f CPIH'!E$16="-","-",'3i PAAC PAP'!$G$17*('3f CPIH'!E$16/'3f CPIH'!$G$16))</f>
        <v>4.389911527662024</v>
      </c>
      <c r="J54" s="135">
        <f>IF('3f CPIH'!F$16="-","-",'3i PAAC PAP'!$G$17*('3f CPIH'!F$16/'3f CPIH'!$G$16))</f>
        <v>4.4161460587038288</v>
      </c>
      <c r="K54" s="135">
        <f>IF('3f CPIH'!G$16="-","-",'3i PAAC PAP'!$G$17*('3f CPIH'!G$16/'3f CPIH'!$G$16))</f>
        <v>4.4686151207874385</v>
      </c>
      <c r="L54" s="135">
        <f>IF('3f CPIH'!H$16="-","-",'3i PAAC PAP'!$G$17*('3f CPIH'!H$16/'3f CPIH'!$G$16))</f>
        <v>4.5254566047113496</v>
      </c>
      <c r="M54" s="135">
        <f>IF('3f CPIH'!I$16="-","-",'3i PAAC PAP'!$G$17*('3f CPIH'!I$16/'3f CPIH'!$G$16))</f>
        <v>4.5910429323158608</v>
      </c>
      <c r="N54" s="135">
        <f>IF('3f CPIH'!J$16="-","-",'3i PAAC PAP'!$G$17*('3f CPIH'!J$16/'3f CPIH'!$G$16))</f>
        <v>4.630394728878569</v>
      </c>
      <c r="O54" s="31"/>
      <c r="P54" s="135">
        <f>IF('3f CPIH'!L$16="-","-",'3i PAAC PAP'!$G$17*('3f CPIH'!L$16/'3f CPIH'!$G$16))</f>
        <v>4.630394728878569</v>
      </c>
      <c r="Q54" s="135" t="str">
        <f>IF('3f CPIH'!M$16="-","-",'3i PAAC PAP'!$G$17*('3f CPIH'!M$16/'3f CPIH'!$G$16))</f>
        <v>-</v>
      </c>
      <c r="R54" s="135" t="str">
        <f>IF('3f CPIH'!N$16="-","-",'3i PAAC PAP'!$G$17*('3f CPIH'!N$16/'3f CPIH'!$G$16))</f>
        <v>-</v>
      </c>
      <c r="S54" s="135" t="str">
        <f>IF('3f CPIH'!O$16="-","-",'3i PAAC PAP'!$G$17*('3f CPIH'!O$16/'3f CPIH'!$G$16))</f>
        <v>-</v>
      </c>
      <c r="T54" s="135" t="str">
        <f>IF('3f CPIH'!P$16="-","-",'3i PAAC PAP'!$G$17*('3f CPIH'!P$16/'3f CPIH'!$G$16))</f>
        <v>-</v>
      </c>
      <c r="U54" s="135" t="str">
        <f>IF('3f CPIH'!Q$16="-","-",'3i PAAC PAP'!$G$17*('3f CPIH'!Q$16/'3f CPIH'!$G$16))</f>
        <v>-</v>
      </c>
      <c r="V54" s="135" t="str">
        <f>IF('3f CPIH'!R$16="-","-",'3i PAAC PAP'!$G$17*('3f CPIH'!R$16/'3f CPIH'!$G$16))</f>
        <v>-</v>
      </c>
      <c r="W54" s="135" t="str">
        <f>IF('3f CPIH'!S$16="-","-",'3i PAAC PAP'!$G$17*('3f CPIH'!S$16/'3f CPIH'!$G$16))</f>
        <v>-</v>
      </c>
      <c r="X54" s="135" t="str">
        <f>IF('3f CPIH'!T$16="-","-",'3i PAAC PAP'!$G$17*('3f CPIH'!T$16/'3f CPIH'!$G$16))</f>
        <v>-</v>
      </c>
      <c r="Y54" s="135" t="str">
        <f>IF('3f CPIH'!U$16="-","-",'3i PAAC PAP'!$G$17*('3f CPIH'!U$16/'3f CPIH'!$G$16))</f>
        <v>-</v>
      </c>
      <c r="Z54" s="135" t="str">
        <f>IF('3f CPIH'!V$16="-","-",'3i PAAC PAP'!$G$17*('3f CPIH'!V$16/'3f CPIH'!$G$16))</f>
        <v>-</v>
      </c>
      <c r="AA54" s="29"/>
    </row>
    <row r="55" spans="1:27" s="30" customFormat="1" ht="11.5" x14ac:dyDescent="0.25">
      <c r="A55" s="273">
        <v>8</v>
      </c>
      <c r="B55" s="138" t="s">
        <v>352</v>
      </c>
      <c r="C55" s="138" t="s">
        <v>417</v>
      </c>
      <c r="D55" s="141" t="s">
        <v>322</v>
      </c>
      <c r="E55" s="137"/>
      <c r="F55" s="31"/>
      <c r="G55" s="135">
        <f>IF(G50="-","-",SUM(G48:G53)*'3i PAAC PAP'!$G$29)</f>
        <v>0.82996803995620339</v>
      </c>
      <c r="H55" s="135">
        <f>IF(H50="-","-",SUM(H48:H53)*'3i PAAC PAP'!$G$29)</f>
        <v>0.83148137383212328</v>
      </c>
      <c r="I55" s="135">
        <f>IF(I50="-","-",SUM(I48:I53)*'3i PAAC PAP'!$G$29)</f>
        <v>0.83446269297762621</v>
      </c>
      <c r="J55" s="135">
        <f>IF(J50="-","-",SUM(J48:J53)*'3i PAAC PAP'!$G$29)</f>
        <v>0.83900269460538612</v>
      </c>
      <c r="K55" s="135">
        <f>IF(K50="-","-",SUM(K48:K53)*'3i PAAC PAP'!$G$29)</f>
        <v>0.8489836554111001</v>
      </c>
      <c r="L55" s="135">
        <f>IF(L50="-","-",SUM(L48:L53)*'3i PAAC PAP'!$G$29)</f>
        <v>0.85744481173225251</v>
      </c>
      <c r="M55" s="135">
        <f>IF(M50="-","-",SUM(M48:M53)*'3i PAAC PAP'!$G$29)</f>
        <v>0.89019776818364937</v>
      </c>
      <c r="N55" s="135">
        <f>IF(N50="-","-",SUM(N48:N53)*'3i PAAC PAP'!$G$29)</f>
        <v>0.94574634750303599</v>
      </c>
      <c r="O55" s="31"/>
      <c r="P55" s="135" t="str">
        <f>IF(P50="-","-",SUM(P48:P53)*'3i PAAC PAP'!$G$29)</f>
        <v>-</v>
      </c>
      <c r="Q55" s="135" t="str">
        <f>IF(Q50="-","-",SUM(Q48:Q53)*'3i PAAC PAP'!$G$29)</f>
        <v>-</v>
      </c>
      <c r="R55" s="135" t="str">
        <f>IF(R50="-","-",SUM(R48:R53)*'3i PAAC PAP'!$G$29)</f>
        <v>-</v>
      </c>
      <c r="S55" s="135" t="str">
        <f>IF(S50="-","-",SUM(S48:S53)*'3i PAAC PAP'!$G$29)</f>
        <v>-</v>
      </c>
      <c r="T55" s="135" t="str">
        <f>IF(T50="-","-",SUM(T48:T53)*'3i PAAC PAP'!$G$29)</f>
        <v>-</v>
      </c>
      <c r="U55" s="135" t="str">
        <f>IF(U50="-","-",SUM(U48:U53)*'3i PAAC PAP'!$G$29)</f>
        <v>-</v>
      </c>
      <c r="V55" s="135" t="str">
        <f>IF(V50="-","-",SUM(V48:V53)*'3i PAAC PAP'!$G$29)</f>
        <v>-</v>
      </c>
      <c r="W55" s="135" t="str">
        <f>IF(W50="-","-",SUM(W48:W53)*'3i PAAC PAP'!$G$29)</f>
        <v>-</v>
      </c>
      <c r="X55" s="135" t="str">
        <f>IF(X50="-","-",SUM(X48:X53)*'3i PAAC PAP'!$G$29)</f>
        <v>-</v>
      </c>
      <c r="Y55" s="135" t="str">
        <f>IF(Y50="-","-",SUM(Y48:Y53)*'3i PAAC PAP'!$G$29)</f>
        <v>-</v>
      </c>
      <c r="Z55" s="135" t="str">
        <f>IF(Z50="-","-",SUM(Z48:Z53)*'3i PAAC PAP'!$G$29)</f>
        <v>-</v>
      </c>
      <c r="AA55" s="29"/>
    </row>
    <row r="56" spans="1:27" s="30" customFormat="1" ht="11.25" customHeight="1" x14ac:dyDescent="0.25">
      <c r="A56" s="273">
        <v>9</v>
      </c>
      <c r="B56" s="138" t="s">
        <v>398</v>
      </c>
      <c r="C56" s="138" t="s">
        <v>548</v>
      </c>
      <c r="D56" s="141" t="s">
        <v>322</v>
      </c>
      <c r="E56" s="137"/>
      <c r="F56" s="31"/>
      <c r="G56" s="135">
        <f>IF(G50="-","-",SUM(G48:G55)*'3j EBIT'!$E$11)</f>
        <v>1.4949170791933499</v>
      </c>
      <c r="H56" s="135">
        <f>IF(H50="-","-",SUM(H48:H55)*'3j EBIT'!$E$11)</f>
        <v>1.4976576829235793</v>
      </c>
      <c r="I56" s="135">
        <f>IF(I50="-","-",SUM(I48:I55)*'3j EBIT'!$E$11)</f>
        <v>1.5029786682755713</v>
      </c>
      <c r="J56" s="135">
        <f>IF(J50="-","-",SUM(J48:J55)*'3j EBIT'!$E$11)</f>
        <v>1.5112004794662599</v>
      </c>
      <c r="K56" s="135">
        <f>IF(K50="-","-",SUM(K48:K55)*'3j EBIT'!$E$11)</f>
        <v>1.5291767918467845</v>
      </c>
      <c r="L56" s="135">
        <f>IF(L50="-","-",SUM(L48:L55)*'3j EBIT'!$E$11)</f>
        <v>1.5446507208789062</v>
      </c>
      <c r="M56" s="135">
        <f>IF(M50="-","-",SUM(M48:M55)*'3j EBIT'!$E$11)</f>
        <v>1.601615500438567</v>
      </c>
      <c r="N56" s="135">
        <f>IF(N50="-","-",SUM(N48:N55)*'3j EBIT'!$E$11)</f>
        <v>1.6968612571753809</v>
      </c>
      <c r="O56" s="31"/>
      <c r="P56" s="135" t="str">
        <f>IF(P50="-","-",SUM(P48:P55)*'3j EBIT'!$E$11)</f>
        <v>-</v>
      </c>
      <c r="Q56" s="135" t="str">
        <f>IF(Q50="-","-",SUM(Q48:Q55)*'3j EBIT'!$E$11)</f>
        <v>-</v>
      </c>
      <c r="R56" s="135" t="str">
        <f>IF(R50="-","-",SUM(R48:R55)*'3j EBIT'!$E$11)</f>
        <v>-</v>
      </c>
      <c r="S56" s="135" t="str">
        <f>IF(S50="-","-",SUM(S48:S55)*'3j EBIT'!$E$11)</f>
        <v>-</v>
      </c>
      <c r="T56" s="135" t="str">
        <f>IF(T50="-","-",SUM(T48:T55)*'3j EBIT'!$E$11)</f>
        <v>-</v>
      </c>
      <c r="U56" s="135" t="str">
        <f>IF(U50="-","-",SUM(U48:U55)*'3j EBIT'!$E$11)</f>
        <v>-</v>
      </c>
      <c r="V56" s="135" t="str">
        <f>IF(V50="-","-",SUM(V48:V55)*'3j EBIT'!$E$11)</f>
        <v>-</v>
      </c>
      <c r="W56" s="135" t="str">
        <f>IF(W50="-","-",SUM(W48:W55)*'3j EBIT'!$E$11)</f>
        <v>-</v>
      </c>
      <c r="X56" s="135" t="str">
        <f>IF(X50="-","-",SUM(X48:X55)*'3j EBIT'!$E$11)</f>
        <v>-</v>
      </c>
      <c r="Y56" s="135" t="str">
        <f>IF(Y50="-","-",SUM(Y48:Y55)*'3j EBIT'!$E$11)</f>
        <v>-</v>
      </c>
      <c r="Z56" s="135" t="str">
        <f>IF(Z50="-","-",SUM(Z48:Z55)*'3j EBIT'!$E$11)</f>
        <v>-</v>
      </c>
      <c r="AA56" s="29"/>
    </row>
    <row r="57" spans="1:27" s="30" customFormat="1" ht="11.25" customHeight="1" x14ac:dyDescent="0.25">
      <c r="A57" s="273">
        <v>10</v>
      </c>
      <c r="B57" s="138" t="s">
        <v>294</v>
      </c>
      <c r="C57" s="188" t="s">
        <v>549</v>
      </c>
      <c r="D57" s="141" t="s">
        <v>322</v>
      </c>
      <c r="E57" s="137"/>
      <c r="F57" s="31"/>
      <c r="G57" s="135">
        <f>IF(G52="-","-",SUM(G48:G50,G52:G56)*'3k HAP'!$E$12)</f>
        <v>1.1606560757622275</v>
      </c>
      <c r="H57" s="135">
        <f>IF(H52="-","-",SUM(H48:H50,H52:H56)*'3k HAP'!$E$12)</f>
        <v>1.162783884999957</v>
      </c>
      <c r="I57" s="135">
        <f>IF(I52="-","-",SUM(I48:I50,I52:I56)*'3k HAP'!$E$12)</f>
        <v>1.1669151067672299</v>
      </c>
      <c r="J57" s="135">
        <f>IF(J52="-","-",SUM(J48:J50,J52:J56)*'3k HAP'!$E$12)</f>
        <v>1.1732985344804188</v>
      </c>
      <c r="K57" s="135">
        <f>IF(K52="-","-",SUM(K48:K50,K52:K56)*'3k HAP'!$E$12)</f>
        <v>1.1872553729396556</v>
      </c>
      <c r="L57" s="135">
        <f>IF(L52="-","-",SUM(L48:L50,L52:L56)*'3k HAP'!$E$12)</f>
        <v>1.1992693568569017</v>
      </c>
      <c r="M57" s="135">
        <f>IF(M52="-","-",SUM(M48:M50,M52:M56)*'3k HAP'!$E$12)</f>
        <v>1.2434969052745388</v>
      </c>
      <c r="N57" s="135">
        <f>IF(N52="-","-",SUM(N48:N50,N52:N56)*'3k HAP'!$E$12)</f>
        <v>1.3174458672509484</v>
      </c>
      <c r="O57" s="31"/>
      <c r="P57" s="135">
        <f>IF(P52="-","-",SUM(P48:P50,P52:P56)*'3k HAP'!$E$12)</f>
        <v>1.0940670829598513</v>
      </c>
      <c r="Q57" s="135" t="str">
        <f>IF(Q52="-","-",SUM(Q48:Q50,Q52:Q56)*'3k HAP'!$E$12)</f>
        <v>-</v>
      </c>
      <c r="R57" s="135" t="str">
        <f>IF(R52="-","-",SUM(R48:R50,R52:R56)*'3k HAP'!$E$12)</f>
        <v>-</v>
      </c>
      <c r="S57" s="135" t="str">
        <f>IF(S52="-","-",SUM(S48:S50,S52:S56)*'3k HAP'!$E$12)</f>
        <v>-</v>
      </c>
      <c r="T57" s="135" t="str">
        <f>IF(T52="-","-",SUM(T48:T50,T52:T56)*'3k HAP'!$E$12)</f>
        <v>-</v>
      </c>
      <c r="U57" s="135" t="str">
        <f>IF(U52="-","-",SUM(U48:U50,U52:U56)*'3k HAP'!$E$12)</f>
        <v>-</v>
      </c>
      <c r="V57" s="135" t="str">
        <f>IF(V52="-","-",SUM(V48:V50,V52:V56)*'3k HAP'!$E$12)</f>
        <v>-</v>
      </c>
      <c r="W57" s="135" t="str">
        <f>IF(W52="-","-",SUM(W48:W50,W52:W56)*'3k HAP'!$E$12)</f>
        <v>-</v>
      </c>
      <c r="X57" s="135" t="str">
        <f>IF(X52="-","-",SUM(X48:X50,X52:X56)*'3k HAP'!$E$12)</f>
        <v>-</v>
      </c>
      <c r="Y57" s="135" t="str">
        <f>IF(Y52="-","-",SUM(Y48:Y50,Y52:Y56)*'3k HAP'!$E$12)</f>
        <v>-</v>
      </c>
      <c r="Z57" s="135" t="str">
        <f>IF(Z52="-","-",SUM(Z48:Z50,Z52:Z56)*'3k HAP'!$E$12)</f>
        <v>-</v>
      </c>
      <c r="AA57" s="29"/>
    </row>
    <row r="58" spans="1:27" s="30" customFormat="1" ht="11.25" customHeight="1" x14ac:dyDescent="0.25">
      <c r="A58" s="273">
        <v>11</v>
      </c>
      <c r="B58" s="138" t="s">
        <v>46</v>
      </c>
      <c r="C58" s="138" t="str">
        <f>B58&amp;"_"&amp;D58</f>
        <v>Total_N Wales and Mersey</v>
      </c>
      <c r="D58" s="141" t="s">
        <v>322</v>
      </c>
      <c r="E58" s="137"/>
      <c r="F58" s="31"/>
      <c r="G58" s="135">
        <f t="shared" ref="G58:N58" si="6">IF(G36="-","-",SUM(G48:G57))</f>
        <v>81.335419428289796</v>
      </c>
      <c r="H58" s="135">
        <f t="shared" si="6"/>
        <v>81.484530142848755</v>
      </c>
      <c r="I58" s="135">
        <f t="shared" si="6"/>
        <v>81.774034210599197</v>
      </c>
      <c r="J58" s="135">
        <f t="shared" si="6"/>
        <v>82.221366354276142</v>
      </c>
      <c r="K58" s="135">
        <f t="shared" si="6"/>
        <v>83.199421209354043</v>
      </c>
      <c r="L58" s="135">
        <f t="shared" si="6"/>
        <v>84.041326439783504</v>
      </c>
      <c r="M58" s="135">
        <f t="shared" si="6"/>
        <v>87.140665060374531</v>
      </c>
      <c r="N58" s="135">
        <f t="shared" si="6"/>
        <v>92.322794344183237</v>
      </c>
      <c r="O58" s="31"/>
      <c r="P58" s="135" t="str">
        <f t="shared" ref="P58:Z58" si="7">IF(P48="-","-",SUM(P48:P57))</f>
        <v>-</v>
      </c>
      <c r="Q58" s="135" t="str">
        <f t="shared" si="7"/>
        <v>-</v>
      </c>
      <c r="R58" s="135" t="str">
        <f t="shared" si="7"/>
        <v>-</v>
      </c>
      <c r="S58" s="135" t="str">
        <f t="shared" si="7"/>
        <v>-</v>
      </c>
      <c r="T58" s="135" t="str">
        <f t="shared" si="7"/>
        <v>-</v>
      </c>
      <c r="U58" s="135" t="str">
        <f t="shared" si="7"/>
        <v>-</v>
      </c>
      <c r="V58" s="135" t="str">
        <f t="shared" si="7"/>
        <v>-</v>
      </c>
      <c r="W58" s="135" t="str">
        <f t="shared" si="7"/>
        <v>-</v>
      </c>
      <c r="X58" s="135" t="str">
        <f t="shared" si="7"/>
        <v>-</v>
      </c>
      <c r="Y58" s="135" t="str">
        <f t="shared" si="7"/>
        <v>-</v>
      </c>
      <c r="Z58" s="135" t="str">
        <f t="shared" si="7"/>
        <v>-</v>
      </c>
      <c r="AA58" s="29"/>
    </row>
    <row r="59" spans="1:27" s="30" customFormat="1" ht="11.25" customHeight="1" x14ac:dyDescent="0.25">
      <c r="A59" s="273">
        <v>1</v>
      </c>
      <c r="B59" s="142" t="s">
        <v>353</v>
      </c>
      <c r="C59" s="142" t="s">
        <v>344</v>
      </c>
      <c r="D59" s="140" t="s">
        <v>323</v>
      </c>
      <c r="E59" s="134"/>
      <c r="F59" s="31"/>
      <c r="G59" s="41" t="s">
        <v>336</v>
      </c>
      <c r="H59" s="41" t="s">
        <v>336</v>
      </c>
      <c r="I59" s="41" t="s">
        <v>336</v>
      </c>
      <c r="J59" s="41" t="s">
        <v>336</v>
      </c>
      <c r="K59" s="41" t="s">
        <v>336</v>
      </c>
      <c r="L59" s="41" t="s">
        <v>336</v>
      </c>
      <c r="M59" s="41" t="s">
        <v>336</v>
      </c>
      <c r="N59" s="41" t="s">
        <v>336</v>
      </c>
      <c r="O59" s="31"/>
      <c r="P59" s="41" t="s">
        <v>336</v>
      </c>
      <c r="Q59" s="41" t="s">
        <v>336</v>
      </c>
      <c r="R59" s="41" t="s">
        <v>336</v>
      </c>
      <c r="S59" s="41" t="s">
        <v>336</v>
      </c>
      <c r="T59" s="41" t="s">
        <v>336</v>
      </c>
      <c r="U59" s="41" t="s">
        <v>336</v>
      </c>
      <c r="V59" s="41" t="s">
        <v>336</v>
      </c>
      <c r="W59" s="41" t="s">
        <v>336</v>
      </c>
      <c r="X59" s="41" t="s">
        <v>336</v>
      </c>
      <c r="Y59" s="41" t="s">
        <v>336</v>
      </c>
      <c r="Z59" s="41" t="s">
        <v>336</v>
      </c>
      <c r="AA59" s="29"/>
    </row>
    <row r="60" spans="1:27" s="30" customFormat="1" ht="11.25" customHeight="1" x14ac:dyDescent="0.25">
      <c r="A60" s="273">
        <v>2</v>
      </c>
      <c r="B60" s="142" t="s">
        <v>353</v>
      </c>
      <c r="C60" s="142" t="s">
        <v>303</v>
      </c>
      <c r="D60" s="140" t="s">
        <v>323</v>
      </c>
      <c r="E60" s="134"/>
      <c r="F60" s="31"/>
      <c r="G60" s="41" t="s">
        <v>336</v>
      </c>
      <c r="H60" s="41" t="s">
        <v>336</v>
      </c>
      <c r="I60" s="41" t="s">
        <v>336</v>
      </c>
      <c r="J60" s="41" t="s">
        <v>336</v>
      </c>
      <c r="K60" s="41" t="s">
        <v>336</v>
      </c>
      <c r="L60" s="41" t="s">
        <v>336</v>
      </c>
      <c r="M60" s="41" t="s">
        <v>336</v>
      </c>
      <c r="N60" s="41" t="s">
        <v>336</v>
      </c>
      <c r="O60" s="31"/>
      <c r="P60" s="41" t="s">
        <v>336</v>
      </c>
      <c r="Q60" s="41" t="s">
        <v>336</v>
      </c>
      <c r="R60" s="41" t="s">
        <v>336</v>
      </c>
      <c r="S60" s="41" t="s">
        <v>336</v>
      </c>
      <c r="T60" s="41" t="s">
        <v>336</v>
      </c>
      <c r="U60" s="41" t="s">
        <v>336</v>
      </c>
      <c r="V60" s="41" t="s">
        <v>336</v>
      </c>
      <c r="W60" s="41" t="s">
        <v>336</v>
      </c>
      <c r="X60" s="41" t="s">
        <v>336</v>
      </c>
      <c r="Y60" s="41" t="s">
        <v>336</v>
      </c>
      <c r="Z60" s="41" t="s">
        <v>336</v>
      </c>
      <c r="AA60" s="29"/>
    </row>
    <row r="61" spans="1:27" s="30" customFormat="1" ht="11.25" customHeight="1" x14ac:dyDescent="0.25">
      <c r="A61" s="273">
        <v>3</v>
      </c>
      <c r="B61" s="142" t="s">
        <v>2</v>
      </c>
      <c r="C61" s="142" t="s">
        <v>345</v>
      </c>
      <c r="D61" s="140" t="s">
        <v>323</v>
      </c>
      <c r="E61" s="134"/>
      <c r="F61" s="31"/>
      <c r="G61" s="41">
        <f>IF('3c PC'!G14="-","-",'3c PC'!G64)</f>
        <v>6.5567588596821027</v>
      </c>
      <c r="H61" s="41">
        <f>IF('3c PC'!H14="-","-",'3c PC'!H64)</f>
        <v>6.5567588596821027</v>
      </c>
      <c r="I61" s="41">
        <f>IF('3c PC'!I14="-","-",'3c PC'!I64)</f>
        <v>6.6197359495950758</v>
      </c>
      <c r="J61" s="41">
        <f>IF('3c PC'!J14="-","-",'3c PC'!J64)</f>
        <v>6.6197359495950758</v>
      </c>
      <c r="K61" s="41">
        <f>IF('3c PC'!K14="-","-",'3c PC'!K64)</f>
        <v>6.6995028867368616</v>
      </c>
      <c r="L61" s="41">
        <f>IF('3c PC'!L14="-","-",'3c PC'!L64)</f>
        <v>6.6995028867368616</v>
      </c>
      <c r="M61" s="41">
        <f>IF('3c PC'!M14="-","-",'3c PC'!M64)</f>
        <v>7.1131218301273513</v>
      </c>
      <c r="N61" s="41">
        <f>IF('3c PC'!N14="-","-",'3c PC'!N64)</f>
        <v>7.1131218301273513</v>
      </c>
      <c r="O61" s="31"/>
      <c r="P61" s="41" t="str">
        <f>'3c PC'!P64</f>
        <v>-</v>
      </c>
      <c r="Q61" s="41" t="str">
        <f>'3c PC'!Q64</f>
        <v>-</v>
      </c>
      <c r="R61" s="41" t="str">
        <f>'3c PC'!R64</f>
        <v>-</v>
      </c>
      <c r="S61" s="41" t="str">
        <f>'3c PC'!S64</f>
        <v>-</v>
      </c>
      <c r="T61" s="41" t="str">
        <f>'3c PC'!T64</f>
        <v>-</v>
      </c>
      <c r="U61" s="41" t="str">
        <f>'3c PC'!U64</f>
        <v>-</v>
      </c>
      <c r="V61" s="41" t="str">
        <f>'3c PC'!V64</f>
        <v>-</v>
      </c>
      <c r="W61" s="41" t="str">
        <f>'3c PC'!W64</f>
        <v>-</v>
      </c>
      <c r="X61" s="41" t="str">
        <f>'3c PC'!X64</f>
        <v>-</v>
      </c>
      <c r="Y61" s="41" t="str">
        <f>'3c PC'!Y64</f>
        <v>-</v>
      </c>
      <c r="Z61" s="41" t="str">
        <f>'3c PC'!Z64</f>
        <v>-</v>
      </c>
      <c r="AA61" s="29"/>
    </row>
    <row r="62" spans="1:27" s="30" customFormat="1" ht="11.5" x14ac:dyDescent="0.25">
      <c r="A62" s="273">
        <v>4</v>
      </c>
      <c r="B62" s="142" t="s">
        <v>355</v>
      </c>
      <c r="C62" s="142" t="s">
        <v>346</v>
      </c>
      <c r="D62" s="140" t="s">
        <v>323</v>
      </c>
      <c r="E62" s="134"/>
      <c r="F62" s="31"/>
      <c r="G62" s="41" t="s">
        <v>336</v>
      </c>
      <c r="H62" s="41" t="s">
        <v>336</v>
      </c>
      <c r="I62" s="41" t="s">
        <v>336</v>
      </c>
      <c r="J62" s="41" t="s">
        <v>336</v>
      </c>
      <c r="K62" s="41" t="s">
        <v>336</v>
      </c>
      <c r="L62" s="41" t="s">
        <v>336</v>
      </c>
      <c r="M62" s="41" t="s">
        <v>336</v>
      </c>
      <c r="N62" s="41" t="s">
        <v>336</v>
      </c>
      <c r="O62" s="31"/>
      <c r="P62" s="41" t="s">
        <v>336</v>
      </c>
      <c r="Q62" s="41" t="s">
        <v>336</v>
      </c>
      <c r="R62" s="41" t="s">
        <v>336</v>
      </c>
      <c r="S62" s="41" t="s">
        <v>336</v>
      </c>
      <c r="T62" s="41" t="s">
        <v>336</v>
      </c>
      <c r="U62" s="41" t="s">
        <v>336</v>
      </c>
      <c r="V62" s="41" t="s">
        <v>336</v>
      </c>
      <c r="W62" s="41" t="s">
        <v>336</v>
      </c>
      <c r="X62" s="41" t="s">
        <v>336</v>
      </c>
      <c r="Y62" s="41" t="s">
        <v>336</v>
      </c>
      <c r="Z62" s="41" t="s">
        <v>336</v>
      </c>
      <c r="AA62" s="29"/>
    </row>
    <row r="63" spans="1:27" s="30" customFormat="1" ht="11.5" x14ac:dyDescent="0.25">
      <c r="A63" s="273">
        <v>5</v>
      </c>
      <c r="B63" s="142" t="s">
        <v>352</v>
      </c>
      <c r="C63" s="142" t="s">
        <v>347</v>
      </c>
      <c r="D63" s="140" t="s">
        <v>323</v>
      </c>
      <c r="E63" s="134"/>
      <c r="F63" s="31"/>
      <c r="G63" s="41">
        <f>IF('3f CPIH'!C$16="-","-",'3g OC '!$E$11*('3f CPIH'!C$16/'3f CPIH'!$G$16))</f>
        <v>66.925069955235386</v>
      </c>
      <c r="H63" s="41">
        <f>IF('3f CPIH'!D$16="-","-",'3g OC '!$E$11*('3f CPIH'!D$16/'3f CPIH'!$G$16))</f>
        <v>67.059054079269885</v>
      </c>
      <c r="I63" s="41">
        <f>IF('3f CPIH'!E$16="-","-",'3g OC '!$E$11*('3f CPIH'!E$16/'3f CPIH'!$G$16))</f>
        <v>67.26003026532166</v>
      </c>
      <c r="J63" s="41">
        <f>IF('3f CPIH'!F$16="-","-",'3g OC '!$E$11*('3f CPIH'!F$16/'3f CPIH'!$G$16))</f>
        <v>67.661982637425169</v>
      </c>
      <c r="K63" s="41">
        <f>IF('3f CPIH'!G$16="-","-",'3g OC '!$E$11*('3f CPIH'!G$16/'3f CPIH'!$G$16))</f>
        <v>68.4658873816322</v>
      </c>
      <c r="L63" s="41">
        <f>IF('3f CPIH'!H$16="-","-",'3g OC '!$E$11*('3f CPIH'!H$16/'3f CPIH'!$G$16))</f>
        <v>69.336784187856495</v>
      </c>
      <c r="M63" s="41">
        <f>IF('3f CPIH'!I$16="-","-",'3g OC '!$E$11*('3f CPIH'!I$16/'3f CPIH'!$G$16))</f>
        <v>70.341665118115273</v>
      </c>
      <c r="N63" s="41">
        <f>IF('3f CPIH'!J$16="-","-",'3g OC '!$E$11*('3f CPIH'!J$16/'3f CPIH'!$G$16))</f>
        <v>70.944593676270557</v>
      </c>
      <c r="O63" s="31"/>
      <c r="P63" s="41">
        <f>IF('3f CPIH'!L$16="-","-",'3g OC '!$E$11*('3f CPIH'!L$16/'3f CPIH'!$G$16))</f>
        <v>70.944593676270557</v>
      </c>
      <c r="Q63" s="41" t="str">
        <f>IF('3f CPIH'!M$16="-","-",'3g OC '!$E$11*('3f CPIH'!M$16/'3f CPIH'!$G$16))</f>
        <v>-</v>
      </c>
      <c r="R63" s="41" t="str">
        <f>IF('3f CPIH'!N$16="-","-",'3g OC '!$E$11*('3f CPIH'!N$16/'3f CPIH'!$G$16))</f>
        <v>-</v>
      </c>
      <c r="S63" s="41" t="str">
        <f>IF('3f CPIH'!O$16="-","-",'3g OC '!$E$11*('3f CPIH'!O$16/'3f CPIH'!$G$16))</f>
        <v>-</v>
      </c>
      <c r="T63" s="41" t="str">
        <f>IF('3f CPIH'!P$16="-","-",'3g OC '!$E$11*('3f CPIH'!P$16/'3f CPIH'!$G$16))</f>
        <v>-</v>
      </c>
      <c r="U63" s="41" t="str">
        <f>IF('3f CPIH'!Q$16="-","-",'3g OC '!$E$11*('3f CPIH'!Q$16/'3f CPIH'!$G$16))</f>
        <v>-</v>
      </c>
      <c r="V63" s="41" t="str">
        <f>IF('3f CPIH'!R$16="-","-",'3g OC '!$E$11*('3f CPIH'!R$16/'3f CPIH'!$G$16))</f>
        <v>-</v>
      </c>
      <c r="W63" s="41" t="str">
        <f>IF('3f CPIH'!S$16="-","-",'3g OC '!$E$11*('3f CPIH'!S$16/'3f CPIH'!$G$16))</f>
        <v>-</v>
      </c>
      <c r="X63" s="41" t="str">
        <f>IF('3f CPIH'!T$16="-","-",'3g OC '!$E$11*('3f CPIH'!T$16/'3f CPIH'!$G$16))</f>
        <v>-</v>
      </c>
      <c r="Y63" s="41" t="str">
        <f>IF('3f CPIH'!U$16="-","-",'3g OC '!$E$11*('3f CPIH'!U$16/'3f CPIH'!$G$16))</f>
        <v>-</v>
      </c>
      <c r="Z63" s="41" t="str">
        <f>IF('3f CPIH'!V$16="-","-",'3g OC '!$E$11*('3f CPIH'!V$16/'3f CPIH'!$G$16))</f>
        <v>-</v>
      </c>
      <c r="AA63" s="29"/>
    </row>
    <row r="64" spans="1:27" s="30" customFormat="1" ht="11.5" x14ac:dyDescent="0.25">
      <c r="A64" s="273">
        <v>6</v>
      </c>
      <c r="B64" s="142" t="s">
        <v>352</v>
      </c>
      <c r="C64" s="142" t="s">
        <v>45</v>
      </c>
      <c r="D64" s="140" t="s">
        <v>323</v>
      </c>
      <c r="E64" s="134"/>
      <c r="F64" s="31"/>
      <c r="G64" s="41" t="s">
        <v>336</v>
      </c>
      <c r="H64" s="41" t="s">
        <v>336</v>
      </c>
      <c r="I64" s="41" t="s">
        <v>336</v>
      </c>
      <c r="J64" s="41" t="s">
        <v>336</v>
      </c>
      <c r="K64" s="41">
        <f>IF('3h SMNCC'!F$37="-","-",'3h SMNCC'!F$45)</f>
        <v>0</v>
      </c>
      <c r="L64" s="41">
        <f>IF('3h SMNCC'!G$37="-","-",'3h SMNCC'!G$45)</f>
        <v>-0.12178212898926209</v>
      </c>
      <c r="M64" s="41">
        <f>IF('3h SMNCC'!H$37="-","-",'3h SMNCC'!H$45)</f>
        <v>1.3595250059192825</v>
      </c>
      <c r="N64" s="41">
        <f>IF('3h SMNCC'!I$37="-","-",'3h SMNCC'!I$45)</f>
        <v>5.6746306369773842</v>
      </c>
      <c r="O64" s="31"/>
      <c r="P64" s="41" t="str">
        <f>IF('3h SMNCC'!K$37="-","-",'3h SMNCC'!K$45)</f>
        <v>-</v>
      </c>
      <c r="Q64" s="41" t="str">
        <f>IF('3h SMNCC'!L$37="-","-",'3h SMNCC'!L$45)</f>
        <v>-</v>
      </c>
      <c r="R64" s="41" t="str">
        <f>IF('3h SMNCC'!M$37="-","-",'3h SMNCC'!M$45)</f>
        <v>-</v>
      </c>
      <c r="S64" s="41" t="str">
        <f>IF('3h SMNCC'!N$37="-","-",'3h SMNCC'!N$45)</f>
        <v>-</v>
      </c>
      <c r="T64" s="41" t="str">
        <f>IF('3h SMNCC'!O$37="-","-",'3h SMNCC'!O$45)</f>
        <v>-</v>
      </c>
      <c r="U64" s="41" t="str">
        <f>IF('3h SMNCC'!P$37="-","-",'3h SMNCC'!P$45)</f>
        <v>-</v>
      </c>
      <c r="V64" s="41" t="str">
        <f>IF('3h SMNCC'!Q$37="-","-",'3h SMNCC'!Q$45)</f>
        <v>-</v>
      </c>
      <c r="W64" s="41" t="str">
        <f>IF('3h SMNCC'!R$37="-","-",'3h SMNCC'!R$45)</f>
        <v>-</v>
      </c>
      <c r="X64" s="41" t="str">
        <f>IF('3h SMNCC'!S$37="-","-",'3h SMNCC'!S$45)</f>
        <v>-</v>
      </c>
      <c r="Y64" s="41" t="str">
        <f>IF('3h SMNCC'!T$37="-","-",'3h SMNCC'!T$45)</f>
        <v>-</v>
      </c>
      <c r="Z64" s="41" t="str">
        <f>IF('3h SMNCC'!U$37="-","-",'3h SMNCC'!U$45)</f>
        <v>-</v>
      </c>
      <c r="AA64" s="29"/>
    </row>
    <row r="65" spans="1:27" s="30" customFormat="1" ht="11.5" x14ac:dyDescent="0.25">
      <c r="A65" s="273">
        <v>7</v>
      </c>
      <c r="B65" s="142" t="s">
        <v>352</v>
      </c>
      <c r="C65" s="142" t="s">
        <v>399</v>
      </c>
      <c r="D65" s="140" t="s">
        <v>323</v>
      </c>
      <c r="E65" s="134"/>
      <c r="F65" s="31"/>
      <c r="G65" s="41">
        <f>IF('3f CPIH'!C$16="-","-",'3i PAAC PAP'!$G$17*('3f CPIH'!C$16/'3f CPIH'!$G$16))</f>
        <v>4.3680494184605196</v>
      </c>
      <c r="H65" s="41">
        <f>IF('3f CPIH'!D$16="-","-",'3i PAAC PAP'!$G$17*('3f CPIH'!D$16/'3f CPIH'!$G$16))</f>
        <v>4.3767942621411207</v>
      </c>
      <c r="I65" s="41">
        <f>IF('3f CPIH'!E$16="-","-",'3i PAAC PAP'!$G$17*('3f CPIH'!E$16/'3f CPIH'!$G$16))</f>
        <v>4.389911527662024</v>
      </c>
      <c r="J65" s="41">
        <f>IF('3f CPIH'!F$16="-","-",'3i PAAC PAP'!$G$17*('3f CPIH'!F$16/'3f CPIH'!$G$16))</f>
        <v>4.4161460587038288</v>
      </c>
      <c r="K65" s="41">
        <f>IF('3f CPIH'!G$16="-","-",'3i PAAC PAP'!$G$17*('3f CPIH'!G$16/'3f CPIH'!$G$16))</f>
        <v>4.4686151207874385</v>
      </c>
      <c r="L65" s="41">
        <f>IF('3f CPIH'!H$16="-","-",'3i PAAC PAP'!$G$17*('3f CPIH'!H$16/'3f CPIH'!$G$16))</f>
        <v>4.5254566047113496</v>
      </c>
      <c r="M65" s="41">
        <f>IF('3f CPIH'!I$16="-","-",'3i PAAC PAP'!$G$17*('3f CPIH'!I$16/'3f CPIH'!$G$16))</f>
        <v>4.5910429323158608</v>
      </c>
      <c r="N65" s="41">
        <f>IF('3f CPIH'!J$16="-","-",'3i PAAC PAP'!$G$17*('3f CPIH'!J$16/'3f CPIH'!$G$16))</f>
        <v>4.630394728878569</v>
      </c>
      <c r="O65" s="31"/>
      <c r="P65" s="41">
        <f>IF('3f CPIH'!L$16="-","-",'3i PAAC PAP'!$G$17*('3f CPIH'!L$16/'3f CPIH'!$G$16))</f>
        <v>4.630394728878569</v>
      </c>
      <c r="Q65" s="41" t="str">
        <f>IF('3f CPIH'!M$16="-","-",'3i PAAC PAP'!$G$17*('3f CPIH'!M$16/'3f CPIH'!$G$16))</f>
        <v>-</v>
      </c>
      <c r="R65" s="41" t="str">
        <f>IF('3f CPIH'!N$16="-","-",'3i PAAC PAP'!$G$17*('3f CPIH'!N$16/'3f CPIH'!$G$16))</f>
        <v>-</v>
      </c>
      <c r="S65" s="41" t="str">
        <f>IF('3f CPIH'!O$16="-","-",'3i PAAC PAP'!$G$17*('3f CPIH'!O$16/'3f CPIH'!$G$16))</f>
        <v>-</v>
      </c>
      <c r="T65" s="41" t="str">
        <f>IF('3f CPIH'!P$16="-","-",'3i PAAC PAP'!$G$17*('3f CPIH'!P$16/'3f CPIH'!$G$16))</f>
        <v>-</v>
      </c>
      <c r="U65" s="41" t="str">
        <f>IF('3f CPIH'!Q$16="-","-",'3i PAAC PAP'!$G$17*('3f CPIH'!Q$16/'3f CPIH'!$G$16))</f>
        <v>-</v>
      </c>
      <c r="V65" s="41" t="str">
        <f>IF('3f CPIH'!R$16="-","-",'3i PAAC PAP'!$G$17*('3f CPIH'!R$16/'3f CPIH'!$G$16))</f>
        <v>-</v>
      </c>
      <c r="W65" s="41" t="str">
        <f>IF('3f CPIH'!S$16="-","-",'3i PAAC PAP'!$G$17*('3f CPIH'!S$16/'3f CPIH'!$G$16))</f>
        <v>-</v>
      </c>
      <c r="X65" s="41" t="str">
        <f>IF('3f CPIH'!T$16="-","-",'3i PAAC PAP'!$G$17*('3f CPIH'!T$16/'3f CPIH'!$G$16))</f>
        <v>-</v>
      </c>
      <c r="Y65" s="41" t="str">
        <f>IF('3f CPIH'!U$16="-","-",'3i PAAC PAP'!$G$17*('3f CPIH'!U$16/'3f CPIH'!$G$16))</f>
        <v>-</v>
      </c>
      <c r="Z65" s="41" t="str">
        <f>IF('3f CPIH'!V$16="-","-",'3i PAAC PAP'!$G$17*('3f CPIH'!V$16/'3f CPIH'!$G$16))</f>
        <v>-</v>
      </c>
      <c r="AA65" s="29"/>
    </row>
    <row r="66" spans="1:27" s="30" customFormat="1" ht="11.25" customHeight="1" x14ac:dyDescent="0.25">
      <c r="A66" s="273">
        <v>8</v>
      </c>
      <c r="B66" s="142" t="s">
        <v>352</v>
      </c>
      <c r="C66" s="142" t="s">
        <v>417</v>
      </c>
      <c r="D66" s="140" t="s">
        <v>323</v>
      </c>
      <c r="E66" s="134"/>
      <c r="F66" s="31"/>
      <c r="G66" s="41">
        <f>IF(G61="-","-",SUM(G59:G64)*'3i PAAC PAP'!$G$29)</f>
        <v>0.82996803995620339</v>
      </c>
      <c r="H66" s="41">
        <f>IF(H61="-","-",SUM(H59:H64)*'3i PAAC PAP'!$G$29)</f>
        <v>0.83148137383212328</v>
      </c>
      <c r="I66" s="41">
        <f>IF(I61="-","-",SUM(I59:I64)*'3i PAAC PAP'!$G$29)</f>
        <v>0.83446269297762621</v>
      </c>
      <c r="J66" s="41">
        <f>IF(J61="-","-",SUM(J59:J64)*'3i PAAC PAP'!$G$29)</f>
        <v>0.83900269460538612</v>
      </c>
      <c r="K66" s="41">
        <f>IF(K61="-","-",SUM(K59:K64)*'3i PAAC PAP'!$G$29)</f>
        <v>0.8489836554111001</v>
      </c>
      <c r="L66" s="41">
        <f>IF(L61="-","-",SUM(L59:L64)*'3i PAAC PAP'!$G$29)</f>
        <v>0.85744481173225251</v>
      </c>
      <c r="M66" s="41">
        <f>IF(M61="-","-",SUM(M59:M64)*'3i PAAC PAP'!$G$29)</f>
        <v>0.89019776818364937</v>
      </c>
      <c r="N66" s="41">
        <f>IF(N61="-","-",SUM(N59:N64)*'3i PAAC PAP'!$G$29)</f>
        <v>0.94574634750303599</v>
      </c>
      <c r="O66" s="31"/>
      <c r="P66" s="41" t="str">
        <f>IF(P61="-","-",SUM(P59:P64)*'3i PAAC PAP'!$G$29)</f>
        <v>-</v>
      </c>
      <c r="Q66" s="41" t="str">
        <f>IF(Q61="-","-",SUM(Q59:Q64)*'3i PAAC PAP'!$G$29)</f>
        <v>-</v>
      </c>
      <c r="R66" s="41" t="str">
        <f>IF(R61="-","-",SUM(R59:R64)*'3i PAAC PAP'!$G$29)</f>
        <v>-</v>
      </c>
      <c r="S66" s="41" t="str">
        <f>IF(S61="-","-",SUM(S59:S64)*'3i PAAC PAP'!$G$29)</f>
        <v>-</v>
      </c>
      <c r="T66" s="41" t="str">
        <f>IF(T61="-","-",SUM(T59:T64)*'3i PAAC PAP'!$G$29)</f>
        <v>-</v>
      </c>
      <c r="U66" s="41" t="str">
        <f>IF(U61="-","-",SUM(U59:U64)*'3i PAAC PAP'!$G$29)</f>
        <v>-</v>
      </c>
      <c r="V66" s="41" t="str">
        <f>IF(V61="-","-",SUM(V59:V64)*'3i PAAC PAP'!$G$29)</f>
        <v>-</v>
      </c>
      <c r="W66" s="41" t="str">
        <f>IF(W61="-","-",SUM(W59:W64)*'3i PAAC PAP'!$G$29)</f>
        <v>-</v>
      </c>
      <c r="X66" s="41" t="str">
        <f>IF(X61="-","-",SUM(X59:X64)*'3i PAAC PAP'!$G$29)</f>
        <v>-</v>
      </c>
      <c r="Y66" s="41" t="str">
        <f>IF(Y61="-","-",SUM(Y59:Y64)*'3i PAAC PAP'!$G$29)</f>
        <v>-</v>
      </c>
      <c r="Z66" s="41" t="str">
        <f>IF(Z61="-","-",SUM(Z59:Z64)*'3i PAAC PAP'!$G$29)</f>
        <v>-</v>
      </c>
      <c r="AA66" s="29"/>
    </row>
    <row r="67" spans="1:27" s="30" customFormat="1" ht="11.25" customHeight="1" x14ac:dyDescent="0.25">
      <c r="A67" s="273">
        <v>9</v>
      </c>
      <c r="B67" s="142" t="s">
        <v>398</v>
      </c>
      <c r="C67" s="142" t="s">
        <v>548</v>
      </c>
      <c r="D67" s="140" t="s">
        <v>323</v>
      </c>
      <c r="E67" s="134"/>
      <c r="F67" s="31"/>
      <c r="G67" s="41">
        <f>IF(G61="-","-",SUM(G59:G66)*'3j EBIT'!$E$11)</f>
        <v>1.4949170791933499</v>
      </c>
      <c r="H67" s="41">
        <f>IF(H61="-","-",SUM(H59:H66)*'3j EBIT'!$E$11)</f>
        <v>1.4976576829235793</v>
      </c>
      <c r="I67" s="41">
        <f>IF(I61="-","-",SUM(I59:I66)*'3j EBIT'!$E$11)</f>
        <v>1.5029786682755713</v>
      </c>
      <c r="J67" s="41">
        <f>IF(J61="-","-",SUM(J59:J66)*'3j EBIT'!$E$11)</f>
        <v>1.5112004794662599</v>
      </c>
      <c r="K67" s="41">
        <f>IF(K61="-","-",SUM(K59:K66)*'3j EBIT'!$E$11)</f>
        <v>1.5291767918467845</v>
      </c>
      <c r="L67" s="41">
        <f>IF(L61="-","-",SUM(L59:L66)*'3j EBIT'!$E$11)</f>
        <v>1.5446507208789062</v>
      </c>
      <c r="M67" s="41">
        <f>IF(M61="-","-",SUM(M59:M66)*'3j EBIT'!$E$11)</f>
        <v>1.601615500438567</v>
      </c>
      <c r="N67" s="41">
        <f>IF(N61="-","-",SUM(N59:N66)*'3j EBIT'!$E$11)</f>
        <v>1.6968612571753809</v>
      </c>
      <c r="O67" s="31"/>
      <c r="P67" s="41" t="str">
        <f>IF(P61="-","-",SUM(P59:P66)*'3j EBIT'!$E$11)</f>
        <v>-</v>
      </c>
      <c r="Q67" s="41" t="str">
        <f>IF(Q61="-","-",SUM(Q59:Q66)*'3j EBIT'!$E$11)</f>
        <v>-</v>
      </c>
      <c r="R67" s="41" t="str">
        <f>IF(R61="-","-",SUM(R59:R66)*'3j EBIT'!$E$11)</f>
        <v>-</v>
      </c>
      <c r="S67" s="41" t="str">
        <f>IF(S61="-","-",SUM(S59:S66)*'3j EBIT'!$E$11)</f>
        <v>-</v>
      </c>
      <c r="T67" s="41" t="str">
        <f>IF(T61="-","-",SUM(T59:T66)*'3j EBIT'!$E$11)</f>
        <v>-</v>
      </c>
      <c r="U67" s="41" t="str">
        <f>IF(U61="-","-",SUM(U59:U66)*'3j EBIT'!$E$11)</f>
        <v>-</v>
      </c>
      <c r="V67" s="41" t="str">
        <f>IF(V61="-","-",SUM(V59:V66)*'3j EBIT'!$E$11)</f>
        <v>-</v>
      </c>
      <c r="W67" s="41" t="str">
        <f>IF(W61="-","-",SUM(W59:W66)*'3j EBIT'!$E$11)</f>
        <v>-</v>
      </c>
      <c r="X67" s="41" t="str">
        <f>IF(X61="-","-",SUM(X59:X66)*'3j EBIT'!$E$11)</f>
        <v>-</v>
      </c>
      <c r="Y67" s="41" t="str">
        <f>IF(Y61="-","-",SUM(Y59:Y66)*'3j EBIT'!$E$11)</f>
        <v>-</v>
      </c>
      <c r="Z67" s="41" t="str">
        <f>IF(Z61="-","-",SUM(Z59:Z66)*'3j EBIT'!$E$11)</f>
        <v>-</v>
      </c>
      <c r="AA67" s="29"/>
    </row>
    <row r="68" spans="1:27" s="30" customFormat="1" ht="11.25" customHeight="1" x14ac:dyDescent="0.25">
      <c r="A68" s="273">
        <v>10</v>
      </c>
      <c r="B68" s="142" t="s">
        <v>294</v>
      </c>
      <c r="C68" s="190" t="s">
        <v>549</v>
      </c>
      <c r="D68" s="140" t="s">
        <v>323</v>
      </c>
      <c r="E68" s="134"/>
      <c r="F68" s="31"/>
      <c r="G68" s="41">
        <f>IF(G63="-","-",SUM(G59:G61,G63:G67)*'3k HAP'!$E$12)</f>
        <v>1.1606560757622275</v>
      </c>
      <c r="H68" s="41">
        <f>IF(H63="-","-",SUM(H59:H61,H63:H67)*'3k HAP'!$E$12)</f>
        <v>1.162783884999957</v>
      </c>
      <c r="I68" s="41">
        <f>IF(I63="-","-",SUM(I59:I61,I63:I67)*'3k HAP'!$E$12)</f>
        <v>1.1669151067672299</v>
      </c>
      <c r="J68" s="41">
        <f>IF(J63="-","-",SUM(J59:J61,J63:J67)*'3k HAP'!$E$12)</f>
        <v>1.1732985344804188</v>
      </c>
      <c r="K68" s="41">
        <f>IF(K63="-","-",SUM(K59:K61,K63:K67)*'3k HAP'!$E$12)</f>
        <v>1.1872553729396556</v>
      </c>
      <c r="L68" s="41">
        <f>IF(L63="-","-",SUM(L59:L61,L63:L67)*'3k HAP'!$E$12)</f>
        <v>1.1992693568569017</v>
      </c>
      <c r="M68" s="41">
        <f>IF(M63="-","-",SUM(M59:M61,M63:M67)*'3k HAP'!$E$12)</f>
        <v>1.2434969052745388</v>
      </c>
      <c r="N68" s="41">
        <f>IF(N63="-","-",SUM(N59:N61,N63:N67)*'3k HAP'!$E$12)</f>
        <v>1.3174458672509484</v>
      </c>
      <c r="O68" s="31"/>
      <c r="P68" s="41">
        <f>IF(P63="-","-",SUM(P59:P61,P63:P67)*'3k HAP'!$E$12)</f>
        <v>1.0940670829598513</v>
      </c>
      <c r="Q68" s="41" t="str">
        <f>IF(Q63="-","-",SUM(Q59:Q61,Q63:Q67)*'3k HAP'!$E$12)</f>
        <v>-</v>
      </c>
      <c r="R68" s="41" t="str">
        <f>IF(R63="-","-",SUM(R59:R61,R63:R67)*'3k HAP'!$E$12)</f>
        <v>-</v>
      </c>
      <c r="S68" s="41" t="str">
        <f>IF(S63="-","-",SUM(S59:S61,S63:S67)*'3k HAP'!$E$12)</f>
        <v>-</v>
      </c>
      <c r="T68" s="41" t="str">
        <f>IF(T63="-","-",SUM(T59:T61,T63:T67)*'3k HAP'!$E$12)</f>
        <v>-</v>
      </c>
      <c r="U68" s="41" t="str">
        <f>IF(U63="-","-",SUM(U59:U61,U63:U67)*'3k HAP'!$E$12)</f>
        <v>-</v>
      </c>
      <c r="V68" s="41" t="str">
        <f>IF(V63="-","-",SUM(V59:V61,V63:V67)*'3k HAP'!$E$12)</f>
        <v>-</v>
      </c>
      <c r="W68" s="41" t="str">
        <f>IF(W63="-","-",SUM(W59:W61,W63:W67)*'3k HAP'!$E$12)</f>
        <v>-</v>
      </c>
      <c r="X68" s="41" t="str">
        <f>IF(X63="-","-",SUM(X59:X61,X63:X67)*'3k HAP'!$E$12)</f>
        <v>-</v>
      </c>
      <c r="Y68" s="41" t="str">
        <f>IF(Y63="-","-",SUM(Y59:Y61,Y63:Y67)*'3k HAP'!$E$12)</f>
        <v>-</v>
      </c>
      <c r="Z68" s="41" t="str">
        <f>IF(Z63="-","-",SUM(Z59:Z61,Z63:Z67)*'3k HAP'!$E$12)</f>
        <v>-</v>
      </c>
      <c r="AA68" s="29"/>
    </row>
    <row r="69" spans="1:27" s="30" customFormat="1" ht="11.25" customHeight="1" x14ac:dyDescent="0.25">
      <c r="A69" s="273">
        <v>11</v>
      </c>
      <c r="B69" s="142" t="s">
        <v>46</v>
      </c>
      <c r="C69" s="142" t="str">
        <f>B69&amp;"_"&amp;D69</f>
        <v>Total_Midlands</v>
      </c>
      <c r="D69" s="140" t="s">
        <v>323</v>
      </c>
      <c r="E69" s="134"/>
      <c r="F69" s="31"/>
      <c r="G69" s="41">
        <f t="shared" ref="G69:N69" si="8">IF(G47="-","-",SUM(G59:G68))</f>
        <v>81.335419428289796</v>
      </c>
      <c r="H69" s="41">
        <f t="shared" si="8"/>
        <v>81.484530142848755</v>
      </c>
      <c r="I69" s="41">
        <f t="shared" si="8"/>
        <v>81.774034210599197</v>
      </c>
      <c r="J69" s="41">
        <f t="shared" si="8"/>
        <v>82.221366354276142</v>
      </c>
      <c r="K69" s="41">
        <f t="shared" si="8"/>
        <v>83.199421209354043</v>
      </c>
      <c r="L69" s="41">
        <f t="shared" si="8"/>
        <v>84.041326439783504</v>
      </c>
      <c r="M69" s="41">
        <f t="shared" si="8"/>
        <v>87.140665060374531</v>
      </c>
      <c r="N69" s="41">
        <f t="shared" si="8"/>
        <v>92.322794344183237</v>
      </c>
      <c r="O69" s="31"/>
      <c r="P69" s="41" t="str">
        <f t="shared" ref="P69:Z69" si="9">IF(P59="-","-",SUM(P59:P68))</f>
        <v>-</v>
      </c>
      <c r="Q69" s="41" t="str">
        <f t="shared" si="9"/>
        <v>-</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customHeight="1" x14ac:dyDescent="0.25">
      <c r="A70" s="273">
        <v>1</v>
      </c>
      <c r="B70" s="138" t="s">
        <v>353</v>
      </c>
      <c r="C70" s="138" t="s">
        <v>344</v>
      </c>
      <c r="D70" s="141" t="s">
        <v>324</v>
      </c>
      <c r="E70" s="137"/>
      <c r="F70" s="31"/>
      <c r="G70" s="135" t="s">
        <v>336</v>
      </c>
      <c r="H70" s="135" t="s">
        <v>336</v>
      </c>
      <c r="I70" s="135" t="s">
        <v>336</v>
      </c>
      <c r="J70" s="135" t="s">
        <v>336</v>
      </c>
      <c r="K70" s="135" t="s">
        <v>336</v>
      </c>
      <c r="L70" s="135" t="s">
        <v>336</v>
      </c>
      <c r="M70" s="135" t="s">
        <v>336</v>
      </c>
      <c r="N70" s="135" t="s">
        <v>336</v>
      </c>
      <c r="O70" s="31"/>
      <c r="P70" s="135" t="s">
        <v>336</v>
      </c>
      <c r="Q70" s="135" t="s">
        <v>336</v>
      </c>
      <c r="R70" s="135" t="s">
        <v>336</v>
      </c>
      <c r="S70" s="135" t="s">
        <v>336</v>
      </c>
      <c r="T70" s="135" t="s">
        <v>336</v>
      </c>
      <c r="U70" s="135" t="s">
        <v>336</v>
      </c>
      <c r="V70" s="135" t="s">
        <v>336</v>
      </c>
      <c r="W70" s="135" t="s">
        <v>336</v>
      </c>
      <c r="X70" s="135" t="s">
        <v>336</v>
      </c>
      <c r="Y70" s="135" t="s">
        <v>336</v>
      </c>
      <c r="Z70" s="135" t="s">
        <v>336</v>
      </c>
      <c r="AA70" s="29"/>
    </row>
    <row r="71" spans="1:27" s="30" customFormat="1" ht="11.25" customHeight="1" x14ac:dyDescent="0.25">
      <c r="A71" s="273">
        <v>2</v>
      </c>
      <c r="B71" s="138" t="s">
        <v>353</v>
      </c>
      <c r="C71" s="138" t="s">
        <v>303</v>
      </c>
      <c r="D71" s="141" t="s">
        <v>324</v>
      </c>
      <c r="E71" s="137"/>
      <c r="F71" s="31"/>
      <c r="G71" s="135" t="s">
        <v>336</v>
      </c>
      <c r="H71" s="135" t="s">
        <v>336</v>
      </c>
      <c r="I71" s="135" t="s">
        <v>336</v>
      </c>
      <c r="J71" s="135" t="s">
        <v>336</v>
      </c>
      <c r="K71" s="135" t="s">
        <v>336</v>
      </c>
      <c r="L71" s="135" t="s">
        <v>336</v>
      </c>
      <c r="M71" s="135" t="s">
        <v>336</v>
      </c>
      <c r="N71" s="135" t="s">
        <v>336</v>
      </c>
      <c r="O71" s="31"/>
      <c r="P71" s="135" t="s">
        <v>336</v>
      </c>
      <c r="Q71" s="135" t="s">
        <v>336</v>
      </c>
      <c r="R71" s="135" t="s">
        <v>336</v>
      </c>
      <c r="S71" s="135" t="s">
        <v>336</v>
      </c>
      <c r="T71" s="135" t="s">
        <v>336</v>
      </c>
      <c r="U71" s="135" t="s">
        <v>336</v>
      </c>
      <c r="V71" s="135" t="s">
        <v>336</v>
      </c>
      <c r="W71" s="135" t="s">
        <v>336</v>
      </c>
      <c r="X71" s="135" t="s">
        <v>336</v>
      </c>
      <c r="Y71" s="135" t="s">
        <v>336</v>
      </c>
      <c r="Z71" s="135" t="s">
        <v>336</v>
      </c>
      <c r="AA71" s="29"/>
    </row>
    <row r="72" spans="1:27" s="30" customFormat="1" ht="11.5" x14ac:dyDescent="0.25">
      <c r="A72" s="273">
        <v>3</v>
      </c>
      <c r="B72" s="138" t="s">
        <v>2</v>
      </c>
      <c r="C72" s="138" t="s">
        <v>345</v>
      </c>
      <c r="D72" s="141" t="s">
        <v>324</v>
      </c>
      <c r="E72" s="137"/>
      <c r="F72" s="31"/>
      <c r="G72" s="135">
        <f>IF('3c PC'!G14="-","-",'3c PC'!G64)</f>
        <v>6.5567588596821027</v>
      </c>
      <c r="H72" s="135">
        <f>IF('3c PC'!H14="-","-",'3c PC'!H64)</f>
        <v>6.5567588596821027</v>
      </c>
      <c r="I72" s="135">
        <f>IF('3c PC'!I14="-","-",'3c PC'!I64)</f>
        <v>6.6197359495950758</v>
      </c>
      <c r="J72" s="135">
        <f>IF('3c PC'!J14="-","-",'3c PC'!J64)</f>
        <v>6.6197359495950758</v>
      </c>
      <c r="K72" s="135">
        <f>IF('3c PC'!K14="-","-",'3c PC'!K64)</f>
        <v>6.6995028867368616</v>
      </c>
      <c r="L72" s="135">
        <f>IF('3c PC'!L14="-","-",'3c PC'!L64)</f>
        <v>6.6995028867368616</v>
      </c>
      <c r="M72" s="135">
        <f>IF('3c PC'!M14="-","-",'3c PC'!M64)</f>
        <v>7.1131218301273513</v>
      </c>
      <c r="N72" s="135">
        <f>IF('3c PC'!N14="-","-",'3c PC'!N64)</f>
        <v>7.1131218301273513</v>
      </c>
      <c r="O72" s="31"/>
      <c r="P72" s="135" t="str">
        <f>'3c PC'!P64</f>
        <v>-</v>
      </c>
      <c r="Q72" s="135" t="str">
        <f>'3c PC'!Q64</f>
        <v>-</v>
      </c>
      <c r="R72" s="135" t="str">
        <f>'3c PC'!R64</f>
        <v>-</v>
      </c>
      <c r="S72" s="135" t="str">
        <f>'3c PC'!S64</f>
        <v>-</v>
      </c>
      <c r="T72" s="135" t="str">
        <f>'3c PC'!T64</f>
        <v>-</v>
      </c>
      <c r="U72" s="135" t="str">
        <f>'3c PC'!U64</f>
        <v>-</v>
      </c>
      <c r="V72" s="135" t="str">
        <f>'3c PC'!V64</f>
        <v>-</v>
      </c>
      <c r="W72" s="135" t="str">
        <f>'3c PC'!W64</f>
        <v>-</v>
      </c>
      <c r="X72" s="135" t="str">
        <f>'3c PC'!X64</f>
        <v>-</v>
      </c>
      <c r="Y72" s="135" t="str">
        <f>'3c PC'!Y64</f>
        <v>-</v>
      </c>
      <c r="Z72" s="135" t="str">
        <f>'3c PC'!Z64</f>
        <v>-</v>
      </c>
      <c r="AA72" s="29"/>
    </row>
    <row r="73" spans="1:27" s="30" customFormat="1" ht="11.5" x14ac:dyDescent="0.25">
      <c r="A73" s="273">
        <v>4</v>
      </c>
      <c r="B73" s="138" t="s">
        <v>355</v>
      </c>
      <c r="C73" s="138" t="s">
        <v>346</v>
      </c>
      <c r="D73" s="141" t="s">
        <v>324</v>
      </c>
      <c r="E73" s="137"/>
      <c r="F73" s="31"/>
      <c r="G73" s="135" t="s">
        <v>336</v>
      </c>
      <c r="H73" s="135" t="s">
        <v>336</v>
      </c>
      <c r="I73" s="135" t="s">
        <v>336</v>
      </c>
      <c r="J73" s="135" t="s">
        <v>336</v>
      </c>
      <c r="K73" s="135" t="s">
        <v>336</v>
      </c>
      <c r="L73" s="135" t="s">
        <v>336</v>
      </c>
      <c r="M73" s="135" t="s">
        <v>336</v>
      </c>
      <c r="N73" s="135" t="s">
        <v>336</v>
      </c>
      <c r="O73" s="31"/>
      <c r="P73" s="135" t="s">
        <v>336</v>
      </c>
      <c r="Q73" s="135" t="s">
        <v>336</v>
      </c>
      <c r="R73" s="135" t="s">
        <v>336</v>
      </c>
      <c r="S73" s="135" t="s">
        <v>336</v>
      </c>
      <c r="T73" s="135" t="s">
        <v>336</v>
      </c>
      <c r="U73" s="135" t="s">
        <v>336</v>
      </c>
      <c r="V73" s="135" t="s">
        <v>336</v>
      </c>
      <c r="W73" s="135" t="s">
        <v>336</v>
      </c>
      <c r="X73" s="135" t="s">
        <v>336</v>
      </c>
      <c r="Y73" s="135" t="s">
        <v>336</v>
      </c>
      <c r="Z73" s="135" t="s">
        <v>336</v>
      </c>
      <c r="AA73" s="29"/>
    </row>
    <row r="74" spans="1:27" s="30" customFormat="1" ht="11.5" x14ac:dyDescent="0.25">
      <c r="A74" s="273">
        <v>5</v>
      </c>
      <c r="B74" s="138" t="s">
        <v>352</v>
      </c>
      <c r="C74" s="138" t="s">
        <v>347</v>
      </c>
      <c r="D74" s="141" t="s">
        <v>324</v>
      </c>
      <c r="E74" s="137"/>
      <c r="F74" s="31"/>
      <c r="G74" s="135">
        <f>IF('3f CPIH'!C$16="-","-",'3g OC '!$E$11*('3f CPIH'!C$16/'3f CPIH'!$G$16))</f>
        <v>66.925069955235386</v>
      </c>
      <c r="H74" s="135">
        <f>IF('3f CPIH'!D$16="-","-",'3g OC '!$E$11*('3f CPIH'!D$16/'3f CPIH'!$G$16))</f>
        <v>67.059054079269885</v>
      </c>
      <c r="I74" s="135">
        <f>IF('3f CPIH'!E$16="-","-",'3g OC '!$E$11*('3f CPIH'!E$16/'3f CPIH'!$G$16))</f>
        <v>67.26003026532166</v>
      </c>
      <c r="J74" s="135">
        <f>IF('3f CPIH'!F$16="-","-",'3g OC '!$E$11*('3f CPIH'!F$16/'3f CPIH'!$G$16))</f>
        <v>67.661982637425169</v>
      </c>
      <c r="K74" s="135">
        <f>IF('3f CPIH'!G$16="-","-",'3g OC '!$E$11*('3f CPIH'!G$16/'3f CPIH'!$G$16))</f>
        <v>68.4658873816322</v>
      </c>
      <c r="L74" s="135">
        <f>IF('3f CPIH'!H$16="-","-",'3g OC '!$E$11*('3f CPIH'!H$16/'3f CPIH'!$G$16))</f>
        <v>69.336784187856495</v>
      </c>
      <c r="M74" s="135">
        <f>IF('3f CPIH'!I$16="-","-",'3g OC '!$E$11*('3f CPIH'!I$16/'3f CPIH'!$G$16))</f>
        <v>70.341665118115273</v>
      </c>
      <c r="N74" s="135">
        <f>IF('3f CPIH'!J$16="-","-",'3g OC '!$E$11*('3f CPIH'!J$16/'3f CPIH'!$G$16))</f>
        <v>70.944593676270557</v>
      </c>
      <c r="O74" s="31"/>
      <c r="P74" s="135">
        <f>IF('3f CPIH'!L$16="-","-",'3g OC '!$E$11*('3f CPIH'!L$16/'3f CPIH'!$G$16))</f>
        <v>70.944593676270557</v>
      </c>
      <c r="Q74" s="135" t="str">
        <f>IF('3f CPIH'!M$16="-","-",'3g OC '!$E$11*('3f CPIH'!M$16/'3f CPIH'!$G$16))</f>
        <v>-</v>
      </c>
      <c r="R74" s="135" t="str">
        <f>IF('3f CPIH'!N$16="-","-",'3g OC '!$E$11*('3f CPIH'!N$16/'3f CPIH'!$G$16))</f>
        <v>-</v>
      </c>
      <c r="S74" s="135" t="str">
        <f>IF('3f CPIH'!O$16="-","-",'3g OC '!$E$11*('3f CPIH'!O$16/'3f CPIH'!$G$16))</f>
        <v>-</v>
      </c>
      <c r="T74" s="135" t="str">
        <f>IF('3f CPIH'!P$16="-","-",'3g OC '!$E$11*('3f CPIH'!P$16/'3f CPIH'!$G$16))</f>
        <v>-</v>
      </c>
      <c r="U74" s="135" t="str">
        <f>IF('3f CPIH'!Q$16="-","-",'3g OC '!$E$11*('3f CPIH'!Q$16/'3f CPIH'!$G$16))</f>
        <v>-</v>
      </c>
      <c r="V74" s="135" t="str">
        <f>IF('3f CPIH'!R$16="-","-",'3g OC '!$E$11*('3f CPIH'!R$16/'3f CPIH'!$G$16))</f>
        <v>-</v>
      </c>
      <c r="W74" s="135" t="str">
        <f>IF('3f CPIH'!S$16="-","-",'3g OC '!$E$11*('3f CPIH'!S$16/'3f CPIH'!$G$16))</f>
        <v>-</v>
      </c>
      <c r="X74" s="135" t="str">
        <f>IF('3f CPIH'!T$16="-","-",'3g OC '!$E$11*('3f CPIH'!T$16/'3f CPIH'!$G$16))</f>
        <v>-</v>
      </c>
      <c r="Y74" s="135" t="str">
        <f>IF('3f CPIH'!U$16="-","-",'3g OC '!$E$11*('3f CPIH'!U$16/'3f CPIH'!$G$16))</f>
        <v>-</v>
      </c>
      <c r="Z74" s="135" t="str">
        <f>IF('3f CPIH'!V$16="-","-",'3g OC '!$E$11*('3f CPIH'!V$16/'3f CPIH'!$G$16))</f>
        <v>-</v>
      </c>
      <c r="AA74" s="29"/>
    </row>
    <row r="75" spans="1:27" s="30" customFormat="1" ht="11.5" x14ac:dyDescent="0.25">
      <c r="A75" s="273">
        <v>6</v>
      </c>
      <c r="B75" s="138" t="s">
        <v>352</v>
      </c>
      <c r="C75" s="138" t="s">
        <v>45</v>
      </c>
      <c r="D75" s="141" t="s">
        <v>324</v>
      </c>
      <c r="E75" s="137"/>
      <c r="F75" s="31"/>
      <c r="G75" s="135" t="s">
        <v>336</v>
      </c>
      <c r="H75" s="135" t="s">
        <v>336</v>
      </c>
      <c r="I75" s="135" t="s">
        <v>336</v>
      </c>
      <c r="J75" s="135" t="s">
        <v>336</v>
      </c>
      <c r="K75" s="135">
        <f>IF('3h SMNCC'!F$37="-","-",'3h SMNCC'!F$45)</f>
        <v>0</v>
      </c>
      <c r="L75" s="135">
        <f>IF('3h SMNCC'!G$37="-","-",'3h SMNCC'!G$45)</f>
        <v>-0.12178212898926209</v>
      </c>
      <c r="M75" s="135">
        <f>IF('3h SMNCC'!H$37="-","-",'3h SMNCC'!H$45)</f>
        <v>1.3595250059192825</v>
      </c>
      <c r="N75" s="135">
        <f>IF('3h SMNCC'!I$37="-","-",'3h SMNCC'!I$45)</f>
        <v>5.6746306369773842</v>
      </c>
      <c r="O75" s="31"/>
      <c r="P75" s="135" t="str">
        <f>IF('3h SMNCC'!K$37="-","-",'3h SMNCC'!K$45)</f>
        <v>-</v>
      </c>
      <c r="Q75" s="135" t="str">
        <f>IF('3h SMNCC'!L$37="-","-",'3h SMNCC'!L$45)</f>
        <v>-</v>
      </c>
      <c r="R75" s="135" t="str">
        <f>IF('3h SMNCC'!M$37="-","-",'3h SMNCC'!M$45)</f>
        <v>-</v>
      </c>
      <c r="S75" s="135" t="str">
        <f>IF('3h SMNCC'!N$37="-","-",'3h SMNCC'!N$45)</f>
        <v>-</v>
      </c>
      <c r="T75" s="135" t="str">
        <f>IF('3h SMNCC'!O$37="-","-",'3h SMNCC'!O$45)</f>
        <v>-</v>
      </c>
      <c r="U75" s="135" t="str">
        <f>IF('3h SMNCC'!P$37="-","-",'3h SMNCC'!P$45)</f>
        <v>-</v>
      </c>
      <c r="V75" s="135" t="str">
        <f>IF('3h SMNCC'!Q$37="-","-",'3h SMNCC'!Q$45)</f>
        <v>-</v>
      </c>
      <c r="W75" s="135" t="str">
        <f>IF('3h SMNCC'!R$37="-","-",'3h SMNCC'!R$45)</f>
        <v>-</v>
      </c>
      <c r="X75" s="135" t="str">
        <f>IF('3h SMNCC'!S$37="-","-",'3h SMNCC'!S$45)</f>
        <v>-</v>
      </c>
      <c r="Y75" s="135" t="str">
        <f>IF('3h SMNCC'!T$37="-","-",'3h SMNCC'!T$45)</f>
        <v>-</v>
      </c>
      <c r="Z75" s="135" t="str">
        <f>IF('3h SMNCC'!U$37="-","-",'3h SMNCC'!U$45)</f>
        <v>-</v>
      </c>
      <c r="AA75" s="29"/>
    </row>
    <row r="76" spans="1:27" s="30" customFormat="1" ht="11.25" customHeight="1" x14ac:dyDescent="0.25">
      <c r="A76" s="273">
        <v>7</v>
      </c>
      <c r="B76" s="138" t="s">
        <v>352</v>
      </c>
      <c r="C76" s="138" t="s">
        <v>399</v>
      </c>
      <c r="D76" s="141" t="s">
        <v>324</v>
      </c>
      <c r="E76" s="137"/>
      <c r="F76" s="31"/>
      <c r="G76" s="135">
        <f>IF('3f CPIH'!C$16="-","-",'3i PAAC PAP'!$G$17*('3f CPIH'!C$16/'3f CPIH'!$G$16))</f>
        <v>4.3680494184605196</v>
      </c>
      <c r="H76" s="135">
        <f>IF('3f CPIH'!D$16="-","-",'3i PAAC PAP'!$G$17*('3f CPIH'!D$16/'3f CPIH'!$G$16))</f>
        <v>4.3767942621411207</v>
      </c>
      <c r="I76" s="135">
        <f>IF('3f CPIH'!E$16="-","-",'3i PAAC PAP'!$G$17*('3f CPIH'!E$16/'3f CPIH'!$G$16))</f>
        <v>4.389911527662024</v>
      </c>
      <c r="J76" s="135">
        <f>IF('3f CPIH'!F$16="-","-",'3i PAAC PAP'!$G$17*('3f CPIH'!F$16/'3f CPIH'!$G$16))</f>
        <v>4.4161460587038288</v>
      </c>
      <c r="K76" s="135">
        <f>IF('3f CPIH'!G$16="-","-",'3i PAAC PAP'!$G$17*('3f CPIH'!G$16/'3f CPIH'!$G$16))</f>
        <v>4.4686151207874385</v>
      </c>
      <c r="L76" s="135">
        <f>IF('3f CPIH'!H$16="-","-",'3i PAAC PAP'!$G$17*('3f CPIH'!H$16/'3f CPIH'!$G$16))</f>
        <v>4.5254566047113496</v>
      </c>
      <c r="M76" s="135">
        <f>IF('3f CPIH'!I$16="-","-",'3i PAAC PAP'!$G$17*('3f CPIH'!I$16/'3f CPIH'!$G$16))</f>
        <v>4.5910429323158608</v>
      </c>
      <c r="N76" s="135">
        <f>IF('3f CPIH'!J$16="-","-",'3i PAAC PAP'!$G$17*('3f CPIH'!J$16/'3f CPIH'!$G$16))</f>
        <v>4.630394728878569</v>
      </c>
      <c r="O76" s="31"/>
      <c r="P76" s="135">
        <f>IF('3f CPIH'!L$16="-","-",'3i PAAC PAP'!$G$17*('3f CPIH'!L$16/'3f CPIH'!$G$16))</f>
        <v>4.630394728878569</v>
      </c>
      <c r="Q76" s="135" t="str">
        <f>IF('3f CPIH'!M$16="-","-",'3i PAAC PAP'!$G$17*('3f CPIH'!M$16/'3f CPIH'!$G$16))</f>
        <v>-</v>
      </c>
      <c r="R76" s="135" t="str">
        <f>IF('3f CPIH'!N$16="-","-",'3i PAAC PAP'!$G$17*('3f CPIH'!N$16/'3f CPIH'!$G$16))</f>
        <v>-</v>
      </c>
      <c r="S76" s="135" t="str">
        <f>IF('3f CPIH'!O$16="-","-",'3i PAAC PAP'!$G$17*('3f CPIH'!O$16/'3f CPIH'!$G$16))</f>
        <v>-</v>
      </c>
      <c r="T76" s="135" t="str">
        <f>IF('3f CPIH'!P$16="-","-",'3i PAAC PAP'!$G$17*('3f CPIH'!P$16/'3f CPIH'!$G$16))</f>
        <v>-</v>
      </c>
      <c r="U76" s="135" t="str">
        <f>IF('3f CPIH'!Q$16="-","-",'3i PAAC PAP'!$G$17*('3f CPIH'!Q$16/'3f CPIH'!$G$16))</f>
        <v>-</v>
      </c>
      <c r="V76" s="135" t="str">
        <f>IF('3f CPIH'!R$16="-","-",'3i PAAC PAP'!$G$17*('3f CPIH'!R$16/'3f CPIH'!$G$16))</f>
        <v>-</v>
      </c>
      <c r="W76" s="135" t="str">
        <f>IF('3f CPIH'!S$16="-","-",'3i PAAC PAP'!$G$17*('3f CPIH'!S$16/'3f CPIH'!$G$16))</f>
        <v>-</v>
      </c>
      <c r="X76" s="135" t="str">
        <f>IF('3f CPIH'!T$16="-","-",'3i PAAC PAP'!$G$17*('3f CPIH'!T$16/'3f CPIH'!$G$16))</f>
        <v>-</v>
      </c>
      <c r="Y76" s="135" t="str">
        <f>IF('3f CPIH'!U$16="-","-",'3i PAAC PAP'!$G$17*('3f CPIH'!U$16/'3f CPIH'!$G$16))</f>
        <v>-</v>
      </c>
      <c r="Z76" s="135" t="str">
        <f>IF('3f CPIH'!V$16="-","-",'3i PAAC PAP'!$G$17*('3f CPIH'!V$16/'3f CPIH'!$G$16))</f>
        <v>-</v>
      </c>
      <c r="AA76" s="29"/>
    </row>
    <row r="77" spans="1:27" s="30" customFormat="1" ht="11.25" customHeight="1" x14ac:dyDescent="0.25">
      <c r="A77" s="273">
        <v>8</v>
      </c>
      <c r="B77" s="138" t="s">
        <v>352</v>
      </c>
      <c r="C77" s="138" t="s">
        <v>417</v>
      </c>
      <c r="D77" s="141" t="s">
        <v>324</v>
      </c>
      <c r="E77" s="137"/>
      <c r="F77" s="31"/>
      <c r="G77" s="135">
        <f>IF(G72="-","-",SUM(G70:G75)*'3i PAAC PAP'!$G$29)</f>
        <v>0.82996803995620339</v>
      </c>
      <c r="H77" s="135">
        <f>IF(H72="-","-",SUM(H70:H75)*'3i PAAC PAP'!$G$29)</f>
        <v>0.83148137383212328</v>
      </c>
      <c r="I77" s="135">
        <f>IF(I72="-","-",SUM(I70:I75)*'3i PAAC PAP'!$G$29)</f>
        <v>0.83446269297762621</v>
      </c>
      <c r="J77" s="135">
        <f>IF(J72="-","-",SUM(J70:J75)*'3i PAAC PAP'!$G$29)</f>
        <v>0.83900269460538612</v>
      </c>
      <c r="K77" s="135">
        <f>IF(K72="-","-",SUM(K70:K75)*'3i PAAC PAP'!$G$29)</f>
        <v>0.8489836554111001</v>
      </c>
      <c r="L77" s="135">
        <f>IF(L72="-","-",SUM(L70:L75)*'3i PAAC PAP'!$G$29)</f>
        <v>0.85744481173225251</v>
      </c>
      <c r="M77" s="135">
        <f>IF(M72="-","-",SUM(M70:M75)*'3i PAAC PAP'!$G$29)</f>
        <v>0.89019776818364937</v>
      </c>
      <c r="N77" s="135">
        <f>IF(N72="-","-",SUM(N70:N75)*'3i PAAC PAP'!$G$29)</f>
        <v>0.94574634750303599</v>
      </c>
      <c r="O77" s="31"/>
      <c r="P77" s="135" t="str">
        <f>IF(P72="-","-",SUM(P70:P75)*'3i PAAC PAP'!$G$29)</f>
        <v>-</v>
      </c>
      <c r="Q77" s="135" t="str">
        <f>IF(Q72="-","-",SUM(Q70:Q75)*'3i PAAC PAP'!$G$29)</f>
        <v>-</v>
      </c>
      <c r="R77" s="135" t="str">
        <f>IF(R72="-","-",SUM(R70:R75)*'3i PAAC PAP'!$G$29)</f>
        <v>-</v>
      </c>
      <c r="S77" s="135" t="str">
        <f>IF(S72="-","-",SUM(S70:S75)*'3i PAAC PAP'!$G$29)</f>
        <v>-</v>
      </c>
      <c r="T77" s="135" t="str">
        <f>IF(T72="-","-",SUM(T70:T75)*'3i PAAC PAP'!$G$29)</f>
        <v>-</v>
      </c>
      <c r="U77" s="135" t="str">
        <f>IF(U72="-","-",SUM(U70:U75)*'3i PAAC PAP'!$G$29)</f>
        <v>-</v>
      </c>
      <c r="V77" s="135" t="str">
        <f>IF(V72="-","-",SUM(V70:V75)*'3i PAAC PAP'!$G$29)</f>
        <v>-</v>
      </c>
      <c r="W77" s="135" t="str">
        <f>IF(W72="-","-",SUM(W70:W75)*'3i PAAC PAP'!$G$29)</f>
        <v>-</v>
      </c>
      <c r="X77" s="135" t="str">
        <f>IF(X72="-","-",SUM(X70:X75)*'3i PAAC PAP'!$G$29)</f>
        <v>-</v>
      </c>
      <c r="Y77" s="135" t="str">
        <f>IF(Y72="-","-",SUM(Y70:Y75)*'3i PAAC PAP'!$G$29)</f>
        <v>-</v>
      </c>
      <c r="Z77" s="135" t="str">
        <f>IF(Z72="-","-",SUM(Z70:Z75)*'3i PAAC PAP'!$G$29)</f>
        <v>-</v>
      </c>
      <c r="AA77" s="29"/>
    </row>
    <row r="78" spans="1:27" s="30" customFormat="1" ht="11.25" customHeight="1" x14ac:dyDescent="0.25">
      <c r="A78" s="273">
        <v>9</v>
      </c>
      <c r="B78" s="138" t="s">
        <v>398</v>
      </c>
      <c r="C78" s="138" t="s">
        <v>548</v>
      </c>
      <c r="D78" s="141" t="s">
        <v>324</v>
      </c>
      <c r="E78" s="137"/>
      <c r="F78" s="31"/>
      <c r="G78" s="135">
        <f>IF(G72="-","-",SUM(G70:G77)*'3j EBIT'!$E$11)</f>
        <v>1.4949170791933499</v>
      </c>
      <c r="H78" s="135">
        <f>IF(H72="-","-",SUM(H70:H77)*'3j EBIT'!$E$11)</f>
        <v>1.4976576829235793</v>
      </c>
      <c r="I78" s="135">
        <f>IF(I72="-","-",SUM(I70:I77)*'3j EBIT'!$E$11)</f>
        <v>1.5029786682755713</v>
      </c>
      <c r="J78" s="135">
        <f>IF(J72="-","-",SUM(J70:J77)*'3j EBIT'!$E$11)</f>
        <v>1.5112004794662599</v>
      </c>
      <c r="K78" s="135">
        <f>IF(K72="-","-",SUM(K70:K77)*'3j EBIT'!$E$11)</f>
        <v>1.5291767918467845</v>
      </c>
      <c r="L78" s="135">
        <f>IF(L72="-","-",SUM(L70:L77)*'3j EBIT'!$E$11)</f>
        <v>1.5446507208789062</v>
      </c>
      <c r="M78" s="135">
        <f>IF(M72="-","-",SUM(M70:M77)*'3j EBIT'!$E$11)</f>
        <v>1.601615500438567</v>
      </c>
      <c r="N78" s="135">
        <f>IF(N72="-","-",SUM(N70:N77)*'3j EBIT'!$E$11)</f>
        <v>1.6968612571753809</v>
      </c>
      <c r="O78" s="31"/>
      <c r="P78" s="135" t="str">
        <f>IF(P72="-","-",SUM(P70:P77)*'3j EBIT'!$E$11)</f>
        <v>-</v>
      </c>
      <c r="Q78" s="135" t="str">
        <f>IF(Q72="-","-",SUM(Q70:Q77)*'3j EBIT'!$E$11)</f>
        <v>-</v>
      </c>
      <c r="R78" s="135" t="str">
        <f>IF(R72="-","-",SUM(R70:R77)*'3j EBIT'!$E$11)</f>
        <v>-</v>
      </c>
      <c r="S78" s="135" t="str">
        <f>IF(S72="-","-",SUM(S70:S77)*'3j EBIT'!$E$11)</f>
        <v>-</v>
      </c>
      <c r="T78" s="135" t="str">
        <f>IF(T72="-","-",SUM(T70:T77)*'3j EBIT'!$E$11)</f>
        <v>-</v>
      </c>
      <c r="U78" s="135" t="str">
        <f>IF(U72="-","-",SUM(U70:U77)*'3j EBIT'!$E$11)</f>
        <v>-</v>
      </c>
      <c r="V78" s="135" t="str">
        <f>IF(V72="-","-",SUM(V70:V77)*'3j EBIT'!$E$11)</f>
        <v>-</v>
      </c>
      <c r="W78" s="135" t="str">
        <f>IF(W72="-","-",SUM(W70:W77)*'3j EBIT'!$E$11)</f>
        <v>-</v>
      </c>
      <c r="X78" s="135" t="str">
        <f>IF(X72="-","-",SUM(X70:X77)*'3j EBIT'!$E$11)</f>
        <v>-</v>
      </c>
      <c r="Y78" s="135" t="str">
        <f>IF(Y72="-","-",SUM(Y70:Y77)*'3j EBIT'!$E$11)</f>
        <v>-</v>
      </c>
      <c r="Z78" s="135" t="str">
        <f>IF(Z72="-","-",SUM(Z70:Z77)*'3j EBIT'!$E$11)</f>
        <v>-</v>
      </c>
      <c r="AA78" s="29"/>
    </row>
    <row r="79" spans="1:27" s="30" customFormat="1" ht="12.4" customHeight="1" x14ac:dyDescent="0.25">
      <c r="A79" s="273">
        <v>10</v>
      </c>
      <c r="B79" s="138" t="s">
        <v>294</v>
      </c>
      <c r="C79" s="188" t="s">
        <v>549</v>
      </c>
      <c r="D79" s="141" t="s">
        <v>324</v>
      </c>
      <c r="E79" s="137"/>
      <c r="F79" s="31"/>
      <c r="G79" s="135">
        <f>IF(G74="-","-",SUM(G70:G72,G74:G78)*'3k HAP'!$E$12)</f>
        <v>1.1606560757622275</v>
      </c>
      <c r="H79" s="135">
        <f>IF(H74="-","-",SUM(H70:H72,H74:H78)*'3k HAP'!$E$12)</f>
        <v>1.162783884999957</v>
      </c>
      <c r="I79" s="135">
        <f>IF(I74="-","-",SUM(I70:I72,I74:I78)*'3k HAP'!$E$12)</f>
        <v>1.1669151067672299</v>
      </c>
      <c r="J79" s="135">
        <f>IF(J74="-","-",SUM(J70:J72,J74:J78)*'3k HAP'!$E$12)</f>
        <v>1.1732985344804188</v>
      </c>
      <c r="K79" s="135">
        <f>IF(K74="-","-",SUM(K70:K72,K74:K78)*'3k HAP'!$E$12)</f>
        <v>1.1872553729396556</v>
      </c>
      <c r="L79" s="135">
        <f>IF(L74="-","-",SUM(L70:L72,L74:L78)*'3k HAP'!$E$12)</f>
        <v>1.1992693568569017</v>
      </c>
      <c r="M79" s="135">
        <f>IF(M74="-","-",SUM(M70:M72,M74:M78)*'3k HAP'!$E$12)</f>
        <v>1.2434969052745388</v>
      </c>
      <c r="N79" s="135">
        <f>IF(N74="-","-",SUM(N70:N72,N74:N78)*'3k HAP'!$E$12)</f>
        <v>1.3174458672509484</v>
      </c>
      <c r="O79" s="31"/>
      <c r="P79" s="135">
        <f>IF(P74="-","-",SUM(P70:P72,P74:P78)*'3k HAP'!$E$12)</f>
        <v>1.0940670829598513</v>
      </c>
      <c r="Q79" s="135" t="str">
        <f>IF(Q74="-","-",SUM(Q70:Q72,Q74:Q78)*'3k HAP'!$E$12)</f>
        <v>-</v>
      </c>
      <c r="R79" s="135" t="str">
        <f>IF(R74="-","-",SUM(R70:R72,R74:R78)*'3k HAP'!$E$12)</f>
        <v>-</v>
      </c>
      <c r="S79" s="135" t="str">
        <f>IF(S74="-","-",SUM(S70:S72,S74:S78)*'3k HAP'!$E$12)</f>
        <v>-</v>
      </c>
      <c r="T79" s="135" t="str">
        <f>IF(T74="-","-",SUM(T70:T72,T74:T78)*'3k HAP'!$E$12)</f>
        <v>-</v>
      </c>
      <c r="U79" s="135" t="str">
        <f>IF(U74="-","-",SUM(U70:U72,U74:U78)*'3k HAP'!$E$12)</f>
        <v>-</v>
      </c>
      <c r="V79" s="135" t="str">
        <f>IF(V74="-","-",SUM(V70:V72,V74:V78)*'3k HAP'!$E$12)</f>
        <v>-</v>
      </c>
      <c r="W79" s="135" t="str">
        <f>IF(W74="-","-",SUM(W70:W72,W74:W78)*'3k HAP'!$E$12)</f>
        <v>-</v>
      </c>
      <c r="X79" s="135" t="str">
        <f>IF(X74="-","-",SUM(X70:X72,X74:X78)*'3k HAP'!$E$12)</f>
        <v>-</v>
      </c>
      <c r="Y79" s="135" t="str">
        <f>IF(Y74="-","-",SUM(Y70:Y72,Y74:Y78)*'3k HAP'!$E$12)</f>
        <v>-</v>
      </c>
      <c r="Z79" s="135" t="str">
        <f>IF(Z74="-","-",SUM(Z70:Z72,Z74:Z78)*'3k HAP'!$E$12)</f>
        <v>-</v>
      </c>
      <c r="AA79" s="29"/>
    </row>
    <row r="80" spans="1:27" s="30" customFormat="1" ht="11.25" customHeight="1" x14ac:dyDescent="0.25">
      <c r="A80" s="273">
        <v>11</v>
      </c>
      <c r="B80" s="138" t="s">
        <v>46</v>
      </c>
      <c r="C80" s="138" t="str">
        <f>B80&amp;"_"&amp;D80</f>
        <v>Total_Northern</v>
      </c>
      <c r="D80" s="141" t="s">
        <v>324</v>
      </c>
      <c r="E80" s="137"/>
      <c r="F80" s="31"/>
      <c r="G80" s="135">
        <f t="shared" ref="G80:N80" si="10">IF(G58="-","-",SUM(G70:G79))</f>
        <v>81.335419428289796</v>
      </c>
      <c r="H80" s="135">
        <f t="shared" si="10"/>
        <v>81.484530142848755</v>
      </c>
      <c r="I80" s="135">
        <f t="shared" si="10"/>
        <v>81.774034210599197</v>
      </c>
      <c r="J80" s="135">
        <f t="shared" si="10"/>
        <v>82.221366354276142</v>
      </c>
      <c r="K80" s="135">
        <f t="shared" si="10"/>
        <v>83.199421209354043</v>
      </c>
      <c r="L80" s="135">
        <f t="shared" si="10"/>
        <v>84.041326439783504</v>
      </c>
      <c r="M80" s="135">
        <f t="shared" si="10"/>
        <v>87.140665060374531</v>
      </c>
      <c r="N80" s="135">
        <f t="shared" si="10"/>
        <v>92.322794344183237</v>
      </c>
      <c r="O80" s="31"/>
      <c r="P80" s="135" t="str">
        <f t="shared" ref="P80:Z80" si="11">IF(P70="-","-",SUM(P70:P79))</f>
        <v>-</v>
      </c>
      <c r="Q80" s="135" t="str">
        <f t="shared" si="11"/>
        <v>-</v>
      </c>
      <c r="R80" s="135" t="str">
        <f t="shared" si="11"/>
        <v>-</v>
      </c>
      <c r="S80" s="135" t="str">
        <f t="shared" si="11"/>
        <v>-</v>
      </c>
      <c r="T80" s="135" t="str">
        <f t="shared" si="11"/>
        <v>-</v>
      </c>
      <c r="U80" s="135" t="str">
        <f t="shared" si="11"/>
        <v>-</v>
      </c>
      <c r="V80" s="135" t="str">
        <f t="shared" si="11"/>
        <v>-</v>
      </c>
      <c r="W80" s="135" t="str">
        <f t="shared" si="11"/>
        <v>-</v>
      </c>
      <c r="X80" s="135" t="str">
        <f t="shared" si="11"/>
        <v>-</v>
      </c>
      <c r="Y80" s="135" t="str">
        <f t="shared" si="11"/>
        <v>-</v>
      </c>
      <c r="Z80" s="135" t="str">
        <f t="shared" si="11"/>
        <v>-</v>
      </c>
      <c r="AA80" s="29"/>
    </row>
    <row r="81" spans="1:27" s="30" customFormat="1" ht="11.25" customHeight="1" x14ac:dyDescent="0.25">
      <c r="A81" s="273">
        <v>1</v>
      </c>
      <c r="B81" s="142" t="s">
        <v>353</v>
      </c>
      <c r="C81" s="142" t="s">
        <v>344</v>
      </c>
      <c r="D81" s="140" t="s">
        <v>325</v>
      </c>
      <c r="E81" s="134"/>
      <c r="F81" s="31"/>
      <c r="G81" s="41" t="s">
        <v>336</v>
      </c>
      <c r="H81" s="41" t="s">
        <v>336</v>
      </c>
      <c r="I81" s="41" t="s">
        <v>336</v>
      </c>
      <c r="J81" s="41" t="s">
        <v>336</v>
      </c>
      <c r="K81" s="41" t="s">
        <v>336</v>
      </c>
      <c r="L81" s="41" t="s">
        <v>336</v>
      </c>
      <c r="M81" s="41" t="s">
        <v>336</v>
      </c>
      <c r="N81" s="41" t="s">
        <v>336</v>
      </c>
      <c r="O81" s="31"/>
      <c r="P81" s="41" t="s">
        <v>336</v>
      </c>
      <c r="Q81" s="41" t="s">
        <v>336</v>
      </c>
      <c r="R81" s="41" t="s">
        <v>336</v>
      </c>
      <c r="S81" s="41" t="s">
        <v>336</v>
      </c>
      <c r="T81" s="41" t="s">
        <v>336</v>
      </c>
      <c r="U81" s="41" t="s">
        <v>336</v>
      </c>
      <c r="V81" s="41" t="s">
        <v>336</v>
      </c>
      <c r="W81" s="41" t="s">
        <v>336</v>
      </c>
      <c r="X81" s="41" t="s">
        <v>336</v>
      </c>
      <c r="Y81" s="41" t="s">
        <v>336</v>
      </c>
      <c r="Z81" s="41" t="s">
        <v>336</v>
      </c>
      <c r="AA81" s="29"/>
    </row>
    <row r="82" spans="1:27" s="30" customFormat="1" ht="11.5" x14ac:dyDescent="0.25">
      <c r="A82" s="273">
        <v>2</v>
      </c>
      <c r="B82" s="142" t="s">
        <v>353</v>
      </c>
      <c r="C82" s="142" t="s">
        <v>303</v>
      </c>
      <c r="D82" s="140" t="s">
        <v>325</v>
      </c>
      <c r="E82" s="134"/>
      <c r="F82" s="31"/>
      <c r="G82" s="41" t="s">
        <v>336</v>
      </c>
      <c r="H82" s="41" t="s">
        <v>336</v>
      </c>
      <c r="I82" s="41" t="s">
        <v>336</v>
      </c>
      <c r="J82" s="41" t="s">
        <v>336</v>
      </c>
      <c r="K82" s="41" t="s">
        <v>336</v>
      </c>
      <c r="L82" s="41" t="s">
        <v>336</v>
      </c>
      <c r="M82" s="41" t="s">
        <v>336</v>
      </c>
      <c r="N82" s="41" t="s">
        <v>336</v>
      </c>
      <c r="O82" s="31"/>
      <c r="P82" s="41" t="s">
        <v>336</v>
      </c>
      <c r="Q82" s="41" t="s">
        <v>336</v>
      </c>
      <c r="R82" s="41" t="s">
        <v>336</v>
      </c>
      <c r="S82" s="41" t="s">
        <v>336</v>
      </c>
      <c r="T82" s="41" t="s">
        <v>336</v>
      </c>
      <c r="U82" s="41" t="s">
        <v>336</v>
      </c>
      <c r="V82" s="41" t="s">
        <v>336</v>
      </c>
      <c r="W82" s="41" t="s">
        <v>336</v>
      </c>
      <c r="X82" s="41" t="s">
        <v>336</v>
      </c>
      <c r="Y82" s="41" t="s">
        <v>336</v>
      </c>
      <c r="Z82" s="41" t="s">
        <v>336</v>
      </c>
      <c r="AA82" s="29"/>
    </row>
    <row r="83" spans="1:27" s="30" customFormat="1" ht="11.5" x14ac:dyDescent="0.25">
      <c r="A83" s="273">
        <v>3</v>
      </c>
      <c r="B83" s="142" t="s">
        <v>2</v>
      </c>
      <c r="C83" s="142" t="s">
        <v>345</v>
      </c>
      <c r="D83" s="140" t="s">
        <v>325</v>
      </c>
      <c r="E83" s="134"/>
      <c r="F83" s="31"/>
      <c r="G83" s="41">
        <f>IF('3c PC'!G14="-","-",'3c PC'!G64)</f>
        <v>6.5567588596821027</v>
      </c>
      <c r="H83" s="41">
        <f>IF('3c PC'!H14="-","-",'3c PC'!H64)</f>
        <v>6.5567588596821027</v>
      </c>
      <c r="I83" s="41">
        <f>IF('3c PC'!I14="-","-",'3c PC'!I64)</f>
        <v>6.6197359495950758</v>
      </c>
      <c r="J83" s="41">
        <f>IF('3c PC'!J14="-","-",'3c PC'!J64)</f>
        <v>6.6197359495950758</v>
      </c>
      <c r="K83" s="41">
        <f>IF('3c PC'!K14="-","-",'3c PC'!K64)</f>
        <v>6.6995028867368616</v>
      </c>
      <c r="L83" s="41">
        <f>IF('3c PC'!L14="-","-",'3c PC'!L64)</f>
        <v>6.6995028867368616</v>
      </c>
      <c r="M83" s="41">
        <f>IF('3c PC'!M14="-","-",'3c PC'!M64)</f>
        <v>7.1131218301273513</v>
      </c>
      <c r="N83" s="41">
        <f>IF('3c PC'!N14="-","-",'3c PC'!N64)</f>
        <v>7.1131218301273513</v>
      </c>
      <c r="O83" s="31"/>
      <c r="P83" s="41" t="str">
        <f>'3c PC'!P64</f>
        <v>-</v>
      </c>
      <c r="Q83" s="41" t="str">
        <f>'3c PC'!Q64</f>
        <v>-</v>
      </c>
      <c r="R83" s="41" t="str">
        <f>'3c PC'!R64</f>
        <v>-</v>
      </c>
      <c r="S83" s="41" t="str">
        <f>'3c PC'!S64</f>
        <v>-</v>
      </c>
      <c r="T83" s="41" t="str">
        <f>'3c PC'!T64</f>
        <v>-</v>
      </c>
      <c r="U83" s="41" t="str">
        <f>'3c PC'!U64</f>
        <v>-</v>
      </c>
      <c r="V83" s="41" t="str">
        <f>'3c PC'!V64</f>
        <v>-</v>
      </c>
      <c r="W83" s="41" t="str">
        <f>'3c PC'!W64</f>
        <v>-</v>
      </c>
      <c r="X83" s="41" t="str">
        <f>'3c PC'!X64</f>
        <v>-</v>
      </c>
      <c r="Y83" s="41" t="str">
        <f>'3c PC'!Y64</f>
        <v>-</v>
      </c>
      <c r="Z83" s="41" t="str">
        <f>'3c PC'!Z64</f>
        <v>-</v>
      </c>
      <c r="AA83" s="29"/>
    </row>
    <row r="84" spans="1:27" s="30" customFormat="1" ht="11.5" x14ac:dyDescent="0.25">
      <c r="A84" s="273">
        <v>4</v>
      </c>
      <c r="B84" s="142" t="s">
        <v>355</v>
      </c>
      <c r="C84" s="142" t="s">
        <v>346</v>
      </c>
      <c r="D84" s="140" t="s">
        <v>325</v>
      </c>
      <c r="E84" s="134"/>
      <c r="F84" s="31"/>
      <c r="G84" s="41" t="s">
        <v>336</v>
      </c>
      <c r="H84" s="41" t="s">
        <v>336</v>
      </c>
      <c r="I84" s="41" t="s">
        <v>336</v>
      </c>
      <c r="J84" s="41" t="s">
        <v>336</v>
      </c>
      <c r="K84" s="41" t="s">
        <v>336</v>
      </c>
      <c r="L84" s="41" t="s">
        <v>336</v>
      </c>
      <c r="M84" s="41" t="s">
        <v>336</v>
      </c>
      <c r="N84" s="41" t="s">
        <v>336</v>
      </c>
      <c r="O84" s="31"/>
      <c r="P84" s="41" t="s">
        <v>336</v>
      </c>
      <c r="Q84" s="41" t="s">
        <v>336</v>
      </c>
      <c r="R84" s="41" t="s">
        <v>336</v>
      </c>
      <c r="S84" s="41" t="s">
        <v>336</v>
      </c>
      <c r="T84" s="41" t="s">
        <v>336</v>
      </c>
      <c r="U84" s="41" t="s">
        <v>336</v>
      </c>
      <c r="V84" s="41" t="s">
        <v>336</v>
      </c>
      <c r="W84" s="41" t="s">
        <v>336</v>
      </c>
      <c r="X84" s="41" t="s">
        <v>336</v>
      </c>
      <c r="Y84" s="41" t="s">
        <v>336</v>
      </c>
      <c r="Z84" s="41" t="s">
        <v>336</v>
      </c>
      <c r="AA84" s="29"/>
    </row>
    <row r="85" spans="1:27" s="30" customFormat="1" ht="11.5" x14ac:dyDescent="0.25">
      <c r="A85" s="273">
        <v>5</v>
      </c>
      <c r="B85" s="142" t="s">
        <v>352</v>
      </c>
      <c r="C85" s="142" t="s">
        <v>347</v>
      </c>
      <c r="D85" s="140" t="s">
        <v>325</v>
      </c>
      <c r="E85" s="134"/>
      <c r="F85" s="31"/>
      <c r="G85" s="41">
        <f>IF('3f CPIH'!C$16="-","-",'3g OC '!$E$11*('3f CPIH'!C$16/'3f CPIH'!$G$16))</f>
        <v>66.925069955235386</v>
      </c>
      <c r="H85" s="41">
        <f>IF('3f CPIH'!D$16="-","-",'3g OC '!$E$11*('3f CPIH'!D$16/'3f CPIH'!$G$16))</f>
        <v>67.059054079269885</v>
      </c>
      <c r="I85" s="41">
        <f>IF('3f CPIH'!E$16="-","-",'3g OC '!$E$11*('3f CPIH'!E$16/'3f CPIH'!$G$16))</f>
        <v>67.26003026532166</v>
      </c>
      <c r="J85" s="41">
        <f>IF('3f CPIH'!F$16="-","-",'3g OC '!$E$11*('3f CPIH'!F$16/'3f CPIH'!$G$16))</f>
        <v>67.661982637425169</v>
      </c>
      <c r="K85" s="41">
        <f>IF('3f CPIH'!G$16="-","-",'3g OC '!$E$11*('3f CPIH'!G$16/'3f CPIH'!$G$16))</f>
        <v>68.4658873816322</v>
      </c>
      <c r="L85" s="41">
        <f>IF('3f CPIH'!H$16="-","-",'3g OC '!$E$11*('3f CPIH'!H$16/'3f CPIH'!$G$16))</f>
        <v>69.336784187856495</v>
      </c>
      <c r="M85" s="41">
        <f>IF('3f CPIH'!I$16="-","-",'3g OC '!$E$11*('3f CPIH'!I$16/'3f CPIH'!$G$16))</f>
        <v>70.341665118115273</v>
      </c>
      <c r="N85" s="41">
        <f>IF('3f CPIH'!J$16="-","-",'3g OC '!$E$11*('3f CPIH'!J$16/'3f CPIH'!$G$16))</f>
        <v>70.944593676270557</v>
      </c>
      <c r="O85" s="31"/>
      <c r="P85" s="41">
        <f>IF('3f CPIH'!L$16="-","-",'3g OC '!$E$11*('3f CPIH'!L$16/'3f CPIH'!$G$16))</f>
        <v>70.944593676270557</v>
      </c>
      <c r="Q85" s="41" t="str">
        <f>IF('3f CPIH'!M$16="-","-",'3g OC '!$E$11*('3f CPIH'!M$16/'3f CPIH'!$G$16))</f>
        <v>-</v>
      </c>
      <c r="R85" s="41" t="str">
        <f>IF('3f CPIH'!N$16="-","-",'3g OC '!$E$11*('3f CPIH'!N$16/'3f CPIH'!$G$16))</f>
        <v>-</v>
      </c>
      <c r="S85" s="41" t="str">
        <f>IF('3f CPIH'!O$16="-","-",'3g OC '!$E$11*('3f CPIH'!O$16/'3f CPIH'!$G$16))</f>
        <v>-</v>
      </c>
      <c r="T85" s="41" t="str">
        <f>IF('3f CPIH'!P$16="-","-",'3g OC '!$E$11*('3f CPIH'!P$16/'3f CPIH'!$G$16))</f>
        <v>-</v>
      </c>
      <c r="U85" s="41" t="str">
        <f>IF('3f CPIH'!Q$16="-","-",'3g OC '!$E$11*('3f CPIH'!Q$16/'3f CPIH'!$G$16))</f>
        <v>-</v>
      </c>
      <c r="V85" s="41" t="str">
        <f>IF('3f CPIH'!R$16="-","-",'3g OC '!$E$11*('3f CPIH'!R$16/'3f CPIH'!$G$16))</f>
        <v>-</v>
      </c>
      <c r="W85" s="41" t="str">
        <f>IF('3f CPIH'!S$16="-","-",'3g OC '!$E$11*('3f CPIH'!S$16/'3f CPIH'!$G$16))</f>
        <v>-</v>
      </c>
      <c r="X85" s="41" t="str">
        <f>IF('3f CPIH'!T$16="-","-",'3g OC '!$E$11*('3f CPIH'!T$16/'3f CPIH'!$G$16))</f>
        <v>-</v>
      </c>
      <c r="Y85" s="41" t="str">
        <f>IF('3f CPIH'!U$16="-","-",'3g OC '!$E$11*('3f CPIH'!U$16/'3f CPIH'!$G$16))</f>
        <v>-</v>
      </c>
      <c r="Z85" s="41" t="str">
        <f>IF('3f CPIH'!V$16="-","-",'3g OC '!$E$11*('3f CPIH'!V$16/'3f CPIH'!$G$16))</f>
        <v>-</v>
      </c>
      <c r="AA85" s="29"/>
    </row>
    <row r="86" spans="1:27" s="30" customFormat="1" ht="11.25" customHeight="1" x14ac:dyDescent="0.25">
      <c r="A86" s="273">
        <v>6</v>
      </c>
      <c r="B86" s="142" t="s">
        <v>352</v>
      </c>
      <c r="C86" s="142" t="s">
        <v>45</v>
      </c>
      <c r="D86" s="140" t="s">
        <v>325</v>
      </c>
      <c r="E86" s="134"/>
      <c r="F86" s="31"/>
      <c r="G86" s="41" t="s">
        <v>336</v>
      </c>
      <c r="H86" s="41" t="s">
        <v>336</v>
      </c>
      <c r="I86" s="41" t="s">
        <v>336</v>
      </c>
      <c r="J86" s="41" t="s">
        <v>336</v>
      </c>
      <c r="K86" s="41">
        <f>IF('3h SMNCC'!F$37="-","-",'3h SMNCC'!F$45)</f>
        <v>0</v>
      </c>
      <c r="L86" s="41">
        <f>IF('3h SMNCC'!G$37="-","-",'3h SMNCC'!G$45)</f>
        <v>-0.12178212898926209</v>
      </c>
      <c r="M86" s="41">
        <f>IF('3h SMNCC'!H$37="-","-",'3h SMNCC'!H$45)</f>
        <v>1.3595250059192825</v>
      </c>
      <c r="N86" s="41">
        <f>IF('3h SMNCC'!I$37="-","-",'3h SMNCC'!I$45)</f>
        <v>5.6746306369773842</v>
      </c>
      <c r="O86" s="31"/>
      <c r="P86" s="41" t="str">
        <f>IF('3h SMNCC'!K$37="-","-",'3h SMNCC'!K$45)</f>
        <v>-</v>
      </c>
      <c r="Q86" s="41" t="str">
        <f>IF('3h SMNCC'!L$37="-","-",'3h SMNCC'!L$45)</f>
        <v>-</v>
      </c>
      <c r="R86" s="41" t="str">
        <f>IF('3h SMNCC'!M$37="-","-",'3h SMNCC'!M$45)</f>
        <v>-</v>
      </c>
      <c r="S86" s="41" t="str">
        <f>IF('3h SMNCC'!N$37="-","-",'3h SMNCC'!N$45)</f>
        <v>-</v>
      </c>
      <c r="T86" s="41" t="str">
        <f>IF('3h SMNCC'!O$37="-","-",'3h SMNCC'!O$45)</f>
        <v>-</v>
      </c>
      <c r="U86" s="41" t="str">
        <f>IF('3h SMNCC'!P$37="-","-",'3h SMNCC'!P$45)</f>
        <v>-</v>
      </c>
      <c r="V86" s="41" t="str">
        <f>IF('3h SMNCC'!Q$37="-","-",'3h SMNCC'!Q$45)</f>
        <v>-</v>
      </c>
      <c r="W86" s="41" t="str">
        <f>IF('3h SMNCC'!R$37="-","-",'3h SMNCC'!R$45)</f>
        <v>-</v>
      </c>
      <c r="X86" s="41" t="str">
        <f>IF('3h SMNCC'!S$37="-","-",'3h SMNCC'!S$45)</f>
        <v>-</v>
      </c>
      <c r="Y86" s="41" t="str">
        <f>IF('3h SMNCC'!T$37="-","-",'3h SMNCC'!T$45)</f>
        <v>-</v>
      </c>
      <c r="Z86" s="41" t="str">
        <f>IF('3h SMNCC'!U$37="-","-",'3h SMNCC'!U$45)</f>
        <v>-</v>
      </c>
      <c r="AA86" s="29"/>
    </row>
    <row r="87" spans="1:27" s="30" customFormat="1" ht="11.25" customHeight="1" x14ac:dyDescent="0.25">
      <c r="A87" s="273">
        <v>7</v>
      </c>
      <c r="B87" s="142" t="s">
        <v>352</v>
      </c>
      <c r="C87" s="142" t="s">
        <v>399</v>
      </c>
      <c r="D87" s="140" t="s">
        <v>325</v>
      </c>
      <c r="E87" s="134"/>
      <c r="F87" s="31"/>
      <c r="G87" s="41">
        <f>IF('3f CPIH'!C$16="-","-",'3i PAAC PAP'!$G$17*('3f CPIH'!C$16/'3f CPIH'!$G$16))</f>
        <v>4.3680494184605196</v>
      </c>
      <c r="H87" s="41">
        <f>IF('3f CPIH'!D$16="-","-",'3i PAAC PAP'!$G$17*('3f CPIH'!D$16/'3f CPIH'!$G$16))</f>
        <v>4.3767942621411207</v>
      </c>
      <c r="I87" s="41">
        <f>IF('3f CPIH'!E$16="-","-",'3i PAAC PAP'!$G$17*('3f CPIH'!E$16/'3f CPIH'!$G$16))</f>
        <v>4.389911527662024</v>
      </c>
      <c r="J87" s="41">
        <f>IF('3f CPIH'!F$16="-","-",'3i PAAC PAP'!$G$17*('3f CPIH'!F$16/'3f CPIH'!$G$16))</f>
        <v>4.4161460587038288</v>
      </c>
      <c r="K87" s="41">
        <f>IF('3f CPIH'!G$16="-","-",'3i PAAC PAP'!$G$17*('3f CPIH'!G$16/'3f CPIH'!$G$16))</f>
        <v>4.4686151207874385</v>
      </c>
      <c r="L87" s="41">
        <f>IF('3f CPIH'!H$16="-","-",'3i PAAC PAP'!$G$17*('3f CPIH'!H$16/'3f CPIH'!$G$16))</f>
        <v>4.5254566047113496</v>
      </c>
      <c r="M87" s="41">
        <f>IF('3f CPIH'!I$16="-","-",'3i PAAC PAP'!$G$17*('3f CPIH'!I$16/'3f CPIH'!$G$16))</f>
        <v>4.5910429323158608</v>
      </c>
      <c r="N87" s="41">
        <f>IF('3f CPIH'!J$16="-","-",'3i PAAC PAP'!$G$17*('3f CPIH'!J$16/'3f CPIH'!$G$16))</f>
        <v>4.630394728878569</v>
      </c>
      <c r="O87" s="31"/>
      <c r="P87" s="41">
        <f>IF('3f CPIH'!L$16="-","-",'3i PAAC PAP'!$G$17*('3f CPIH'!L$16/'3f CPIH'!$G$16))</f>
        <v>4.630394728878569</v>
      </c>
      <c r="Q87" s="41" t="str">
        <f>IF('3f CPIH'!M$16="-","-",'3i PAAC PAP'!$G$17*('3f CPIH'!M$16/'3f CPIH'!$G$16))</f>
        <v>-</v>
      </c>
      <c r="R87" s="41" t="str">
        <f>IF('3f CPIH'!N$16="-","-",'3i PAAC PAP'!$G$17*('3f CPIH'!N$16/'3f CPIH'!$G$16))</f>
        <v>-</v>
      </c>
      <c r="S87" s="41" t="str">
        <f>IF('3f CPIH'!O$16="-","-",'3i PAAC PAP'!$G$17*('3f CPIH'!O$16/'3f CPIH'!$G$16))</f>
        <v>-</v>
      </c>
      <c r="T87" s="41" t="str">
        <f>IF('3f CPIH'!P$16="-","-",'3i PAAC PAP'!$G$17*('3f CPIH'!P$16/'3f CPIH'!$G$16))</f>
        <v>-</v>
      </c>
      <c r="U87" s="41" t="str">
        <f>IF('3f CPIH'!Q$16="-","-",'3i PAAC PAP'!$G$17*('3f CPIH'!Q$16/'3f CPIH'!$G$16))</f>
        <v>-</v>
      </c>
      <c r="V87" s="41" t="str">
        <f>IF('3f CPIH'!R$16="-","-",'3i PAAC PAP'!$G$17*('3f CPIH'!R$16/'3f CPIH'!$G$16))</f>
        <v>-</v>
      </c>
      <c r="W87" s="41" t="str">
        <f>IF('3f CPIH'!S$16="-","-",'3i PAAC PAP'!$G$17*('3f CPIH'!S$16/'3f CPIH'!$G$16))</f>
        <v>-</v>
      </c>
      <c r="X87" s="41" t="str">
        <f>IF('3f CPIH'!T$16="-","-",'3i PAAC PAP'!$G$17*('3f CPIH'!T$16/'3f CPIH'!$G$16))</f>
        <v>-</v>
      </c>
      <c r="Y87" s="41" t="str">
        <f>IF('3f CPIH'!U$16="-","-",'3i PAAC PAP'!$G$17*('3f CPIH'!U$16/'3f CPIH'!$G$16))</f>
        <v>-</v>
      </c>
      <c r="Z87" s="41" t="str">
        <f>IF('3f CPIH'!V$16="-","-",'3i PAAC PAP'!$G$17*('3f CPIH'!V$16/'3f CPIH'!$G$16))</f>
        <v>-</v>
      </c>
      <c r="AA87" s="29"/>
    </row>
    <row r="88" spans="1:27" s="30" customFormat="1" ht="11.25" customHeight="1" x14ac:dyDescent="0.25">
      <c r="A88" s="273">
        <v>8</v>
      </c>
      <c r="B88" s="142" t="s">
        <v>352</v>
      </c>
      <c r="C88" s="142" t="s">
        <v>417</v>
      </c>
      <c r="D88" s="140" t="s">
        <v>325</v>
      </c>
      <c r="E88" s="134"/>
      <c r="F88" s="31"/>
      <c r="G88" s="41">
        <f>IF(G83="-","-",SUM(G81:G86)*'3i PAAC PAP'!$G$29)</f>
        <v>0.82996803995620339</v>
      </c>
      <c r="H88" s="41">
        <f>IF(H83="-","-",SUM(H81:H86)*'3i PAAC PAP'!$G$29)</f>
        <v>0.83148137383212328</v>
      </c>
      <c r="I88" s="41">
        <f>IF(I83="-","-",SUM(I81:I86)*'3i PAAC PAP'!$G$29)</f>
        <v>0.83446269297762621</v>
      </c>
      <c r="J88" s="41">
        <f>IF(J83="-","-",SUM(J81:J86)*'3i PAAC PAP'!$G$29)</f>
        <v>0.83900269460538612</v>
      </c>
      <c r="K88" s="41">
        <f>IF(K83="-","-",SUM(K81:K86)*'3i PAAC PAP'!$G$29)</f>
        <v>0.8489836554111001</v>
      </c>
      <c r="L88" s="41">
        <f>IF(L83="-","-",SUM(L81:L86)*'3i PAAC PAP'!$G$29)</f>
        <v>0.85744481173225251</v>
      </c>
      <c r="M88" s="41">
        <f>IF(M83="-","-",SUM(M81:M86)*'3i PAAC PAP'!$G$29)</f>
        <v>0.89019776818364937</v>
      </c>
      <c r="N88" s="41">
        <f>IF(N83="-","-",SUM(N81:N86)*'3i PAAC PAP'!$G$29)</f>
        <v>0.94574634750303599</v>
      </c>
      <c r="O88" s="31"/>
      <c r="P88" s="41" t="str">
        <f>IF(P83="-","-",SUM(P81:P86)*'3i PAAC PAP'!$G$29)</f>
        <v>-</v>
      </c>
      <c r="Q88" s="41" t="str">
        <f>IF(Q83="-","-",SUM(Q81:Q86)*'3i PAAC PAP'!$G$29)</f>
        <v>-</v>
      </c>
      <c r="R88" s="41" t="str">
        <f>IF(R83="-","-",SUM(R81:R86)*'3i PAAC PAP'!$G$29)</f>
        <v>-</v>
      </c>
      <c r="S88" s="41" t="str">
        <f>IF(S83="-","-",SUM(S81:S86)*'3i PAAC PAP'!$G$29)</f>
        <v>-</v>
      </c>
      <c r="T88" s="41" t="str">
        <f>IF(T83="-","-",SUM(T81:T86)*'3i PAAC PAP'!$G$29)</f>
        <v>-</v>
      </c>
      <c r="U88" s="41" t="str">
        <f>IF(U83="-","-",SUM(U81:U86)*'3i PAAC PAP'!$G$29)</f>
        <v>-</v>
      </c>
      <c r="V88" s="41" t="str">
        <f>IF(V83="-","-",SUM(V81:V86)*'3i PAAC PAP'!$G$29)</f>
        <v>-</v>
      </c>
      <c r="W88" s="41" t="str">
        <f>IF(W83="-","-",SUM(W81:W86)*'3i PAAC PAP'!$G$29)</f>
        <v>-</v>
      </c>
      <c r="X88" s="41" t="str">
        <f>IF(X83="-","-",SUM(X81:X86)*'3i PAAC PAP'!$G$29)</f>
        <v>-</v>
      </c>
      <c r="Y88" s="41" t="str">
        <f>IF(Y83="-","-",SUM(Y81:Y86)*'3i PAAC PAP'!$G$29)</f>
        <v>-</v>
      </c>
      <c r="Z88" s="41" t="str">
        <f>IF(Z83="-","-",SUM(Z81:Z86)*'3i PAAC PAP'!$G$29)</f>
        <v>-</v>
      </c>
      <c r="AA88" s="29"/>
    </row>
    <row r="89" spans="1:27" s="30" customFormat="1" ht="11.25" customHeight="1" x14ac:dyDescent="0.25">
      <c r="A89" s="273">
        <v>9</v>
      </c>
      <c r="B89" s="142" t="s">
        <v>398</v>
      </c>
      <c r="C89" s="142" t="s">
        <v>548</v>
      </c>
      <c r="D89" s="140" t="s">
        <v>325</v>
      </c>
      <c r="E89" s="134"/>
      <c r="F89" s="31"/>
      <c r="G89" s="41">
        <f>IF(G83="-","-",SUM(G81:G88)*'3j EBIT'!$E$11)</f>
        <v>1.4949170791933499</v>
      </c>
      <c r="H89" s="41">
        <f>IF(H83="-","-",SUM(H81:H88)*'3j EBIT'!$E$11)</f>
        <v>1.4976576829235793</v>
      </c>
      <c r="I89" s="41">
        <f>IF(I83="-","-",SUM(I81:I88)*'3j EBIT'!$E$11)</f>
        <v>1.5029786682755713</v>
      </c>
      <c r="J89" s="41">
        <f>IF(J83="-","-",SUM(J81:J88)*'3j EBIT'!$E$11)</f>
        <v>1.5112004794662599</v>
      </c>
      <c r="K89" s="41">
        <f>IF(K83="-","-",SUM(K81:K88)*'3j EBIT'!$E$11)</f>
        <v>1.5291767918467845</v>
      </c>
      <c r="L89" s="41">
        <f>IF(L83="-","-",SUM(L81:L88)*'3j EBIT'!$E$11)</f>
        <v>1.5446507208789062</v>
      </c>
      <c r="M89" s="41">
        <f>IF(M83="-","-",SUM(M81:M88)*'3j EBIT'!$E$11)</f>
        <v>1.601615500438567</v>
      </c>
      <c r="N89" s="41">
        <f>IF(N83="-","-",SUM(N81:N88)*'3j EBIT'!$E$11)</f>
        <v>1.6968612571753809</v>
      </c>
      <c r="O89" s="31"/>
      <c r="P89" s="41" t="str">
        <f>IF(P83="-","-",SUM(P81:P88)*'3j EBIT'!$E$11)</f>
        <v>-</v>
      </c>
      <c r="Q89" s="41" t="str">
        <f>IF(Q83="-","-",SUM(Q81:Q88)*'3j EBIT'!$E$11)</f>
        <v>-</v>
      </c>
      <c r="R89" s="41" t="str">
        <f>IF(R83="-","-",SUM(R81:R88)*'3j EBIT'!$E$11)</f>
        <v>-</v>
      </c>
      <c r="S89" s="41" t="str">
        <f>IF(S83="-","-",SUM(S81:S88)*'3j EBIT'!$E$11)</f>
        <v>-</v>
      </c>
      <c r="T89" s="41" t="str">
        <f>IF(T83="-","-",SUM(T81:T88)*'3j EBIT'!$E$11)</f>
        <v>-</v>
      </c>
      <c r="U89" s="41" t="str">
        <f>IF(U83="-","-",SUM(U81:U88)*'3j EBIT'!$E$11)</f>
        <v>-</v>
      </c>
      <c r="V89" s="41" t="str">
        <f>IF(V83="-","-",SUM(V81:V88)*'3j EBIT'!$E$11)</f>
        <v>-</v>
      </c>
      <c r="W89" s="41" t="str">
        <f>IF(W83="-","-",SUM(W81:W88)*'3j EBIT'!$E$11)</f>
        <v>-</v>
      </c>
      <c r="X89" s="41" t="str">
        <f>IF(X83="-","-",SUM(X81:X88)*'3j EBIT'!$E$11)</f>
        <v>-</v>
      </c>
      <c r="Y89" s="41" t="str">
        <f>IF(Y83="-","-",SUM(Y81:Y88)*'3j EBIT'!$E$11)</f>
        <v>-</v>
      </c>
      <c r="Z89" s="41" t="str">
        <f>IF(Z83="-","-",SUM(Z81:Z88)*'3j EBIT'!$E$11)</f>
        <v>-</v>
      </c>
      <c r="AA89" s="29"/>
    </row>
    <row r="90" spans="1:27" s="30" customFormat="1" ht="11.25" customHeight="1" x14ac:dyDescent="0.25">
      <c r="A90" s="273">
        <v>10</v>
      </c>
      <c r="B90" s="142" t="s">
        <v>294</v>
      </c>
      <c r="C90" s="190" t="s">
        <v>549</v>
      </c>
      <c r="D90" s="140" t="s">
        <v>325</v>
      </c>
      <c r="E90" s="134"/>
      <c r="F90" s="31"/>
      <c r="G90" s="41">
        <f>IF(G85="-","-",SUM(G81:G83,G85:G89)*'3k HAP'!$E$12)</f>
        <v>1.1606560757622275</v>
      </c>
      <c r="H90" s="41">
        <f>IF(H85="-","-",SUM(H81:H83,H85:H89)*'3k HAP'!$E$12)</f>
        <v>1.162783884999957</v>
      </c>
      <c r="I90" s="41">
        <f>IF(I85="-","-",SUM(I81:I83,I85:I89)*'3k HAP'!$E$12)</f>
        <v>1.1669151067672299</v>
      </c>
      <c r="J90" s="41">
        <f>IF(J85="-","-",SUM(J81:J83,J85:J89)*'3k HAP'!$E$12)</f>
        <v>1.1732985344804188</v>
      </c>
      <c r="K90" s="41">
        <f>IF(K85="-","-",SUM(K81:K83,K85:K89)*'3k HAP'!$E$12)</f>
        <v>1.1872553729396556</v>
      </c>
      <c r="L90" s="41">
        <f>IF(L85="-","-",SUM(L81:L83,L85:L89)*'3k HAP'!$E$12)</f>
        <v>1.1992693568569017</v>
      </c>
      <c r="M90" s="41">
        <f>IF(M85="-","-",SUM(M81:M83,M85:M89)*'3k HAP'!$E$12)</f>
        <v>1.2434969052745388</v>
      </c>
      <c r="N90" s="41">
        <f>IF(N85="-","-",SUM(N81:N83,N85:N89)*'3k HAP'!$E$12)</f>
        <v>1.3174458672509484</v>
      </c>
      <c r="O90" s="31"/>
      <c r="P90" s="41">
        <f>IF(P85="-","-",SUM(P81:P83,P85:P89)*'3k HAP'!$E$12)</f>
        <v>1.0940670829598513</v>
      </c>
      <c r="Q90" s="41" t="str">
        <f>IF(Q85="-","-",SUM(Q81:Q83,Q85:Q89)*'3k HAP'!$E$12)</f>
        <v>-</v>
      </c>
      <c r="R90" s="41" t="str">
        <f>IF(R85="-","-",SUM(R81:R83,R85:R89)*'3k HAP'!$E$12)</f>
        <v>-</v>
      </c>
      <c r="S90" s="41" t="str">
        <f>IF(S85="-","-",SUM(S81:S83,S85:S89)*'3k HAP'!$E$12)</f>
        <v>-</v>
      </c>
      <c r="T90" s="41" t="str">
        <f>IF(T85="-","-",SUM(T81:T83,T85:T89)*'3k HAP'!$E$12)</f>
        <v>-</v>
      </c>
      <c r="U90" s="41" t="str">
        <f>IF(U85="-","-",SUM(U81:U83,U85:U89)*'3k HAP'!$E$12)</f>
        <v>-</v>
      </c>
      <c r="V90" s="41" t="str">
        <f>IF(V85="-","-",SUM(V81:V83,V85:V89)*'3k HAP'!$E$12)</f>
        <v>-</v>
      </c>
      <c r="W90" s="41" t="str">
        <f>IF(W85="-","-",SUM(W81:W83,W85:W89)*'3k HAP'!$E$12)</f>
        <v>-</v>
      </c>
      <c r="X90" s="41" t="str">
        <f>IF(X85="-","-",SUM(X81:X83,X85:X89)*'3k HAP'!$E$12)</f>
        <v>-</v>
      </c>
      <c r="Y90" s="41" t="str">
        <f>IF(Y85="-","-",SUM(Y81:Y83,Y85:Y89)*'3k HAP'!$E$12)</f>
        <v>-</v>
      </c>
      <c r="Z90" s="41" t="str">
        <f>IF(Z85="-","-",SUM(Z81:Z83,Z85:Z89)*'3k HAP'!$E$12)</f>
        <v>-</v>
      </c>
      <c r="AA90" s="29"/>
    </row>
    <row r="91" spans="1:27" s="30" customFormat="1" ht="11.25" customHeight="1" x14ac:dyDescent="0.25">
      <c r="A91" s="273">
        <v>11</v>
      </c>
      <c r="B91" s="142" t="s">
        <v>46</v>
      </c>
      <c r="C91" s="142" t="str">
        <f>B91&amp;"_"&amp;D91</f>
        <v>Total_North West</v>
      </c>
      <c r="D91" s="140" t="s">
        <v>325</v>
      </c>
      <c r="E91" s="134"/>
      <c r="F91" s="31"/>
      <c r="G91" s="41">
        <f t="shared" ref="G91:N91" si="12">IF(G69="-","-",SUM(G81:G90))</f>
        <v>81.335419428289796</v>
      </c>
      <c r="H91" s="41">
        <f t="shared" si="12"/>
        <v>81.484530142848755</v>
      </c>
      <c r="I91" s="41">
        <f t="shared" si="12"/>
        <v>81.774034210599197</v>
      </c>
      <c r="J91" s="41">
        <f t="shared" si="12"/>
        <v>82.221366354276142</v>
      </c>
      <c r="K91" s="41">
        <f t="shared" si="12"/>
        <v>83.199421209354043</v>
      </c>
      <c r="L91" s="41">
        <f t="shared" si="12"/>
        <v>84.041326439783504</v>
      </c>
      <c r="M91" s="41">
        <f t="shared" si="12"/>
        <v>87.140665060374531</v>
      </c>
      <c r="N91" s="41">
        <f t="shared" si="12"/>
        <v>92.322794344183237</v>
      </c>
      <c r="O91" s="31"/>
      <c r="P91" s="41" t="str">
        <f t="shared" ref="P91:Z91" si="13">IF(P81="-","-",SUM(P81:P90))</f>
        <v>-</v>
      </c>
      <c r="Q91" s="41" t="str">
        <f t="shared" si="13"/>
        <v>-</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25">
      <c r="A92" s="273">
        <v>1</v>
      </c>
      <c r="B92" s="138" t="s">
        <v>353</v>
      </c>
      <c r="C92" s="138" t="s">
        <v>344</v>
      </c>
      <c r="D92" s="141" t="s">
        <v>326</v>
      </c>
      <c r="E92" s="137"/>
      <c r="F92" s="31"/>
      <c r="G92" s="135" t="s">
        <v>336</v>
      </c>
      <c r="H92" s="135" t="s">
        <v>336</v>
      </c>
      <c r="I92" s="135" t="s">
        <v>336</v>
      </c>
      <c r="J92" s="135" t="s">
        <v>336</v>
      </c>
      <c r="K92" s="135" t="s">
        <v>336</v>
      </c>
      <c r="L92" s="135" t="s">
        <v>336</v>
      </c>
      <c r="M92" s="135" t="s">
        <v>336</v>
      </c>
      <c r="N92" s="135" t="s">
        <v>336</v>
      </c>
      <c r="O92" s="31"/>
      <c r="P92" s="135" t="s">
        <v>336</v>
      </c>
      <c r="Q92" s="135" t="s">
        <v>336</v>
      </c>
      <c r="R92" s="135" t="s">
        <v>336</v>
      </c>
      <c r="S92" s="135" t="s">
        <v>336</v>
      </c>
      <c r="T92" s="135" t="s">
        <v>336</v>
      </c>
      <c r="U92" s="135" t="s">
        <v>336</v>
      </c>
      <c r="V92" s="135" t="s">
        <v>336</v>
      </c>
      <c r="W92" s="135" t="s">
        <v>336</v>
      </c>
      <c r="X92" s="135" t="s">
        <v>336</v>
      </c>
      <c r="Y92" s="135" t="s">
        <v>336</v>
      </c>
      <c r="Z92" s="135" t="s">
        <v>336</v>
      </c>
      <c r="AA92" s="29"/>
    </row>
    <row r="93" spans="1:27" s="30" customFormat="1" ht="11.5" x14ac:dyDescent="0.25">
      <c r="A93" s="273">
        <v>2</v>
      </c>
      <c r="B93" s="138" t="s">
        <v>353</v>
      </c>
      <c r="C93" s="138" t="s">
        <v>303</v>
      </c>
      <c r="D93" s="141" t="s">
        <v>326</v>
      </c>
      <c r="E93" s="137"/>
      <c r="F93" s="31"/>
      <c r="G93" s="135" t="s">
        <v>336</v>
      </c>
      <c r="H93" s="135" t="s">
        <v>336</v>
      </c>
      <c r="I93" s="135" t="s">
        <v>336</v>
      </c>
      <c r="J93" s="135" t="s">
        <v>336</v>
      </c>
      <c r="K93" s="135" t="s">
        <v>336</v>
      </c>
      <c r="L93" s="135" t="s">
        <v>336</v>
      </c>
      <c r="M93" s="135" t="s">
        <v>336</v>
      </c>
      <c r="N93" s="135" t="s">
        <v>336</v>
      </c>
      <c r="O93" s="31"/>
      <c r="P93" s="135" t="s">
        <v>336</v>
      </c>
      <c r="Q93" s="135" t="s">
        <v>336</v>
      </c>
      <c r="R93" s="135" t="s">
        <v>336</v>
      </c>
      <c r="S93" s="135" t="s">
        <v>336</v>
      </c>
      <c r="T93" s="135" t="s">
        <v>336</v>
      </c>
      <c r="U93" s="135" t="s">
        <v>336</v>
      </c>
      <c r="V93" s="135" t="s">
        <v>336</v>
      </c>
      <c r="W93" s="135" t="s">
        <v>336</v>
      </c>
      <c r="X93" s="135" t="s">
        <v>336</v>
      </c>
      <c r="Y93" s="135" t="s">
        <v>336</v>
      </c>
      <c r="Z93" s="135" t="s">
        <v>336</v>
      </c>
      <c r="AA93" s="29"/>
    </row>
    <row r="94" spans="1:27" s="30" customFormat="1" ht="11.5" x14ac:dyDescent="0.25">
      <c r="A94" s="273">
        <v>3</v>
      </c>
      <c r="B94" s="138" t="s">
        <v>2</v>
      </c>
      <c r="C94" s="138" t="s">
        <v>345</v>
      </c>
      <c r="D94" s="141" t="s">
        <v>326</v>
      </c>
      <c r="E94" s="137"/>
      <c r="F94" s="31"/>
      <c r="G94" s="135">
        <f>IF('3c PC'!G14="-","-",'3c PC'!G64)</f>
        <v>6.5567588596821027</v>
      </c>
      <c r="H94" s="135">
        <f>IF('3c PC'!H14="-","-",'3c PC'!H64)</f>
        <v>6.5567588596821027</v>
      </c>
      <c r="I94" s="135">
        <f>IF('3c PC'!I14="-","-",'3c PC'!I64)</f>
        <v>6.6197359495950758</v>
      </c>
      <c r="J94" s="135">
        <f>IF('3c PC'!J14="-","-",'3c PC'!J64)</f>
        <v>6.6197359495950758</v>
      </c>
      <c r="K94" s="135">
        <f>IF('3c PC'!K14="-","-",'3c PC'!K64)</f>
        <v>6.6995028867368616</v>
      </c>
      <c r="L94" s="135">
        <f>IF('3c PC'!L14="-","-",'3c PC'!L64)</f>
        <v>6.6995028867368616</v>
      </c>
      <c r="M94" s="135">
        <f>IF('3c PC'!M14="-","-",'3c PC'!M64)</f>
        <v>7.1131218301273513</v>
      </c>
      <c r="N94" s="135">
        <f>IF('3c PC'!N14="-","-",'3c PC'!N64)</f>
        <v>7.1131218301273513</v>
      </c>
      <c r="O94" s="31"/>
      <c r="P94" s="135" t="str">
        <f>'3c PC'!P64</f>
        <v>-</v>
      </c>
      <c r="Q94" s="135" t="str">
        <f>'3c PC'!Q64</f>
        <v>-</v>
      </c>
      <c r="R94" s="135" t="str">
        <f>'3c PC'!R64</f>
        <v>-</v>
      </c>
      <c r="S94" s="135" t="str">
        <f>'3c PC'!S64</f>
        <v>-</v>
      </c>
      <c r="T94" s="135" t="str">
        <f>'3c PC'!T64</f>
        <v>-</v>
      </c>
      <c r="U94" s="135" t="str">
        <f>'3c PC'!U64</f>
        <v>-</v>
      </c>
      <c r="V94" s="135" t="str">
        <f>'3c PC'!V64</f>
        <v>-</v>
      </c>
      <c r="W94" s="135" t="str">
        <f>'3c PC'!W64</f>
        <v>-</v>
      </c>
      <c r="X94" s="135" t="str">
        <f>'3c PC'!X64</f>
        <v>-</v>
      </c>
      <c r="Y94" s="135" t="str">
        <f>'3c PC'!Y64</f>
        <v>-</v>
      </c>
      <c r="Z94" s="135" t="str">
        <f>'3c PC'!Z64</f>
        <v>-</v>
      </c>
      <c r="AA94" s="29"/>
    </row>
    <row r="95" spans="1:27" s="30" customFormat="1" ht="11.5" x14ac:dyDescent="0.25">
      <c r="A95" s="273">
        <v>4</v>
      </c>
      <c r="B95" s="138" t="s">
        <v>355</v>
      </c>
      <c r="C95" s="138" t="s">
        <v>346</v>
      </c>
      <c r="D95" s="141" t="s">
        <v>326</v>
      </c>
      <c r="E95" s="137"/>
      <c r="F95" s="31"/>
      <c r="G95" s="135" t="s">
        <v>336</v>
      </c>
      <c r="H95" s="135" t="s">
        <v>336</v>
      </c>
      <c r="I95" s="135" t="s">
        <v>336</v>
      </c>
      <c r="J95" s="135" t="s">
        <v>336</v>
      </c>
      <c r="K95" s="135" t="s">
        <v>336</v>
      </c>
      <c r="L95" s="135" t="s">
        <v>336</v>
      </c>
      <c r="M95" s="135" t="s">
        <v>336</v>
      </c>
      <c r="N95" s="135" t="s">
        <v>336</v>
      </c>
      <c r="O95" s="31"/>
      <c r="P95" s="135" t="s">
        <v>336</v>
      </c>
      <c r="Q95" s="135" t="s">
        <v>336</v>
      </c>
      <c r="R95" s="135" t="s">
        <v>336</v>
      </c>
      <c r="S95" s="135" t="s">
        <v>336</v>
      </c>
      <c r="T95" s="135" t="s">
        <v>336</v>
      </c>
      <c r="U95" s="135" t="s">
        <v>336</v>
      </c>
      <c r="V95" s="135" t="s">
        <v>336</v>
      </c>
      <c r="W95" s="135" t="s">
        <v>336</v>
      </c>
      <c r="X95" s="135" t="s">
        <v>336</v>
      </c>
      <c r="Y95" s="135" t="s">
        <v>336</v>
      </c>
      <c r="Z95" s="135" t="s">
        <v>336</v>
      </c>
      <c r="AA95" s="29"/>
    </row>
    <row r="96" spans="1:27" s="30" customFormat="1" ht="11.25" customHeight="1" x14ac:dyDescent="0.25">
      <c r="A96" s="273">
        <v>5</v>
      </c>
      <c r="B96" s="138" t="s">
        <v>352</v>
      </c>
      <c r="C96" s="138" t="s">
        <v>347</v>
      </c>
      <c r="D96" s="141" t="s">
        <v>326</v>
      </c>
      <c r="E96" s="137"/>
      <c r="F96" s="31"/>
      <c r="G96" s="135">
        <f>IF('3f CPIH'!C$16="-","-",'3g OC '!$E$11*('3f CPIH'!C$16/'3f CPIH'!$G$16))</f>
        <v>66.925069955235386</v>
      </c>
      <c r="H96" s="135">
        <f>IF('3f CPIH'!D$16="-","-",'3g OC '!$E$11*('3f CPIH'!D$16/'3f CPIH'!$G$16))</f>
        <v>67.059054079269885</v>
      </c>
      <c r="I96" s="135">
        <f>IF('3f CPIH'!E$16="-","-",'3g OC '!$E$11*('3f CPIH'!E$16/'3f CPIH'!$G$16))</f>
        <v>67.26003026532166</v>
      </c>
      <c r="J96" s="135">
        <f>IF('3f CPIH'!F$16="-","-",'3g OC '!$E$11*('3f CPIH'!F$16/'3f CPIH'!$G$16))</f>
        <v>67.661982637425169</v>
      </c>
      <c r="K96" s="135">
        <f>IF('3f CPIH'!G$16="-","-",'3g OC '!$E$11*('3f CPIH'!G$16/'3f CPIH'!$G$16))</f>
        <v>68.4658873816322</v>
      </c>
      <c r="L96" s="135">
        <f>IF('3f CPIH'!H$16="-","-",'3g OC '!$E$11*('3f CPIH'!H$16/'3f CPIH'!$G$16))</f>
        <v>69.336784187856495</v>
      </c>
      <c r="M96" s="135">
        <f>IF('3f CPIH'!I$16="-","-",'3g OC '!$E$11*('3f CPIH'!I$16/'3f CPIH'!$G$16))</f>
        <v>70.341665118115273</v>
      </c>
      <c r="N96" s="135">
        <f>IF('3f CPIH'!J$16="-","-",'3g OC '!$E$11*('3f CPIH'!J$16/'3f CPIH'!$G$16))</f>
        <v>70.944593676270557</v>
      </c>
      <c r="O96" s="31"/>
      <c r="P96" s="135">
        <f>IF('3f CPIH'!L$16="-","-",'3g OC '!$E$11*('3f CPIH'!L$16/'3f CPIH'!$G$16))</f>
        <v>70.944593676270557</v>
      </c>
      <c r="Q96" s="135" t="str">
        <f>IF('3f CPIH'!M$16="-","-",'3g OC '!$E$11*('3f CPIH'!M$16/'3f CPIH'!$G$16))</f>
        <v>-</v>
      </c>
      <c r="R96" s="135" t="str">
        <f>IF('3f CPIH'!N$16="-","-",'3g OC '!$E$11*('3f CPIH'!N$16/'3f CPIH'!$G$16))</f>
        <v>-</v>
      </c>
      <c r="S96" s="135" t="str">
        <f>IF('3f CPIH'!O$16="-","-",'3g OC '!$E$11*('3f CPIH'!O$16/'3f CPIH'!$G$16))</f>
        <v>-</v>
      </c>
      <c r="T96" s="135" t="str">
        <f>IF('3f CPIH'!P$16="-","-",'3g OC '!$E$11*('3f CPIH'!P$16/'3f CPIH'!$G$16))</f>
        <v>-</v>
      </c>
      <c r="U96" s="135" t="str">
        <f>IF('3f CPIH'!Q$16="-","-",'3g OC '!$E$11*('3f CPIH'!Q$16/'3f CPIH'!$G$16))</f>
        <v>-</v>
      </c>
      <c r="V96" s="135" t="str">
        <f>IF('3f CPIH'!R$16="-","-",'3g OC '!$E$11*('3f CPIH'!R$16/'3f CPIH'!$G$16))</f>
        <v>-</v>
      </c>
      <c r="W96" s="135" t="str">
        <f>IF('3f CPIH'!S$16="-","-",'3g OC '!$E$11*('3f CPIH'!S$16/'3f CPIH'!$G$16))</f>
        <v>-</v>
      </c>
      <c r="X96" s="135" t="str">
        <f>IF('3f CPIH'!T$16="-","-",'3g OC '!$E$11*('3f CPIH'!T$16/'3f CPIH'!$G$16))</f>
        <v>-</v>
      </c>
      <c r="Y96" s="135" t="str">
        <f>IF('3f CPIH'!U$16="-","-",'3g OC '!$E$11*('3f CPIH'!U$16/'3f CPIH'!$G$16))</f>
        <v>-</v>
      </c>
      <c r="Z96" s="135" t="str">
        <f>IF('3f CPIH'!V$16="-","-",'3g OC '!$E$11*('3f CPIH'!V$16/'3f CPIH'!$G$16))</f>
        <v>-</v>
      </c>
      <c r="AA96" s="29"/>
    </row>
    <row r="97" spans="1:27" s="30" customFormat="1" ht="11.25" customHeight="1" x14ac:dyDescent="0.25">
      <c r="A97" s="273">
        <v>6</v>
      </c>
      <c r="B97" s="138" t="s">
        <v>352</v>
      </c>
      <c r="C97" s="138" t="s">
        <v>45</v>
      </c>
      <c r="D97" s="141" t="s">
        <v>326</v>
      </c>
      <c r="E97" s="137"/>
      <c r="F97" s="31"/>
      <c r="G97" s="135" t="s">
        <v>336</v>
      </c>
      <c r="H97" s="135" t="s">
        <v>336</v>
      </c>
      <c r="I97" s="135" t="s">
        <v>336</v>
      </c>
      <c r="J97" s="135" t="s">
        <v>336</v>
      </c>
      <c r="K97" s="135">
        <f>IF('3h SMNCC'!F$37="-","-",'3h SMNCC'!F$45)</f>
        <v>0</v>
      </c>
      <c r="L97" s="135">
        <f>IF('3h SMNCC'!G$37="-","-",'3h SMNCC'!G$45)</f>
        <v>-0.12178212898926209</v>
      </c>
      <c r="M97" s="135">
        <f>IF('3h SMNCC'!H$37="-","-",'3h SMNCC'!H$45)</f>
        <v>1.3595250059192825</v>
      </c>
      <c r="N97" s="135">
        <f>IF('3h SMNCC'!I$37="-","-",'3h SMNCC'!I$45)</f>
        <v>5.6746306369773842</v>
      </c>
      <c r="O97" s="31"/>
      <c r="P97" s="135" t="str">
        <f>IF('3h SMNCC'!K$37="-","-",'3h SMNCC'!K$45)</f>
        <v>-</v>
      </c>
      <c r="Q97" s="135" t="str">
        <f>IF('3h SMNCC'!L$37="-","-",'3h SMNCC'!L$45)</f>
        <v>-</v>
      </c>
      <c r="R97" s="135" t="str">
        <f>IF('3h SMNCC'!M$37="-","-",'3h SMNCC'!M$45)</f>
        <v>-</v>
      </c>
      <c r="S97" s="135" t="str">
        <f>IF('3h SMNCC'!N$37="-","-",'3h SMNCC'!N$45)</f>
        <v>-</v>
      </c>
      <c r="T97" s="135" t="str">
        <f>IF('3h SMNCC'!O$37="-","-",'3h SMNCC'!O$45)</f>
        <v>-</v>
      </c>
      <c r="U97" s="135" t="str">
        <f>IF('3h SMNCC'!P$37="-","-",'3h SMNCC'!P$45)</f>
        <v>-</v>
      </c>
      <c r="V97" s="135" t="str">
        <f>IF('3h SMNCC'!Q$37="-","-",'3h SMNCC'!Q$45)</f>
        <v>-</v>
      </c>
      <c r="W97" s="135" t="str">
        <f>IF('3h SMNCC'!R$37="-","-",'3h SMNCC'!R$45)</f>
        <v>-</v>
      </c>
      <c r="X97" s="135" t="str">
        <f>IF('3h SMNCC'!S$37="-","-",'3h SMNCC'!S$45)</f>
        <v>-</v>
      </c>
      <c r="Y97" s="135" t="str">
        <f>IF('3h SMNCC'!T$37="-","-",'3h SMNCC'!T$45)</f>
        <v>-</v>
      </c>
      <c r="Z97" s="135" t="str">
        <f>IF('3h SMNCC'!U$37="-","-",'3h SMNCC'!U$45)</f>
        <v>-</v>
      </c>
      <c r="AA97" s="29"/>
    </row>
    <row r="98" spans="1:27" s="30" customFormat="1" ht="11.25" customHeight="1" x14ac:dyDescent="0.25">
      <c r="A98" s="273">
        <v>7</v>
      </c>
      <c r="B98" s="138" t="s">
        <v>352</v>
      </c>
      <c r="C98" s="138" t="s">
        <v>399</v>
      </c>
      <c r="D98" s="141" t="s">
        <v>326</v>
      </c>
      <c r="E98" s="137"/>
      <c r="F98" s="31"/>
      <c r="G98" s="135">
        <f>IF('3f CPIH'!C$16="-","-",'3i PAAC PAP'!$G$17*('3f CPIH'!C$16/'3f CPIH'!$G$16))</f>
        <v>4.3680494184605196</v>
      </c>
      <c r="H98" s="135">
        <f>IF('3f CPIH'!D$16="-","-",'3i PAAC PAP'!$G$17*('3f CPIH'!D$16/'3f CPIH'!$G$16))</f>
        <v>4.3767942621411207</v>
      </c>
      <c r="I98" s="135">
        <f>IF('3f CPIH'!E$16="-","-",'3i PAAC PAP'!$G$17*('3f CPIH'!E$16/'3f CPIH'!$G$16))</f>
        <v>4.389911527662024</v>
      </c>
      <c r="J98" s="135">
        <f>IF('3f CPIH'!F$16="-","-",'3i PAAC PAP'!$G$17*('3f CPIH'!F$16/'3f CPIH'!$G$16))</f>
        <v>4.4161460587038288</v>
      </c>
      <c r="K98" s="135">
        <f>IF('3f CPIH'!G$16="-","-",'3i PAAC PAP'!$G$17*('3f CPIH'!G$16/'3f CPIH'!$G$16))</f>
        <v>4.4686151207874385</v>
      </c>
      <c r="L98" s="135">
        <f>IF('3f CPIH'!H$16="-","-",'3i PAAC PAP'!$G$17*('3f CPIH'!H$16/'3f CPIH'!$G$16))</f>
        <v>4.5254566047113496</v>
      </c>
      <c r="M98" s="135">
        <f>IF('3f CPIH'!I$16="-","-",'3i PAAC PAP'!$G$17*('3f CPIH'!I$16/'3f CPIH'!$G$16))</f>
        <v>4.5910429323158608</v>
      </c>
      <c r="N98" s="135">
        <f>IF('3f CPIH'!J$16="-","-",'3i PAAC PAP'!$G$17*('3f CPIH'!J$16/'3f CPIH'!$G$16))</f>
        <v>4.630394728878569</v>
      </c>
      <c r="O98" s="31"/>
      <c r="P98" s="135">
        <f>IF('3f CPIH'!L$16="-","-",'3i PAAC PAP'!$G$17*('3f CPIH'!L$16/'3f CPIH'!$G$16))</f>
        <v>4.630394728878569</v>
      </c>
      <c r="Q98" s="135" t="str">
        <f>IF('3f CPIH'!M$16="-","-",'3i PAAC PAP'!$G$17*('3f CPIH'!M$16/'3f CPIH'!$G$16))</f>
        <v>-</v>
      </c>
      <c r="R98" s="135" t="str">
        <f>IF('3f CPIH'!N$16="-","-",'3i PAAC PAP'!$G$17*('3f CPIH'!N$16/'3f CPIH'!$G$16))</f>
        <v>-</v>
      </c>
      <c r="S98" s="135" t="str">
        <f>IF('3f CPIH'!O$16="-","-",'3i PAAC PAP'!$G$17*('3f CPIH'!O$16/'3f CPIH'!$G$16))</f>
        <v>-</v>
      </c>
      <c r="T98" s="135" t="str">
        <f>IF('3f CPIH'!P$16="-","-",'3i PAAC PAP'!$G$17*('3f CPIH'!P$16/'3f CPIH'!$G$16))</f>
        <v>-</v>
      </c>
      <c r="U98" s="135" t="str">
        <f>IF('3f CPIH'!Q$16="-","-",'3i PAAC PAP'!$G$17*('3f CPIH'!Q$16/'3f CPIH'!$G$16))</f>
        <v>-</v>
      </c>
      <c r="V98" s="135" t="str">
        <f>IF('3f CPIH'!R$16="-","-",'3i PAAC PAP'!$G$17*('3f CPIH'!R$16/'3f CPIH'!$G$16))</f>
        <v>-</v>
      </c>
      <c r="W98" s="135" t="str">
        <f>IF('3f CPIH'!S$16="-","-",'3i PAAC PAP'!$G$17*('3f CPIH'!S$16/'3f CPIH'!$G$16))</f>
        <v>-</v>
      </c>
      <c r="X98" s="135" t="str">
        <f>IF('3f CPIH'!T$16="-","-",'3i PAAC PAP'!$G$17*('3f CPIH'!T$16/'3f CPIH'!$G$16))</f>
        <v>-</v>
      </c>
      <c r="Y98" s="135" t="str">
        <f>IF('3f CPIH'!U$16="-","-",'3i PAAC PAP'!$G$17*('3f CPIH'!U$16/'3f CPIH'!$G$16))</f>
        <v>-</v>
      </c>
      <c r="Z98" s="135" t="str">
        <f>IF('3f CPIH'!V$16="-","-",'3i PAAC PAP'!$G$17*('3f CPIH'!V$16/'3f CPIH'!$G$16))</f>
        <v>-</v>
      </c>
      <c r="AA98" s="29"/>
    </row>
    <row r="99" spans="1:27" s="30" customFormat="1" ht="11.25" customHeight="1" x14ac:dyDescent="0.25">
      <c r="A99" s="273">
        <v>8</v>
      </c>
      <c r="B99" s="138" t="s">
        <v>352</v>
      </c>
      <c r="C99" s="138" t="s">
        <v>417</v>
      </c>
      <c r="D99" s="141" t="s">
        <v>326</v>
      </c>
      <c r="E99" s="137"/>
      <c r="F99" s="31"/>
      <c r="G99" s="135">
        <f>IF(G94="-","-",SUM(G92:G97)*'3i PAAC PAP'!$G$29)</f>
        <v>0.82996803995620339</v>
      </c>
      <c r="H99" s="135">
        <f>IF(H94="-","-",SUM(H92:H97)*'3i PAAC PAP'!$G$29)</f>
        <v>0.83148137383212328</v>
      </c>
      <c r="I99" s="135">
        <f>IF(I94="-","-",SUM(I92:I97)*'3i PAAC PAP'!$G$29)</f>
        <v>0.83446269297762621</v>
      </c>
      <c r="J99" s="135">
        <f>IF(J94="-","-",SUM(J92:J97)*'3i PAAC PAP'!$G$29)</f>
        <v>0.83900269460538612</v>
      </c>
      <c r="K99" s="135">
        <f>IF(K94="-","-",SUM(K92:K97)*'3i PAAC PAP'!$G$29)</f>
        <v>0.8489836554111001</v>
      </c>
      <c r="L99" s="135">
        <f>IF(L94="-","-",SUM(L92:L97)*'3i PAAC PAP'!$G$29)</f>
        <v>0.85744481173225251</v>
      </c>
      <c r="M99" s="135">
        <f>IF(M94="-","-",SUM(M92:M97)*'3i PAAC PAP'!$G$29)</f>
        <v>0.89019776818364937</v>
      </c>
      <c r="N99" s="135">
        <f>IF(N94="-","-",SUM(N92:N97)*'3i PAAC PAP'!$G$29)</f>
        <v>0.94574634750303599</v>
      </c>
      <c r="O99" s="31"/>
      <c r="P99" s="135" t="str">
        <f>IF(P94="-","-",SUM(P92:P97)*'3i PAAC PAP'!$G$29)</f>
        <v>-</v>
      </c>
      <c r="Q99" s="135" t="str">
        <f>IF(Q94="-","-",SUM(Q92:Q97)*'3i PAAC PAP'!$G$29)</f>
        <v>-</v>
      </c>
      <c r="R99" s="135" t="str">
        <f>IF(R94="-","-",SUM(R92:R97)*'3i PAAC PAP'!$G$29)</f>
        <v>-</v>
      </c>
      <c r="S99" s="135" t="str">
        <f>IF(S94="-","-",SUM(S92:S97)*'3i PAAC PAP'!$G$29)</f>
        <v>-</v>
      </c>
      <c r="T99" s="135" t="str">
        <f>IF(T94="-","-",SUM(T92:T97)*'3i PAAC PAP'!$G$29)</f>
        <v>-</v>
      </c>
      <c r="U99" s="135" t="str">
        <f>IF(U94="-","-",SUM(U92:U97)*'3i PAAC PAP'!$G$29)</f>
        <v>-</v>
      </c>
      <c r="V99" s="135" t="str">
        <f>IF(V94="-","-",SUM(V92:V97)*'3i PAAC PAP'!$G$29)</f>
        <v>-</v>
      </c>
      <c r="W99" s="135" t="str">
        <f>IF(W94="-","-",SUM(W92:W97)*'3i PAAC PAP'!$G$29)</f>
        <v>-</v>
      </c>
      <c r="X99" s="135" t="str">
        <f>IF(X94="-","-",SUM(X92:X97)*'3i PAAC PAP'!$G$29)</f>
        <v>-</v>
      </c>
      <c r="Y99" s="135" t="str">
        <f>IF(Y94="-","-",SUM(Y92:Y97)*'3i PAAC PAP'!$G$29)</f>
        <v>-</v>
      </c>
      <c r="Z99" s="135" t="str">
        <f>IF(Z94="-","-",SUM(Z92:Z97)*'3i PAAC PAP'!$G$29)</f>
        <v>-</v>
      </c>
      <c r="AA99" s="29"/>
    </row>
    <row r="100" spans="1:27" s="30" customFormat="1" ht="11.25" customHeight="1" x14ac:dyDescent="0.25">
      <c r="A100" s="273">
        <v>9</v>
      </c>
      <c r="B100" s="138" t="s">
        <v>398</v>
      </c>
      <c r="C100" s="138" t="s">
        <v>548</v>
      </c>
      <c r="D100" s="141" t="s">
        <v>326</v>
      </c>
      <c r="E100" s="137"/>
      <c r="F100" s="31"/>
      <c r="G100" s="135">
        <f>IF(G94="-","-",SUM(G92:G99)*'3j EBIT'!$E$11)</f>
        <v>1.4949170791933499</v>
      </c>
      <c r="H100" s="135">
        <f>IF(H94="-","-",SUM(H92:H99)*'3j EBIT'!$E$11)</f>
        <v>1.4976576829235793</v>
      </c>
      <c r="I100" s="135">
        <f>IF(I94="-","-",SUM(I92:I99)*'3j EBIT'!$E$11)</f>
        <v>1.5029786682755713</v>
      </c>
      <c r="J100" s="135">
        <f>IF(J94="-","-",SUM(J92:J99)*'3j EBIT'!$E$11)</f>
        <v>1.5112004794662599</v>
      </c>
      <c r="K100" s="135">
        <f>IF(K94="-","-",SUM(K92:K99)*'3j EBIT'!$E$11)</f>
        <v>1.5291767918467845</v>
      </c>
      <c r="L100" s="135">
        <f>IF(L94="-","-",SUM(L92:L99)*'3j EBIT'!$E$11)</f>
        <v>1.5446507208789062</v>
      </c>
      <c r="M100" s="135">
        <f>IF(M94="-","-",SUM(M92:M99)*'3j EBIT'!$E$11)</f>
        <v>1.601615500438567</v>
      </c>
      <c r="N100" s="135">
        <f>IF(N94="-","-",SUM(N92:N99)*'3j EBIT'!$E$11)</f>
        <v>1.6968612571753809</v>
      </c>
      <c r="O100" s="31"/>
      <c r="P100" s="135" t="str">
        <f>IF(P94="-","-",SUM(P92:P99)*'3j EBIT'!$E$11)</f>
        <v>-</v>
      </c>
      <c r="Q100" s="135" t="str">
        <f>IF(Q94="-","-",SUM(Q92:Q99)*'3j EBIT'!$E$11)</f>
        <v>-</v>
      </c>
      <c r="R100" s="135" t="str">
        <f>IF(R94="-","-",SUM(R92:R99)*'3j EBIT'!$E$11)</f>
        <v>-</v>
      </c>
      <c r="S100" s="135" t="str">
        <f>IF(S94="-","-",SUM(S92:S99)*'3j EBIT'!$E$11)</f>
        <v>-</v>
      </c>
      <c r="T100" s="135" t="str">
        <f>IF(T94="-","-",SUM(T92:T99)*'3j EBIT'!$E$11)</f>
        <v>-</v>
      </c>
      <c r="U100" s="135" t="str">
        <f>IF(U94="-","-",SUM(U92:U99)*'3j EBIT'!$E$11)</f>
        <v>-</v>
      </c>
      <c r="V100" s="135" t="str">
        <f>IF(V94="-","-",SUM(V92:V99)*'3j EBIT'!$E$11)</f>
        <v>-</v>
      </c>
      <c r="W100" s="135" t="str">
        <f>IF(W94="-","-",SUM(W92:W99)*'3j EBIT'!$E$11)</f>
        <v>-</v>
      </c>
      <c r="X100" s="135" t="str">
        <f>IF(X94="-","-",SUM(X92:X99)*'3j EBIT'!$E$11)</f>
        <v>-</v>
      </c>
      <c r="Y100" s="135" t="str">
        <f>IF(Y94="-","-",SUM(Y92:Y99)*'3j EBIT'!$E$11)</f>
        <v>-</v>
      </c>
      <c r="Z100" s="135" t="str">
        <f>IF(Z94="-","-",SUM(Z92:Z99)*'3j EBIT'!$E$11)</f>
        <v>-</v>
      </c>
      <c r="AA100" s="29"/>
    </row>
    <row r="101" spans="1:27" s="30" customFormat="1" ht="11.25" customHeight="1" x14ac:dyDescent="0.25">
      <c r="A101" s="273">
        <v>10</v>
      </c>
      <c r="B101" s="138" t="s">
        <v>294</v>
      </c>
      <c r="C101" s="188" t="s">
        <v>549</v>
      </c>
      <c r="D101" s="141" t="s">
        <v>326</v>
      </c>
      <c r="E101" s="137"/>
      <c r="F101" s="31"/>
      <c r="G101" s="135">
        <f>IF(G96="-","-",SUM(G92:G94,G96:G100)*'3k HAP'!$E$12)</f>
        <v>1.1606560757622275</v>
      </c>
      <c r="H101" s="135">
        <f>IF(H96="-","-",SUM(H92:H94,H96:H100)*'3k HAP'!$E$12)</f>
        <v>1.162783884999957</v>
      </c>
      <c r="I101" s="135">
        <f>IF(I96="-","-",SUM(I92:I94,I96:I100)*'3k HAP'!$E$12)</f>
        <v>1.1669151067672299</v>
      </c>
      <c r="J101" s="135">
        <f>IF(J96="-","-",SUM(J92:J94,J96:J100)*'3k HAP'!$E$12)</f>
        <v>1.1732985344804188</v>
      </c>
      <c r="K101" s="135">
        <f>IF(K96="-","-",SUM(K92:K94,K96:K100)*'3k HAP'!$E$12)</f>
        <v>1.1872553729396556</v>
      </c>
      <c r="L101" s="135">
        <f>IF(L96="-","-",SUM(L92:L94,L96:L100)*'3k HAP'!$E$12)</f>
        <v>1.1992693568569017</v>
      </c>
      <c r="M101" s="135">
        <f>IF(M96="-","-",SUM(M92:M94,M96:M100)*'3k HAP'!$E$12)</f>
        <v>1.2434969052745388</v>
      </c>
      <c r="N101" s="135">
        <f>IF(N96="-","-",SUM(N92:N94,N96:N100)*'3k HAP'!$E$12)</f>
        <v>1.3174458672509484</v>
      </c>
      <c r="O101" s="31"/>
      <c r="P101" s="135">
        <f>IF(P96="-","-",SUM(P92:P94,P96:P100)*'3k HAP'!$E$12)</f>
        <v>1.0940670829598513</v>
      </c>
      <c r="Q101" s="135" t="str">
        <f>IF(Q96="-","-",SUM(Q92:Q94,Q96:Q100)*'3k HAP'!$E$12)</f>
        <v>-</v>
      </c>
      <c r="R101" s="135" t="str">
        <f>IF(R96="-","-",SUM(R92:R94,R96:R100)*'3k HAP'!$E$12)</f>
        <v>-</v>
      </c>
      <c r="S101" s="135" t="str">
        <f>IF(S96="-","-",SUM(S92:S94,S96:S100)*'3k HAP'!$E$12)</f>
        <v>-</v>
      </c>
      <c r="T101" s="135" t="str">
        <f>IF(T96="-","-",SUM(T92:T94,T96:T100)*'3k HAP'!$E$12)</f>
        <v>-</v>
      </c>
      <c r="U101" s="135" t="str">
        <f>IF(U96="-","-",SUM(U92:U94,U96:U100)*'3k HAP'!$E$12)</f>
        <v>-</v>
      </c>
      <c r="V101" s="135" t="str">
        <f>IF(V96="-","-",SUM(V92:V94,V96:V100)*'3k HAP'!$E$12)</f>
        <v>-</v>
      </c>
      <c r="W101" s="135" t="str">
        <f>IF(W96="-","-",SUM(W92:W94,W96:W100)*'3k HAP'!$E$12)</f>
        <v>-</v>
      </c>
      <c r="X101" s="135" t="str">
        <f>IF(X96="-","-",SUM(X92:X94,X96:X100)*'3k HAP'!$E$12)</f>
        <v>-</v>
      </c>
      <c r="Y101" s="135" t="str">
        <f>IF(Y96="-","-",SUM(Y92:Y94,Y96:Y100)*'3k HAP'!$E$12)</f>
        <v>-</v>
      </c>
      <c r="Z101" s="135" t="str">
        <f>IF(Z96="-","-",SUM(Z92:Z94,Z96:Z100)*'3k HAP'!$E$12)</f>
        <v>-</v>
      </c>
      <c r="AA101" s="29"/>
    </row>
    <row r="102" spans="1:27" s="30" customFormat="1" ht="11.5" x14ac:dyDescent="0.25">
      <c r="A102" s="273">
        <v>11</v>
      </c>
      <c r="B102" s="138" t="s">
        <v>46</v>
      </c>
      <c r="C102" s="138" t="str">
        <f>B102&amp;"_"&amp;D102</f>
        <v>Total_Southern</v>
      </c>
      <c r="D102" s="141" t="s">
        <v>326</v>
      </c>
      <c r="E102" s="137"/>
      <c r="F102" s="31"/>
      <c r="G102" s="135">
        <f t="shared" ref="G102:N102" si="14">IF(G80="-","-",SUM(G92:G101))</f>
        <v>81.335419428289796</v>
      </c>
      <c r="H102" s="135">
        <f t="shared" si="14"/>
        <v>81.484530142848755</v>
      </c>
      <c r="I102" s="135">
        <f t="shared" si="14"/>
        <v>81.774034210599197</v>
      </c>
      <c r="J102" s="135">
        <f t="shared" si="14"/>
        <v>82.221366354276142</v>
      </c>
      <c r="K102" s="135">
        <f t="shared" si="14"/>
        <v>83.199421209354043</v>
      </c>
      <c r="L102" s="135">
        <f t="shared" si="14"/>
        <v>84.041326439783504</v>
      </c>
      <c r="M102" s="135">
        <f t="shared" si="14"/>
        <v>87.140665060374531</v>
      </c>
      <c r="N102" s="135">
        <f t="shared" si="14"/>
        <v>92.322794344183237</v>
      </c>
      <c r="O102" s="31"/>
      <c r="P102" s="135" t="str">
        <f t="shared" ref="P102:Z102" si="15">IF(P92="-","-",SUM(P92:P101))</f>
        <v>-</v>
      </c>
      <c r="Q102" s="135" t="str">
        <f t="shared" si="15"/>
        <v>-</v>
      </c>
      <c r="R102" s="135" t="str">
        <f t="shared" si="15"/>
        <v>-</v>
      </c>
      <c r="S102" s="135" t="str">
        <f t="shared" si="15"/>
        <v>-</v>
      </c>
      <c r="T102" s="135" t="str">
        <f t="shared" si="15"/>
        <v>-</v>
      </c>
      <c r="U102" s="135" t="str">
        <f t="shared" si="15"/>
        <v>-</v>
      </c>
      <c r="V102" s="135" t="str">
        <f t="shared" si="15"/>
        <v>-</v>
      </c>
      <c r="W102" s="135" t="str">
        <f t="shared" si="15"/>
        <v>-</v>
      </c>
      <c r="X102" s="135" t="str">
        <f t="shared" si="15"/>
        <v>-</v>
      </c>
      <c r="Y102" s="135" t="str">
        <f t="shared" si="15"/>
        <v>-</v>
      </c>
      <c r="Z102" s="135" t="str">
        <f t="shared" si="15"/>
        <v>-</v>
      </c>
      <c r="AA102" s="29"/>
    </row>
    <row r="103" spans="1:27" s="30" customFormat="1" ht="11.5" x14ac:dyDescent="0.25">
      <c r="A103" s="273">
        <v>1</v>
      </c>
      <c r="B103" s="142" t="s">
        <v>353</v>
      </c>
      <c r="C103" s="142" t="s">
        <v>344</v>
      </c>
      <c r="D103" s="140" t="s">
        <v>327</v>
      </c>
      <c r="E103" s="134"/>
      <c r="F103" s="31"/>
      <c r="G103" s="41" t="s">
        <v>336</v>
      </c>
      <c r="H103" s="41" t="s">
        <v>336</v>
      </c>
      <c r="I103" s="41" t="s">
        <v>336</v>
      </c>
      <c r="J103" s="41" t="s">
        <v>336</v>
      </c>
      <c r="K103" s="41" t="s">
        <v>336</v>
      </c>
      <c r="L103" s="41" t="s">
        <v>336</v>
      </c>
      <c r="M103" s="41" t="s">
        <v>336</v>
      </c>
      <c r="N103" s="41" t="s">
        <v>336</v>
      </c>
      <c r="O103" s="31"/>
      <c r="P103" s="41" t="s">
        <v>336</v>
      </c>
      <c r="Q103" s="41" t="s">
        <v>336</v>
      </c>
      <c r="R103" s="41" t="s">
        <v>336</v>
      </c>
      <c r="S103" s="41" t="s">
        <v>336</v>
      </c>
      <c r="T103" s="41" t="s">
        <v>336</v>
      </c>
      <c r="U103" s="41" t="s">
        <v>336</v>
      </c>
      <c r="V103" s="41" t="s">
        <v>336</v>
      </c>
      <c r="W103" s="41" t="s">
        <v>336</v>
      </c>
      <c r="X103" s="41" t="s">
        <v>336</v>
      </c>
      <c r="Y103" s="41" t="s">
        <v>336</v>
      </c>
      <c r="Z103" s="41" t="s">
        <v>336</v>
      </c>
      <c r="AA103" s="29"/>
    </row>
    <row r="104" spans="1:27" s="30" customFormat="1" ht="11.5" x14ac:dyDescent="0.25">
      <c r="A104" s="273">
        <v>2</v>
      </c>
      <c r="B104" s="142" t="s">
        <v>353</v>
      </c>
      <c r="C104" s="142" t="s">
        <v>303</v>
      </c>
      <c r="D104" s="140" t="s">
        <v>327</v>
      </c>
      <c r="E104" s="134"/>
      <c r="F104" s="31"/>
      <c r="G104" s="41" t="s">
        <v>336</v>
      </c>
      <c r="H104" s="41" t="s">
        <v>336</v>
      </c>
      <c r="I104" s="41" t="s">
        <v>336</v>
      </c>
      <c r="J104" s="41" t="s">
        <v>336</v>
      </c>
      <c r="K104" s="41" t="s">
        <v>336</v>
      </c>
      <c r="L104" s="41" t="s">
        <v>336</v>
      </c>
      <c r="M104" s="41" t="s">
        <v>336</v>
      </c>
      <c r="N104" s="41" t="s">
        <v>336</v>
      </c>
      <c r="O104" s="31"/>
      <c r="P104" s="41" t="s">
        <v>336</v>
      </c>
      <c r="Q104" s="41" t="s">
        <v>336</v>
      </c>
      <c r="R104" s="41" t="s">
        <v>336</v>
      </c>
      <c r="S104" s="41" t="s">
        <v>336</v>
      </c>
      <c r="T104" s="41" t="s">
        <v>336</v>
      </c>
      <c r="U104" s="41" t="s">
        <v>336</v>
      </c>
      <c r="V104" s="41" t="s">
        <v>336</v>
      </c>
      <c r="W104" s="41" t="s">
        <v>336</v>
      </c>
      <c r="X104" s="41" t="s">
        <v>336</v>
      </c>
      <c r="Y104" s="41" t="s">
        <v>336</v>
      </c>
      <c r="Z104" s="41" t="s">
        <v>336</v>
      </c>
      <c r="AA104" s="29"/>
    </row>
    <row r="105" spans="1:27" s="30" customFormat="1" ht="12.4" customHeight="1" x14ac:dyDescent="0.25">
      <c r="A105" s="273">
        <v>3</v>
      </c>
      <c r="B105" s="142" t="s">
        <v>2</v>
      </c>
      <c r="C105" s="142" t="s">
        <v>345</v>
      </c>
      <c r="D105" s="140" t="s">
        <v>327</v>
      </c>
      <c r="E105" s="134"/>
      <c r="F105" s="31"/>
      <c r="G105" s="41">
        <f>IF('3c PC'!G14="-","-",'3c PC'!G64)</f>
        <v>6.5567588596821027</v>
      </c>
      <c r="H105" s="41">
        <f>IF('3c PC'!H14="-","-",'3c PC'!H64)</f>
        <v>6.5567588596821027</v>
      </c>
      <c r="I105" s="41">
        <f>IF('3c PC'!I14="-","-",'3c PC'!I64)</f>
        <v>6.6197359495950758</v>
      </c>
      <c r="J105" s="41">
        <f>IF('3c PC'!J14="-","-",'3c PC'!J64)</f>
        <v>6.6197359495950758</v>
      </c>
      <c r="K105" s="41">
        <f>IF('3c PC'!K14="-","-",'3c PC'!K64)</f>
        <v>6.6995028867368616</v>
      </c>
      <c r="L105" s="41">
        <f>IF('3c PC'!L14="-","-",'3c PC'!L64)</f>
        <v>6.6995028867368616</v>
      </c>
      <c r="M105" s="41">
        <f>IF('3c PC'!M14="-","-",'3c PC'!M64)</f>
        <v>7.1131218301273513</v>
      </c>
      <c r="N105" s="41">
        <f>IF('3c PC'!N14="-","-",'3c PC'!N64)</f>
        <v>7.1131218301273513</v>
      </c>
      <c r="O105" s="31"/>
      <c r="P105" s="41" t="str">
        <f>'3c PC'!P64</f>
        <v>-</v>
      </c>
      <c r="Q105" s="41" t="str">
        <f>'3c PC'!Q64</f>
        <v>-</v>
      </c>
      <c r="R105" s="41" t="str">
        <f>'3c PC'!R64</f>
        <v>-</v>
      </c>
      <c r="S105" s="41" t="str">
        <f>'3c PC'!S64</f>
        <v>-</v>
      </c>
      <c r="T105" s="41" t="str">
        <f>'3c PC'!T64</f>
        <v>-</v>
      </c>
      <c r="U105" s="41" t="str">
        <f>'3c PC'!U64</f>
        <v>-</v>
      </c>
      <c r="V105" s="41" t="str">
        <f>'3c PC'!V64</f>
        <v>-</v>
      </c>
      <c r="W105" s="41" t="str">
        <f>'3c PC'!W64</f>
        <v>-</v>
      </c>
      <c r="X105" s="41" t="str">
        <f>'3c PC'!X64</f>
        <v>-</v>
      </c>
      <c r="Y105" s="41" t="str">
        <f>'3c PC'!Y64</f>
        <v>-</v>
      </c>
      <c r="Z105" s="41" t="str">
        <f>'3c PC'!Z64</f>
        <v>-</v>
      </c>
      <c r="AA105" s="29"/>
    </row>
    <row r="106" spans="1:27" s="30" customFormat="1" ht="11.25" customHeight="1" x14ac:dyDescent="0.25">
      <c r="A106" s="273">
        <v>4</v>
      </c>
      <c r="B106" s="142" t="s">
        <v>355</v>
      </c>
      <c r="C106" s="142" t="s">
        <v>346</v>
      </c>
      <c r="D106" s="140" t="s">
        <v>327</v>
      </c>
      <c r="E106" s="134"/>
      <c r="F106" s="31"/>
      <c r="G106" s="41" t="s">
        <v>336</v>
      </c>
      <c r="H106" s="41" t="s">
        <v>336</v>
      </c>
      <c r="I106" s="41" t="s">
        <v>336</v>
      </c>
      <c r="J106" s="41" t="s">
        <v>336</v>
      </c>
      <c r="K106" s="41" t="s">
        <v>336</v>
      </c>
      <c r="L106" s="41" t="s">
        <v>336</v>
      </c>
      <c r="M106" s="41" t="s">
        <v>336</v>
      </c>
      <c r="N106" s="41" t="s">
        <v>336</v>
      </c>
      <c r="O106" s="31"/>
      <c r="P106" s="41" t="s">
        <v>336</v>
      </c>
      <c r="Q106" s="41" t="s">
        <v>336</v>
      </c>
      <c r="R106" s="41" t="s">
        <v>336</v>
      </c>
      <c r="S106" s="41" t="s">
        <v>336</v>
      </c>
      <c r="T106" s="41" t="s">
        <v>336</v>
      </c>
      <c r="U106" s="41" t="s">
        <v>336</v>
      </c>
      <c r="V106" s="41" t="s">
        <v>336</v>
      </c>
      <c r="W106" s="41" t="s">
        <v>336</v>
      </c>
      <c r="X106" s="41" t="s">
        <v>336</v>
      </c>
      <c r="Y106" s="41" t="s">
        <v>336</v>
      </c>
      <c r="Z106" s="41" t="s">
        <v>336</v>
      </c>
      <c r="AA106" s="29"/>
    </row>
    <row r="107" spans="1:27" s="30" customFormat="1" ht="11.25" customHeight="1" x14ac:dyDescent="0.25">
      <c r="A107" s="273">
        <v>5</v>
      </c>
      <c r="B107" s="142" t="s">
        <v>352</v>
      </c>
      <c r="C107" s="142" t="s">
        <v>347</v>
      </c>
      <c r="D107" s="140" t="s">
        <v>327</v>
      </c>
      <c r="E107" s="134"/>
      <c r="F107" s="31"/>
      <c r="G107" s="41">
        <f>IF('3f CPIH'!C$16="-","-",'3g OC '!$E$11*('3f CPIH'!C$16/'3f CPIH'!$G$16))</f>
        <v>66.925069955235386</v>
      </c>
      <c r="H107" s="41">
        <f>IF('3f CPIH'!D$16="-","-",'3g OC '!$E$11*('3f CPIH'!D$16/'3f CPIH'!$G$16))</f>
        <v>67.059054079269885</v>
      </c>
      <c r="I107" s="41">
        <f>IF('3f CPIH'!E$16="-","-",'3g OC '!$E$11*('3f CPIH'!E$16/'3f CPIH'!$G$16))</f>
        <v>67.26003026532166</v>
      </c>
      <c r="J107" s="41">
        <f>IF('3f CPIH'!F$16="-","-",'3g OC '!$E$11*('3f CPIH'!F$16/'3f CPIH'!$G$16))</f>
        <v>67.661982637425169</v>
      </c>
      <c r="K107" s="41">
        <f>IF('3f CPIH'!G$16="-","-",'3g OC '!$E$11*('3f CPIH'!G$16/'3f CPIH'!$G$16))</f>
        <v>68.4658873816322</v>
      </c>
      <c r="L107" s="41">
        <f>IF('3f CPIH'!H$16="-","-",'3g OC '!$E$11*('3f CPIH'!H$16/'3f CPIH'!$G$16))</f>
        <v>69.336784187856495</v>
      </c>
      <c r="M107" s="41">
        <f>IF('3f CPIH'!I$16="-","-",'3g OC '!$E$11*('3f CPIH'!I$16/'3f CPIH'!$G$16))</f>
        <v>70.341665118115273</v>
      </c>
      <c r="N107" s="41">
        <f>IF('3f CPIH'!J$16="-","-",'3g OC '!$E$11*('3f CPIH'!J$16/'3f CPIH'!$G$16))</f>
        <v>70.944593676270557</v>
      </c>
      <c r="O107" s="31"/>
      <c r="P107" s="41">
        <f>IF('3f CPIH'!L$16="-","-",'3g OC '!$E$11*('3f CPIH'!L$16/'3f CPIH'!$G$16))</f>
        <v>70.944593676270557</v>
      </c>
      <c r="Q107" s="41" t="str">
        <f>IF('3f CPIH'!M$16="-","-",'3g OC '!$E$11*('3f CPIH'!M$16/'3f CPIH'!$G$16))</f>
        <v>-</v>
      </c>
      <c r="R107" s="41" t="str">
        <f>IF('3f CPIH'!N$16="-","-",'3g OC '!$E$11*('3f CPIH'!N$16/'3f CPIH'!$G$16))</f>
        <v>-</v>
      </c>
      <c r="S107" s="41" t="str">
        <f>IF('3f CPIH'!O$16="-","-",'3g OC '!$E$11*('3f CPIH'!O$16/'3f CPIH'!$G$16))</f>
        <v>-</v>
      </c>
      <c r="T107" s="41" t="str">
        <f>IF('3f CPIH'!P$16="-","-",'3g OC '!$E$11*('3f CPIH'!P$16/'3f CPIH'!$G$16))</f>
        <v>-</v>
      </c>
      <c r="U107" s="41" t="str">
        <f>IF('3f CPIH'!Q$16="-","-",'3g OC '!$E$11*('3f CPIH'!Q$16/'3f CPIH'!$G$16))</f>
        <v>-</v>
      </c>
      <c r="V107" s="41" t="str">
        <f>IF('3f CPIH'!R$16="-","-",'3g OC '!$E$11*('3f CPIH'!R$16/'3f CPIH'!$G$16))</f>
        <v>-</v>
      </c>
      <c r="W107" s="41" t="str">
        <f>IF('3f CPIH'!S$16="-","-",'3g OC '!$E$11*('3f CPIH'!S$16/'3f CPIH'!$G$16))</f>
        <v>-</v>
      </c>
      <c r="X107" s="41" t="str">
        <f>IF('3f CPIH'!T$16="-","-",'3g OC '!$E$11*('3f CPIH'!T$16/'3f CPIH'!$G$16))</f>
        <v>-</v>
      </c>
      <c r="Y107" s="41" t="str">
        <f>IF('3f CPIH'!U$16="-","-",'3g OC '!$E$11*('3f CPIH'!U$16/'3f CPIH'!$G$16))</f>
        <v>-</v>
      </c>
      <c r="Z107" s="41" t="str">
        <f>IF('3f CPIH'!V$16="-","-",'3g OC '!$E$11*('3f CPIH'!V$16/'3f CPIH'!$G$16))</f>
        <v>-</v>
      </c>
      <c r="AA107" s="29"/>
    </row>
    <row r="108" spans="1:27" s="30" customFormat="1" ht="11.25" customHeight="1" x14ac:dyDescent="0.25">
      <c r="A108" s="273">
        <v>6</v>
      </c>
      <c r="B108" s="142" t="s">
        <v>352</v>
      </c>
      <c r="C108" s="142" t="s">
        <v>45</v>
      </c>
      <c r="D108" s="140" t="s">
        <v>327</v>
      </c>
      <c r="E108" s="134"/>
      <c r="F108" s="31"/>
      <c r="G108" s="41" t="s">
        <v>336</v>
      </c>
      <c r="H108" s="41" t="s">
        <v>336</v>
      </c>
      <c r="I108" s="41" t="s">
        <v>336</v>
      </c>
      <c r="J108" s="41" t="s">
        <v>336</v>
      </c>
      <c r="K108" s="41">
        <f>IF('3h SMNCC'!F$37="-","-",'3h SMNCC'!F$45)</f>
        <v>0</v>
      </c>
      <c r="L108" s="41">
        <f>IF('3h SMNCC'!G$37="-","-",'3h SMNCC'!G$45)</f>
        <v>-0.12178212898926209</v>
      </c>
      <c r="M108" s="41">
        <f>IF('3h SMNCC'!H$37="-","-",'3h SMNCC'!H$45)</f>
        <v>1.3595250059192825</v>
      </c>
      <c r="N108" s="41">
        <f>IF('3h SMNCC'!I$37="-","-",'3h SMNCC'!I$45)</f>
        <v>5.6746306369773842</v>
      </c>
      <c r="O108" s="31"/>
      <c r="P108" s="41" t="str">
        <f>IF('3h SMNCC'!K$37="-","-",'3h SMNCC'!K$45)</f>
        <v>-</v>
      </c>
      <c r="Q108" s="41" t="str">
        <f>IF('3h SMNCC'!L$37="-","-",'3h SMNCC'!L$45)</f>
        <v>-</v>
      </c>
      <c r="R108" s="41" t="str">
        <f>IF('3h SMNCC'!M$37="-","-",'3h SMNCC'!M$45)</f>
        <v>-</v>
      </c>
      <c r="S108" s="41" t="str">
        <f>IF('3h SMNCC'!N$37="-","-",'3h SMNCC'!N$45)</f>
        <v>-</v>
      </c>
      <c r="T108" s="41" t="str">
        <f>IF('3h SMNCC'!O$37="-","-",'3h SMNCC'!O$45)</f>
        <v>-</v>
      </c>
      <c r="U108" s="41" t="str">
        <f>IF('3h SMNCC'!P$37="-","-",'3h SMNCC'!P$45)</f>
        <v>-</v>
      </c>
      <c r="V108" s="41" t="str">
        <f>IF('3h SMNCC'!Q$37="-","-",'3h SMNCC'!Q$45)</f>
        <v>-</v>
      </c>
      <c r="W108" s="41" t="str">
        <f>IF('3h SMNCC'!R$37="-","-",'3h SMNCC'!R$45)</f>
        <v>-</v>
      </c>
      <c r="X108" s="41" t="str">
        <f>IF('3h SMNCC'!S$37="-","-",'3h SMNCC'!S$45)</f>
        <v>-</v>
      </c>
      <c r="Y108" s="41" t="str">
        <f>IF('3h SMNCC'!T$37="-","-",'3h SMNCC'!T$45)</f>
        <v>-</v>
      </c>
      <c r="Z108" s="41" t="str">
        <f>IF('3h SMNCC'!U$37="-","-",'3h SMNCC'!U$45)</f>
        <v>-</v>
      </c>
      <c r="AA108" s="29"/>
    </row>
    <row r="109" spans="1:27" s="30" customFormat="1" ht="11.25" customHeight="1" x14ac:dyDescent="0.25">
      <c r="A109" s="273">
        <v>7</v>
      </c>
      <c r="B109" s="142" t="s">
        <v>352</v>
      </c>
      <c r="C109" s="142" t="s">
        <v>399</v>
      </c>
      <c r="D109" s="140" t="s">
        <v>327</v>
      </c>
      <c r="E109" s="134"/>
      <c r="F109" s="31"/>
      <c r="G109" s="41">
        <f>IF('3f CPIH'!C$16="-","-",'3i PAAC PAP'!$G$17*('3f CPIH'!C$16/'3f CPIH'!$G$16))</f>
        <v>4.3680494184605196</v>
      </c>
      <c r="H109" s="41">
        <f>IF('3f CPIH'!D$16="-","-",'3i PAAC PAP'!$G$17*('3f CPIH'!D$16/'3f CPIH'!$G$16))</f>
        <v>4.3767942621411207</v>
      </c>
      <c r="I109" s="41">
        <f>IF('3f CPIH'!E$16="-","-",'3i PAAC PAP'!$G$17*('3f CPIH'!E$16/'3f CPIH'!$G$16))</f>
        <v>4.389911527662024</v>
      </c>
      <c r="J109" s="41">
        <f>IF('3f CPIH'!F$16="-","-",'3i PAAC PAP'!$G$17*('3f CPIH'!F$16/'3f CPIH'!$G$16))</f>
        <v>4.4161460587038288</v>
      </c>
      <c r="K109" s="41">
        <f>IF('3f CPIH'!G$16="-","-",'3i PAAC PAP'!$G$17*('3f CPIH'!G$16/'3f CPIH'!$G$16))</f>
        <v>4.4686151207874385</v>
      </c>
      <c r="L109" s="41">
        <f>IF('3f CPIH'!H$16="-","-",'3i PAAC PAP'!$G$17*('3f CPIH'!H$16/'3f CPIH'!$G$16))</f>
        <v>4.5254566047113496</v>
      </c>
      <c r="M109" s="41">
        <f>IF('3f CPIH'!I$16="-","-",'3i PAAC PAP'!$G$17*('3f CPIH'!I$16/'3f CPIH'!$G$16))</f>
        <v>4.5910429323158608</v>
      </c>
      <c r="N109" s="41">
        <f>IF('3f CPIH'!J$16="-","-",'3i PAAC PAP'!$G$17*('3f CPIH'!J$16/'3f CPIH'!$G$16))</f>
        <v>4.630394728878569</v>
      </c>
      <c r="O109" s="31"/>
      <c r="P109" s="41">
        <f>IF('3f CPIH'!L$16="-","-",'3i PAAC PAP'!$G$17*('3f CPIH'!L$16/'3f CPIH'!$G$16))</f>
        <v>4.630394728878569</v>
      </c>
      <c r="Q109" s="41" t="str">
        <f>IF('3f CPIH'!M$16="-","-",'3i PAAC PAP'!$G$17*('3f CPIH'!M$16/'3f CPIH'!$G$16))</f>
        <v>-</v>
      </c>
      <c r="R109" s="41" t="str">
        <f>IF('3f CPIH'!N$16="-","-",'3i PAAC PAP'!$G$17*('3f CPIH'!N$16/'3f CPIH'!$G$16))</f>
        <v>-</v>
      </c>
      <c r="S109" s="41" t="str">
        <f>IF('3f CPIH'!O$16="-","-",'3i PAAC PAP'!$G$17*('3f CPIH'!O$16/'3f CPIH'!$G$16))</f>
        <v>-</v>
      </c>
      <c r="T109" s="41" t="str">
        <f>IF('3f CPIH'!P$16="-","-",'3i PAAC PAP'!$G$17*('3f CPIH'!P$16/'3f CPIH'!$G$16))</f>
        <v>-</v>
      </c>
      <c r="U109" s="41" t="str">
        <f>IF('3f CPIH'!Q$16="-","-",'3i PAAC PAP'!$G$17*('3f CPIH'!Q$16/'3f CPIH'!$G$16))</f>
        <v>-</v>
      </c>
      <c r="V109" s="41" t="str">
        <f>IF('3f CPIH'!R$16="-","-",'3i PAAC PAP'!$G$17*('3f CPIH'!R$16/'3f CPIH'!$G$16))</f>
        <v>-</v>
      </c>
      <c r="W109" s="41" t="str">
        <f>IF('3f CPIH'!S$16="-","-",'3i PAAC PAP'!$G$17*('3f CPIH'!S$16/'3f CPIH'!$G$16))</f>
        <v>-</v>
      </c>
      <c r="X109" s="41" t="str">
        <f>IF('3f CPIH'!T$16="-","-",'3i PAAC PAP'!$G$17*('3f CPIH'!T$16/'3f CPIH'!$G$16))</f>
        <v>-</v>
      </c>
      <c r="Y109" s="41" t="str">
        <f>IF('3f CPIH'!U$16="-","-",'3i PAAC PAP'!$G$17*('3f CPIH'!U$16/'3f CPIH'!$G$16))</f>
        <v>-</v>
      </c>
      <c r="Z109" s="41" t="str">
        <f>IF('3f CPIH'!V$16="-","-",'3i PAAC PAP'!$G$17*('3f CPIH'!V$16/'3f CPIH'!$G$16))</f>
        <v>-</v>
      </c>
      <c r="AA109" s="29"/>
    </row>
    <row r="110" spans="1:27" s="30" customFormat="1" ht="11.25" customHeight="1" x14ac:dyDescent="0.25">
      <c r="A110" s="273">
        <v>8</v>
      </c>
      <c r="B110" s="142" t="s">
        <v>352</v>
      </c>
      <c r="C110" s="142" t="s">
        <v>417</v>
      </c>
      <c r="D110" s="140" t="s">
        <v>327</v>
      </c>
      <c r="E110" s="134"/>
      <c r="F110" s="31"/>
      <c r="G110" s="41">
        <f>IF(G105="-","-",SUM(G103:G108)*'3i PAAC PAP'!$G$29)</f>
        <v>0.82996803995620339</v>
      </c>
      <c r="H110" s="41">
        <f>IF(H105="-","-",SUM(H103:H108)*'3i PAAC PAP'!$G$29)</f>
        <v>0.83148137383212328</v>
      </c>
      <c r="I110" s="41">
        <f>IF(I105="-","-",SUM(I103:I108)*'3i PAAC PAP'!$G$29)</f>
        <v>0.83446269297762621</v>
      </c>
      <c r="J110" s="41">
        <f>IF(J105="-","-",SUM(J103:J108)*'3i PAAC PAP'!$G$29)</f>
        <v>0.83900269460538612</v>
      </c>
      <c r="K110" s="41">
        <f>IF(K105="-","-",SUM(K103:K108)*'3i PAAC PAP'!$G$29)</f>
        <v>0.8489836554111001</v>
      </c>
      <c r="L110" s="41">
        <f>IF(L105="-","-",SUM(L103:L108)*'3i PAAC PAP'!$G$29)</f>
        <v>0.85744481173225251</v>
      </c>
      <c r="M110" s="41">
        <f>IF(M105="-","-",SUM(M103:M108)*'3i PAAC PAP'!$G$29)</f>
        <v>0.89019776818364937</v>
      </c>
      <c r="N110" s="41">
        <f>IF(N105="-","-",SUM(N103:N108)*'3i PAAC PAP'!$G$29)</f>
        <v>0.94574634750303599</v>
      </c>
      <c r="O110" s="31"/>
      <c r="P110" s="41" t="str">
        <f>IF(P105="-","-",SUM(P103:P108)*'3i PAAC PAP'!$G$29)</f>
        <v>-</v>
      </c>
      <c r="Q110" s="41" t="str">
        <f>IF(Q105="-","-",SUM(Q103:Q108)*'3i PAAC PAP'!$G$29)</f>
        <v>-</v>
      </c>
      <c r="R110" s="41" t="str">
        <f>IF(R105="-","-",SUM(R103:R108)*'3i PAAC PAP'!$G$29)</f>
        <v>-</v>
      </c>
      <c r="S110" s="41" t="str">
        <f>IF(S105="-","-",SUM(S103:S108)*'3i PAAC PAP'!$G$29)</f>
        <v>-</v>
      </c>
      <c r="T110" s="41" t="str">
        <f>IF(T105="-","-",SUM(T103:T108)*'3i PAAC PAP'!$G$29)</f>
        <v>-</v>
      </c>
      <c r="U110" s="41" t="str">
        <f>IF(U105="-","-",SUM(U103:U108)*'3i PAAC PAP'!$G$29)</f>
        <v>-</v>
      </c>
      <c r="V110" s="41" t="str">
        <f>IF(V105="-","-",SUM(V103:V108)*'3i PAAC PAP'!$G$29)</f>
        <v>-</v>
      </c>
      <c r="W110" s="41" t="str">
        <f>IF(W105="-","-",SUM(W103:W108)*'3i PAAC PAP'!$G$29)</f>
        <v>-</v>
      </c>
      <c r="X110" s="41" t="str">
        <f>IF(X105="-","-",SUM(X103:X108)*'3i PAAC PAP'!$G$29)</f>
        <v>-</v>
      </c>
      <c r="Y110" s="41" t="str">
        <f>IF(Y105="-","-",SUM(Y103:Y108)*'3i PAAC PAP'!$G$29)</f>
        <v>-</v>
      </c>
      <c r="Z110" s="41" t="str">
        <f>IF(Z105="-","-",SUM(Z103:Z108)*'3i PAAC PAP'!$G$29)</f>
        <v>-</v>
      </c>
      <c r="AA110" s="29"/>
    </row>
    <row r="111" spans="1:27" s="30" customFormat="1" ht="11.25" customHeight="1" x14ac:dyDescent="0.25">
      <c r="A111" s="273">
        <v>9</v>
      </c>
      <c r="B111" s="142" t="s">
        <v>398</v>
      </c>
      <c r="C111" s="142" t="s">
        <v>548</v>
      </c>
      <c r="D111" s="140" t="s">
        <v>327</v>
      </c>
      <c r="E111" s="134"/>
      <c r="F111" s="31"/>
      <c r="G111" s="41">
        <f>IF(G105="-","-",SUM(G103:G110)*'3j EBIT'!$E$11)</f>
        <v>1.4949170791933499</v>
      </c>
      <c r="H111" s="41">
        <f>IF(H105="-","-",SUM(H103:H110)*'3j EBIT'!$E$11)</f>
        <v>1.4976576829235793</v>
      </c>
      <c r="I111" s="41">
        <f>IF(I105="-","-",SUM(I103:I110)*'3j EBIT'!$E$11)</f>
        <v>1.5029786682755713</v>
      </c>
      <c r="J111" s="41">
        <f>IF(J105="-","-",SUM(J103:J110)*'3j EBIT'!$E$11)</f>
        <v>1.5112004794662599</v>
      </c>
      <c r="K111" s="41">
        <f>IF(K105="-","-",SUM(K103:K110)*'3j EBIT'!$E$11)</f>
        <v>1.5291767918467845</v>
      </c>
      <c r="L111" s="41">
        <f>IF(L105="-","-",SUM(L103:L110)*'3j EBIT'!$E$11)</f>
        <v>1.5446507208789062</v>
      </c>
      <c r="M111" s="41">
        <f>IF(M105="-","-",SUM(M103:M110)*'3j EBIT'!$E$11)</f>
        <v>1.601615500438567</v>
      </c>
      <c r="N111" s="41">
        <f>IF(N105="-","-",SUM(N103:N110)*'3j EBIT'!$E$11)</f>
        <v>1.6968612571753809</v>
      </c>
      <c r="O111" s="31"/>
      <c r="P111" s="41" t="str">
        <f>IF(P105="-","-",SUM(P103:P110)*'3j EBIT'!$E$11)</f>
        <v>-</v>
      </c>
      <c r="Q111" s="41" t="str">
        <f>IF(Q105="-","-",SUM(Q103:Q110)*'3j EBIT'!$E$11)</f>
        <v>-</v>
      </c>
      <c r="R111" s="41" t="str">
        <f>IF(R105="-","-",SUM(R103:R110)*'3j EBIT'!$E$11)</f>
        <v>-</v>
      </c>
      <c r="S111" s="41" t="str">
        <f>IF(S105="-","-",SUM(S103:S110)*'3j EBIT'!$E$11)</f>
        <v>-</v>
      </c>
      <c r="T111" s="41" t="str">
        <f>IF(T105="-","-",SUM(T103:T110)*'3j EBIT'!$E$11)</f>
        <v>-</v>
      </c>
      <c r="U111" s="41" t="str">
        <f>IF(U105="-","-",SUM(U103:U110)*'3j EBIT'!$E$11)</f>
        <v>-</v>
      </c>
      <c r="V111" s="41" t="str">
        <f>IF(V105="-","-",SUM(V103:V110)*'3j EBIT'!$E$11)</f>
        <v>-</v>
      </c>
      <c r="W111" s="41" t="str">
        <f>IF(W105="-","-",SUM(W103:W110)*'3j EBIT'!$E$11)</f>
        <v>-</v>
      </c>
      <c r="X111" s="41" t="str">
        <f>IF(X105="-","-",SUM(X103:X110)*'3j EBIT'!$E$11)</f>
        <v>-</v>
      </c>
      <c r="Y111" s="41" t="str">
        <f>IF(Y105="-","-",SUM(Y103:Y110)*'3j EBIT'!$E$11)</f>
        <v>-</v>
      </c>
      <c r="Z111" s="41" t="str">
        <f>IF(Z105="-","-",SUM(Z103:Z110)*'3j EBIT'!$E$11)</f>
        <v>-</v>
      </c>
      <c r="AA111" s="29"/>
    </row>
    <row r="112" spans="1:27" s="30" customFormat="1" ht="11.5" x14ac:dyDescent="0.25">
      <c r="A112" s="273">
        <v>10</v>
      </c>
      <c r="B112" s="142" t="s">
        <v>294</v>
      </c>
      <c r="C112" s="190" t="s">
        <v>549</v>
      </c>
      <c r="D112" s="140" t="s">
        <v>327</v>
      </c>
      <c r="E112" s="134"/>
      <c r="F112" s="31"/>
      <c r="G112" s="41">
        <f>IF(G107="-","-",SUM(G103:G105,G107:G111)*'3k HAP'!$E$12)</f>
        <v>1.1606560757622275</v>
      </c>
      <c r="H112" s="41">
        <f>IF(H107="-","-",SUM(H103:H105,H107:H111)*'3k HAP'!$E$12)</f>
        <v>1.162783884999957</v>
      </c>
      <c r="I112" s="41">
        <f>IF(I107="-","-",SUM(I103:I105,I107:I111)*'3k HAP'!$E$12)</f>
        <v>1.1669151067672299</v>
      </c>
      <c r="J112" s="41">
        <f>IF(J107="-","-",SUM(J103:J105,J107:J111)*'3k HAP'!$E$12)</f>
        <v>1.1732985344804188</v>
      </c>
      <c r="K112" s="41">
        <f>IF(K107="-","-",SUM(K103:K105,K107:K111)*'3k HAP'!$E$12)</f>
        <v>1.1872553729396556</v>
      </c>
      <c r="L112" s="41">
        <f>IF(L107="-","-",SUM(L103:L105,L107:L111)*'3k HAP'!$E$12)</f>
        <v>1.1992693568569017</v>
      </c>
      <c r="M112" s="41">
        <f>IF(M107="-","-",SUM(M103:M105,M107:M111)*'3k HAP'!$E$12)</f>
        <v>1.2434969052745388</v>
      </c>
      <c r="N112" s="41">
        <f>IF(N107="-","-",SUM(N103:N105,N107:N111)*'3k HAP'!$E$12)</f>
        <v>1.3174458672509484</v>
      </c>
      <c r="O112" s="31"/>
      <c r="P112" s="41">
        <f>IF(P107="-","-",SUM(P103:P105,P107:P111)*'3k HAP'!$E$12)</f>
        <v>1.0940670829598513</v>
      </c>
      <c r="Q112" s="41" t="str">
        <f>IF(Q107="-","-",SUM(Q103:Q105,Q107:Q111)*'3k HAP'!$E$12)</f>
        <v>-</v>
      </c>
      <c r="R112" s="41" t="str">
        <f>IF(R107="-","-",SUM(R103:R105,R107:R111)*'3k HAP'!$E$12)</f>
        <v>-</v>
      </c>
      <c r="S112" s="41" t="str">
        <f>IF(S107="-","-",SUM(S103:S105,S107:S111)*'3k HAP'!$E$12)</f>
        <v>-</v>
      </c>
      <c r="T112" s="41" t="str">
        <f>IF(T107="-","-",SUM(T103:T105,T107:T111)*'3k HAP'!$E$12)</f>
        <v>-</v>
      </c>
      <c r="U112" s="41" t="str">
        <f>IF(U107="-","-",SUM(U103:U105,U107:U111)*'3k HAP'!$E$12)</f>
        <v>-</v>
      </c>
      <c r="V112" s="41" t="str">
        <f>IF(V107="-","-",SUM(V103:V105,V107:V111)*'3k HAP'!$E$12)</f>
        <v>-</v>
      </c>
      <c r="W112" s="41" t="str">
        <f>IF(W107="-","-",SUM(W103:W105,W107:W111)*'3k HAP'!$E$12)</f>
        <v>-</v>
      </c>
      <c r="X112" s="41" t="str">
        <f>IF(X107="-","-",SUM(X103:X105,X107:X111)*'3k HAP'!$E$12)</f>
        <v>-</v>
      </c>
      <c r="Y112" s="41" t="str">
        <f>IF(Y107="-","-",SUM(Y103:Y105,Y107:Y111)*'3k HAP'!$E$12)</f>
        <v>-</v>
      </c>
      <c r="Z112" s="41" t="str">
        <f>IF(Z107="-","-",SUM(Z103:Z105,Z107:Z111)*'3k HAP'!$E$12)</f>
        <v>-</v>
      </c>
      <c r="AA112" s="29"/>
    </row>
    <row r="113" spans="1:27" s="30" customFormat="1" ht="11.5" x14ac:dyDescent="0.25">
      <c r="A113" s="273">
        <v>11</v>
      </c>
      <c r="B113" s="142" t="s">
        <v>46</v>
      </c>
      <c r="C113" s="142" t="str">
        <f>B113&amp;"_"&amp;D113</f>
        <v>Total_South East</v>
      </c>
      <c r="D113" s="140" t="s">
        <v>327</v>
      </c>
      <c r="E113" s="134"/>
      <c r="F113" s="31"/>
      <c r="G113" s="41">
        <f t="shared" ref="G113:N113" si="16">IF(G91="-","-",SUM(G103:G112))</f>
        <v>81.335419428289796</v>
      </c>
      <c r="H113" s="41">
        <f t="shared" si="16"/>
        <v>81.484530142848755</v>
      </c>
      <c r="I113" s="41">
        <f t="shared" si="16"/>
        <v>81.774034210599197</v>
      </c>
      <c r="J113" s="41">
        <f t="shared" si="16"/>
        <v>82.221366354276142</v>
      </c>
      <c r="K113" s="41">
        <f t="shared" si="16"/>
        <v>83.199421209354043</v>
      </c>
      <c r="L113" s="41">
        <f t="shared" si="16"/>
        <v>84.041326439783504</v>
      </c>
      <c r="M113" s="41">
        <f t="shared" si="16"/>
        <v>87.140665060374531</v>
      </c>
      <c r="N113" s="41">
        <f t="shared" si="16"/>
        <v>92.322794344183237</v>
      </c>
      <c r="O113" s="31"/>
      <c r="P113" s="41" t="str">
        <f t="shared" ref="P113:Z113" si="17">IF(P103="-","-",SUM(P103:P112))</f>
        <v>-</v>
      </c>
      <c r="Q113" s="41" t="str">
        <f t="shared" si="17"/>
        <v>-</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5" x14ac:dyDescent="0.25">
      <c r="A114" s="273">
        <v>1</v>
      </c>
      <c r="B114" s="138" t="s">
        <v>353</v>
      </c>
      <c r="C114" s="138" t="s">
        <v>344</v>
      </c>
      <c r="D114" s="141" t="s">
        <v>328</v>
      </c>
      <c r="E114" s="137"/>
      <c r="F114" s="31"/>
      <c r="G114" s="135" t="s">
        <v>336</v>
      </c>
      <c r="H114" s="135" t="s">
        <v>336</v>
      </c>
      <c r="I114" s="135" t="s">
        <v>336</v>
      </c>
      <c r="J114" s="135" t="s">
        <v>336</v>
      </c>
      <c r="K114" s="135" t="s">
        <v>336</v>
      </c>
      <c r="L114" s="135" t="s">
        <v>336</v>
      </c>
      <c r="M114" s="135" t="s">
        <v>336</v>
      </c>
      <c r="N114" s="135" t="s">
        <v>336</v>
      </c>
      <c r="O114" s="31"/>
      <c r="P114" s="135" t="s">
        <v>336</v>
      </c>
      <c r="Q114" s="135" t="s">
        <v>336</v>
      </c>
      <c r="R114" s="135" t="s">
        <v>336</v>
      </c>
      <c r="S114" s="135" t="s">
        <v>336</v>
      </c>
      <c r="T114" s="135" t="s">
        <v>336</v>
      </c>
      <c r="U114" s="135" t="s">
        <v>336</v>
      </c>
      <c r="V114" s="135" t="s">
        <v>336</v>
      </c>
      <c r="W114" s="135" t="s">
        <v>336</v>
      </c>
      <c r="X114" s="135" t="s">
        <v>336</v>
      </c>
      <c r="Y114" s="135" t="s">
        <v>336</v>
      </c>
      <c r="Z114" s="135" t="s">
        <v>336</v>
      </c>
      <c r="AA114" s="29"/>
    </row>
    <row r="115" spans="1:27" s="30" customFormat="1" ht="11.5" x14ac:dyDescent="0.25">
      <c r="A115" s="273">
        <v>2</v>
      </c>
      <c r="B115" s="138" t="s">
        <v>353</v>
      </c>
      <c r="C115" s="138" t="s">
        <v>303</v>
      </c>
      <c r="D115" s="141" t="s">
        <v>328</v>
      </c>
      <c r="E115" s="137"/>
      <c r="F115" s="31"/>
      <c r="G115" s="135" t="s">
        <v>336</v>
      </c>
      <c r="H115" s="135" t="s">
        <v>336</v>
      </c>
      <c r="I115" s="135" t="s">
        <v>336</v>
      </c>
      <c r="J115" s="135" t="s">
        <v>336</v>
      </c>
      <c r="K115" s="135" t="s">
        <v>336</v>
      </c>
      <c r="L115" s="135" t="s">
        <v>336</v>
      </c>
      <c r="M115" s="135" t="s">
        <v>336</v>
      </c>
      <c r="N115" s="135" t="s">
        <v>336</v>
      </c>
      <c r="O115" s="31"/>
      <c r="P115" s="135" t="s">
        <v>336</v>
      </c>
      <c r="Q115" s="135" t="s">
        <v>336</v>
      </c>
      <c r="R115" s="135" t="s">
        <v>336</v>
      </c>
      <c r="S115" s="135" t="s">
        <v>336</v>
      </c>
      <c r="T115" s="135" t="s">
        <v>336</v>
      </c>
      <c r="U115" s="135" t="s">
        <v>336</v>
      </c>
      <c r="V115" s="135" t="s">
        <v>336</v>
      </c>
      <c r="W115" s="135" t="s">
        <v>336</v>
      </c>
      <c r="X115" s="135" t="s">
        <v>336</v>
      </c>
      <c r="Y115" s="135" t="s">
        <v>336</v>
      </c>
      <c r="Z115" s="135" t="s">
        <v>336</v>
      </c>
      <c r="AA115" s="29"/>
    </row>
    <row r="116" spans="1:27" s="30" customFormat="1" ht="11.25" customHeight="1" x14ac:dyDescent="0.25">
      <c r="A116" s="273">
        <v>3</v>
      </c>
      <c r="B116" s="138" t="s">
        <v>2</v>
      </c>
      <c r="C116" s="138" t="s">
        <v>345</v>
      </c>
      <c r="D116" s="141" t="s">
        <v>328</v>
      </c>
      <c r="E116" s="137"/>
      <c r="F116" s="31"/>
      <c r="G116" s="135">
        <f>IF('3c PC'!G14="-","-",'3c PC'!G64)</f>
        <v>6.5567588596821027</v>
      </c>
      <c r="H116" s="135">
        <f>IF('3c PC'!H14="-","-",'3c PC'!H64)</f>
        <v>6.5567588596821027</v>
      </c>
      <c r="I116" s="135">
        <f>IF('3c PC'!I14="-","-",'3c PC'!I64)</f>
        <v>6.6197359495950758</v>
      </c>
      <c r="J116" s="135">
        <f>IF('3c PC'!J14="-","-",'3c PC'!J64)</f>
        <v>6.6197359495950758</v>
      </c>
      <c r="K116" s="135">
        <f>IF('3c PC'!K14="-","-",'3c PC'!K64)</f>
        <v>6.6995028867368616</v>
      </c>
      <c r="L116" s="135">
        <f>IF('3c PC'!L14="-","-",'3c PC'!L64)</f>
        <v>6.6995028867368616</v>
      </c>
      <c r="M116" s="135">
        <f>IF('3c PC'!M14="-","-",'3c PC'!M64)</f>
        <v>7.1131218301273513</v>
      </c>
      <c r="N116" s="135">
        <f>IF('3c PC'!N14="-","-",'3c PC'!N64)</f>
        <v>7.1131218301273513</v>
      </c>
      <c r="O116" s="31"/>
      <c r="P116" s="135" t="str">
        <f>'3c PC'!P64</f>
        <v>-</v>
      </c>
      <c r="Q116" s="135" t="str">
        <f>'3c PC'!Q64</f>
        <v>-</v>
      </c>
      <c r="R116" s="135" t="str">
        <f>'3c PC'!R64</f>
        <v>-</v>
      </c>
      <c r="S116" s="135" t="str">
        <f>'3c PC'!S64</f>
        <v>-</v>
      </c>
      <c r="T116" s="135" t="str">
        <f>'3c PC'!T64</f>
        <v>-</v>
      </c>
      <c r="U116" s="135" t="str">
        <f>'3c PC'!U64</f>
        <v>-</v>
      </c>
      <c r="V116" s="135" t="str">
        <f>'3c PC'!V64</f>
        <v>-</v>
      </c>
      <c r="W116" s="135" t="str">
        <f>'3c PC'!W64</f>
        <v>-</v>
      </c>
      <c r="X116" s="135" t="str">
        <f>'3c PC'!X64</f>
        <v>-</v>
      </c>
      <c r="Y116" s="135" t="str">
        <f>'3c PC'!Y64</f>
        <v>-</v>
      </c>
      <c r="Z116" s="135" t="str">
        <f>'3c PC'!Z64</f>
        <v>-</v>
      </c>
      <c r="AA116" s="29"/>
    </row>
    <row r="117" spans="1:27" s="30" customFormat="1" ht="11.25" customHeight="1" x14ac:dyDescent="0.25">
      <c r="A117" s="273">
        <v>4</v>
      </c>
      <c r="B117" s="138" t="s">
        <v>355</v>
      </c>
      <c r="C117" s="138" t="s">
        <v>346</v>
      </c>
      <c r="D117" s="141" t="s">
        <v>328</v>
      </c>
      <c r="E117" s="137"/>
      <c r="F117" s="31"/>
      <c r="G117" s="135" t="s">
        <v>336</v>
      </c>
      <c r="H117" s="135" t="s">
        <v>336</v>
      </c>
      <c r="I117" s="135" t="s">
        <v>336</v>
      </c>
      <c r="J117" s="135" t="s">
        <v>336</v>
      </c>
      <c r="K117" s="135" t="s">
        <v>336</v>
      </c>
      <c r="L117" s="135" t="s">
        <v>336</v>
      </c>
      <c r="M117" s="135" t="s">
        <v>336</v>
      </c>
      <c r="N117" s="135" t="s">
        <v>336</v>
      </c>
      <c r="O117" s="31"/>
      <c r="P117" s="135" t="s">
        <v>336</v>
      </c>
      <c r="Q117" s="135" t="s">
        <v>336</v>
      </c>
      <c r="R117" s="135" t="s">
        <v>336</v>
      </c>
      <c r="S117" s="135" t="s">
        <v>336</v>
      </c>
      <c r="T117" s="135" t="s">
        <v>336</v>
      </c>
      <c r="U117" s="135" t="s">
        <v>336</v>
      </c>
      <c r="V117" s="135" t="s">
        <v>336</v>
      </c>
      <c r="W117" s="135" t="s">
        <v>336</v>
      </c>
      <c r="X117" s="135" t="s">
        <v>336</v>
      </c>
      <c r="Y117" s="135" t="s">
        <v>336</v>
      </c>
      <c r="Z117" s="135" t="s">
        <v>336</v>
      </c>
      <c r="AA117" s="29"/>
    </row>
    <row r="118" spans="1:27" s="30" customFormat="1" ht="12.4" customHeight="1" x14ac:dyDescent="0.25">
      <c r="A118" s="273">
        <v>5</v>
      </c>
      <c r="B118" s="138" t="s">
        <v>352</v>
      </c>
      <c r="C118" s="138" t="s">
        <v>347</v>
      </c>
      <c r="D118" s="141" t="s">
        <v>328</v>
      </c>
      <c r="E118" s="137"/>
      <c r="F118" s="31"/>
      <c r="G118" s="135">
        <f>IF('3f CPIH'!C$16="-","-",'3g OC '!$E$11*('3f CPIH'!C$16/'3f CPIH'!$G$16))</f>
        <v>66.925069955235386</v>
      </c>
      <c r="H118" s="135">
        <f>IF('3f CPIH'!D$16="-","-",'3g OC '!$E$11*('3f CPIH'!D$16/'3f CPIH'!$G$16))</f>
        <v>67.059054079269885</v>
      </c>
      <c r="I118" s="135">
        <f>IF('3f CPIH'!E$16="-","-",'3g OC '!$E$11*('3f CPIH'!E$16/'3f CPIH'!$G$16))</f>
        <v>67.26003026532166</v>
      </c>
      <c r="J118" s="135">
        <f>IF('3f CPIH'!F$16="-","-",'3g OC '!$E$11*('3f CPIH'!F$16/'3f CPIH'!$G$16))</f>
        <v>67.661982637425169</v>
      </c>
      <c r="K118" s="135">
        <f>IF('3f CPIH'!G$16="-","-",'3g OC '!$E$11*('3f CPIH'!G$16/'3f CPIH'!$G$16))</f>
        <v>68.4658873816322</v>
      </c>
      <c r="L118" s="135">
        <f>IF('3f CPIH'!H$16="-","-",'3g OC '!$E$11*('3f CPIH'!H$16/'3f CPIH'!$G$16))</f>
        <v>69.336784187856495</v>
      </c>
      <c r="M118" s="135">
        <f>IF('3f CPIH'!I$16="-","-",'3g OC '!$E$11*('3f CPIH'!I$16/'3f CPIH'!$G$16))</f>
        <v>70.341665118115273</v>
      </c>
      <c r="N118" s="135">
        <f>IF('3f CPIH'!J$16="-","-",'3g OC '!$E$11*('3f CPIH'!J$16/'3f CPIH'!$G$16))</f>
        <v>70.944593676270557</v>
      </c>
      <c r="O118" s="31"/>
      <c r="P118" s="135">
        <f>IF('3f CPIH'!L$16="-","-",'3g OC '!$E$11*('3f CPIH'!L$16/'3f CPIH'!$G$16))</f>
        <v>70.944593676270557</v>
      </c>
      <c r="Q118" s="135" t="str">
        <f>IF('3f CPIH'!M$16="-","-",'3g OC '!$E$11*('3f CPIH'!M$16/'3f CPIH'!$G$16))</f>
        <v>-</v>
      </c>
      <c r="R118" s="135" t="str">
        <f>IF('3f CPIH'!N$16="-","-",'3g OC '!$E$11*('3f CPIH'!N$16/'3f CPIH'!$G$16))</f>
        <v>-</v>
      </c>
      <c r="S118" s="135" t="str">
        <f>IF('3f CPIH'!O$16="-","-",'3g OC '!$E$11*('3f CPIH'!O$16/'3f CPIH'!$G$16))</f>
        <v>-</v>
      </c>
      <c r="T118" s="135" t="str">
        <f>IF('3f CPIH'!P$16="-","-",'3g OC '!$E$11*('3f CPIH'!P$16/'3f CPIH'!$G$16))</f>
        <v>-</v>
      </c>
      <c r="U118" s="135" t="str">
        <f>IF('3f CPIH'!Q$16="-","-",'3g OC '!$E$11*('3f CPIH'!Q$16/'3f CPIH'!$G$16))</f>
        <v>-</v>
      </c>
      <c r="V118" s="135" t="str">
        <f>IF('3f CPIH'!R$16="-","-",'3g OC '!$E$11*('3f CPIH'!R$16/'3f CPIH'!$G$16))</f>
        <v>-</v>
      </c>
      <c r="W118" s="135" t="str">
        <f>IF('3f CPIH'!S$16="-","-",'3g OC '!$E$11*('3f CPIH'!S$16/'3f CPIH'!$G$16))</f>
        <v>-</v>
      </c>
      <c r="X118" s="135" t="str">
        <f>IF('3f CPIH'!T$16="-","-",'3g OC '!$E$11*('3f CPIH'!T$16/'3f CPIH'!$G$16))</f>
        <v>-</v>
      </c>
      <c r="Y118" s="135" t="str">
        <f>IF('3f CPIH'!U$16="-","-",'3g OC '!$E$11*('3f CPIH'!U$16/'3f CPIH'!$G$16))</f>
        <v>-</v>
      </c>
      <c r="Z118" s="135" t="str">
        <f>IF('3f CPIH'!V$16="-","-",'3g OC '!$E$11*('3f CPIH'!V$16/'3f CPIH'!$G$16))</f>
        <v>-</v>
      </c>
      <c r="AA118" s="29"/>
    </row>
    <row r="119" spans="1:27" s="30" customFormat="1" ht="11.25" customHeight="1" x14ac:dyDescent="0.25">
      <c r="A119" s="273">
        <v>6</v>
      </c>
      <c r="B119" s="138" t="s">
        <v>352</v>
      </c>
      <c r="C119" s="138" t="s">
        <v>45</v>
      </c>
      <c r="D119" s="141" t="s">
        <v>328</v>
      </c>
      <c r="E119" s="137"/>
      <c r="F119" s="31"/>
      <c r="G119" s="135" t="s">
        <v>336</v>
      </c>
      <c r="H119" s="135" t="s">
        <v>336</v>
      </c>
      <c r="I119" s="135" t="s">
        <v>336</v>
      </c>
      <c r="J119" s="135" t="s">
        <v>336</v>
      </c>
      <c r="K119" s="135">
        <f>IF('3h SMNCC'!F$37="-","-",'3h SMNCC'!F$45)</f>
        <v>0</v>
      </c>
      <c r="L119" s="135">
        <f>IF('3h SMNCC'!G$37="-","-",'3h SMNCC'!G$45)</f>
        <v>-0.12178212898926209</v>
      </c>
      <c r="M119" s="135">
        <f>IF('3h SMNCC'!H$37="-","-",'3h SMNCC'!H$45)</f>
        <v>1.3595250059192825</v>
      </c>
      <c r="N119" s="135">
        <f>IF('3h SMNCC'!I$37="-","-",'3h SMNCC'!I$45)</f>
        <v>5.6746306369773842</v>
      </c>
      <c r="O119" s="31"/>
      <c r="P119" s="135" t="str">
        <f>IF('3h SMNCC'!K$37="-","-",'3h SMNCC'!K$45)</f>
        <v>-</v>
      </c>
      <c r="Q119" s="135" t="str">
        <f>IF('3h SMNCC'!L$37="-","-",'3h SMNCC'!L$45)</f>
        <v>-</v>
      </c>
      <c r="R119" s="135" t="str">
        <f>IF('3h SMNCC'!M$37="-","-",'3h SMNCC'!M$45)</f>
        <v>-</v>
      </c>
      <c r="S119" s="135" t="str">
        <f>IF('3h SMNCC'!N$37="-","-",'3h SMNCC'!N$45)</f>
        <v>-</v>
      </c>
      <c r="T119" s="135" t="str">
        <f>IF('3h SMNCC'!O$37="-","-",'3h SMNCC'!O$45)</f>
        <v>-</v>
      </c>
      <c r="U119" s="135" t="str">
        <f>IF('3h SMNCC'!P$37="-","-",'3h SMNCC'!P$45)</f>
        <v>-</v>
      </c>
      <c r="V119" s="135" t="str">
        <f>IF('3h SMNCC'!Q$37="-","-",'3h SMNCC'!Q$45)</f>
        <v>-</v>
      </c>
      <c r="W119" s="135" t="str">
        <f>IF('3h SMNCC'!R$37="-","-",'3h SMNCC'!R$45)</f>
        <v>-</v>
      </c>
      <c r="X119" s="135" t="str">
        <f>IF('3h SMNCC'!S$37="-","-",'3h SMNCC'!S$45)</f>
        <v>-</v>
      </c>
      <c r="Y119" s="135" t="str">
        <f>IF('3h SMNCC'!T$37="-","-",'3h SMNCC'!T$45)</f>
        <v>-</v>
      </c>
      <c r="Z119" s="135" t="str">
        <f>IF('3h SMNCC'!U$37="-","-",'3h SMNCC'!U$45)</f>
        <v>-</v>
      </c>
      <c r="AA119" s="29"/>
    </row>
    <row r="120" spans="1:27" s="30" customFormat="1" ht="11.25" customHeight="1" x14ac:dyDescent="0.25">
      <c r="A120" s="273">
        <v>7</v>
      </c>
      <c r="B120" s="138" t="s">
        <v>352</v>
      </c>
      <c r="C120" s="138" t="s">
        <v>399</v>
      </c>
      <c r="D120" s="141" t="s">
        <v>328</v>
      </c>
      <c r="E120" s="137"/>
      <c r="F120" s="31"/>
      <c r="G120" s="135">
        <f>IF('3f CPIH'!C$16="-","-",'3i PAAC PAP'!$G$17*('3f CPIH'!C$16/'3f CPIH'!$G$16))</f>
        <v>4.3680494184605196</v>
      </c>
      <c r="H120" s="135">
        <f>IF('3f CPIH'!D$16="-","-",'3i PAAC PAP'!$G$17*('3f CPIH'!D$16/'3f CPIH'!$G$16))</f>
        <v>4.3767942621411207</v>
      </c>
      <c r="I120" s="135">
        <f>IF('3f CPIH'!E$16="-","-",'3i PAAC PAP'!$G$17*('3f CPIH'!E$16/'3f CPIH'!$G$16))</f>
        <v>4.389911527662024</v>
      </c>
      <c r="J120" s="135">
        <f>IF('3f CPIH'!F$16="-","-",'3i PAAC PAP'!$G$17*('3f CPIH'!F$16/'3f CPIH'!$G$16))</f>
        <v>4.4161460587038288</v>
      </c>
      <c r="K120" s="135">
        <f>IF('3f CPIH'!G$16="-","-",'3i PAAC PAP'!$G$17*('3f CPIH'!G$16/'3f CPIH'!$G$16))</f>
        <v>4.4686151207874385</v>
      </c>
      <c r="L120" s="135">
        <f>IF('3f CPIH'!H$16="-","-",'3i PAAC PAP'!$G$17*('3f CPIH'!H$16/'3f CPIH'!$G$16))</f>
        <v>4.5254566047113496</v>
      </c>
      <c r="M120" s="135">
        <f>IF('3f CPIH'!I$16="-","-",'3i PAAC PAP'!$G$17*('3f CPIH'!I$16/'3f CPIH'!$G$16))</f>
        <v>4.5910429323158608</v>
      </c>
      <c r="N120" s="135">
        <f>IF('3f CPIH'!J$16="-","-",'3i PAAC PAP'!$G$17*('3f CPIH'!J$16/'3f CPIH'!$G$16))</f>
        <v>4.630394728878569</v>
      </c>
      <c r="O120" s="31"/>
      <c r="P120" s="135">
        <f>IF('3f CPIH'!L$16="-","-",'3i PAAC PAP'!$G$17*('3f CPIH'!L$16/'3f CPIH'!$G$16))</f>
        <v>4.630394728878569</v>
      </c>
      <c r="Q120" s="135" t="str">
        <f>IF('3f CPIH'!M$16="-","-",'3i PAAC PAP'!$G$17*('3f CPIH'!M$16/'3f CPIH'!$G$16))</f>
        <v>-</v>
      </c>
      <c r="R120" s="135" t="str">
        <f>IF('3f CPIH'!N$16="-","-",'3i PAAC PAP'!$G$17*('3f CPIH'!N$16/'3f CPIH'!$G$16))</f>
        <v>-</v>
      </c>
      <c r="S120" s="135" t="str">
        <f>IF('3f CPIH'!O$16="-","-",'3i PAAC PAP'!$G$17*('3f CPIH'!O$16/'3f CPIH'!$G$16))</f>
        <v>-</v>
      </c>
      <c r="T120" s="135" t="str">
        <f>IF('3f CPIH'!P$16="-","-",'3i PAAC PAP'!$G$17*('3f CPIH'!P$16/'3f CPIH'!$G$16))</f>
        <v>-</v>
      </c>
      <c r="U120" s="135" t="str">
        <f>IF('3f CPIH'!Q$16="-","-",'3i PAAC PAP'!$G$17*('3f CPIH'!Q$16/'3f CPIH'!$G$16))</f>
        <v>-</v>
      </c>
      <c r="V120" s="135" t="str">
        <f>IF('3f CPIH'!R$16="-","-",'3i PAAC PAP'!$G$17*('3f CPIH'!R$16/'3f CPIH'!$G$16))</f>
        <v>-</v>
      </c>
      <c r="W120" s="135" t="str">
        <f>IF('3f CPIH'!S$16="-","-",'3i PAAC PAP'!$G$17*('3f CPIH'!S$16/'3f CPIH'!$G$16))</f>
        <v>-</v>
      </c>
      <c r="X120" s="135" t="str">
        <f>IF('3f CPIH'!T$16="-","-",'3i PAAC PAP'!$G$17*('3f CPIH'!T$16/'3f CPIH'!$G$16))</f>
        <v>-</v>
      </c>
      <c r="Y120" s="135" t="str">
        <f>IF('3f CPIH'!U$16="-","-",'3i PAAC PAP'!$G$17*('3f CPIH'!U$16/'3f CPIH'!$G$16))</f>
        <v>-</v>
      </c>
      <c r="Z120" s="135" t="str">
        <f>IF('3f CPIH'!V$16="-","-",'3i PAAC PAP'!$G$17*('3f CPIH'!V$16/'3f CPIH'!$G$16))</f>
        <v>-</v>
      </c>
      <c r="AA120" s="29"/>
    </row>
    <row r="121" spans="1:27" s="30" customFormat="1" ht="11.25" customHeight="1" x14ac:dyDescent="0.25">
      <c r="A121" s="273">
        <v>8</v>
      </c>
      <c r="B121" s="138" t="s">
        <v>352</v>
      </c>
      <c r="C121" s="138" t="s">
        <v>417</v>
      </c>
      <c r="D121" s="141" t="s">
        <v>328</v>
      </c>
      <c r="E121" s="137"/>
      <c r="F121" s="31"/>
      <c r="G121" s="135">
        <f>IF(G116="-","-",SUM(G114:G119)*'3i PAAC PAP'!$G$29)</f>
        <v>0.82996803995620339</v>
      </c>
      <c r="H121" s="135">
        <f>IF(H116="-","-",SUM(H114:H119)*'3i PAAC PAP'!$G$29)</f>
        <v>0.83148137383212328</v>
      </c>
      <c r="I121" s="135">
        <f>IF(I116="-","-",SUM(I114:I119)*'3i PAAC PAP'!$G$29)</f>
        <v>0.83446269297762621</v>
      </c>
      <c r="J121" s="135">
        <f>IF(J116="-","-",SUM(J114:J119)*'3i PAAC PAP'!$G$29)</f>
        <v>0.83900269460538612</v>
      </c>
      <c r="K121" s="135">
        <f>IF(K116="-","-",SUM(K114:K119)*'3i PAAC PAP'!$G$29)</f>
        <v>0.8489836554111001</v>
      </c>
      <c r="L121" s="135">
        <f>IF(L116="-","-",SUM(L114:L119)*'3i PAAC PAP'!$G$29)</f>
        <v>0.85744481173225251</v>
      </c>
      <c r="M121" s="135">
        <f>IF(M116="-","-",SUM(M114:M119)*'3i PAAC PAP'!$G$29)</f>
        <v>0.89019776818364937</v>
      </c>
      <c r="N121" s="135">
        <f>IF(N116="-","-",SUM(N114:N119)*'3i PAAC PAP'!$G$29)</f>
        <v>0.94574634750303599</v>
      </c>
      <c r="O121" s="31"/>
      <c r="P121" s="135" t="str">
        <f>IF(P116="-","-",SUM(P114:P119)*'3i PAAC PAP'!$G$29)</f>
        <v>-</v>
      </c>
      <c r="Q121" s="135" t="str">
        <f>IF(Q116="-","-",SUM(Q114:Q119)*'3i PAAC PAP'!$G$29)</f>
        <v>-</v>
      </c>
      <c r="R121" s="135" t="str">
        <f>IF(R116="-","-",SUM(R114:R119)*'3i PAAC PAP'!$G$29)</f>
        <v>-</v>
      </c>
      <c r="S121" s="135" t="str">
        <f>IF(S116="-","-",SUM(S114:S119)*'3i PAAC PAP'!$G$29)</f>
        <v>-</v>
      </c>
      <c r="T121" s="135" t="str">
        <f>IF(T116="-","-",SUM(T114:T119)*'3i PAAC PAP'!$G$29)</f>
        <v>-</v>
      </c>
      <c r="U121" s="135" t="str">
        <f>IF(U116="-","-",SUM(U114:U119)*'3i PAAC PAP'!$G$29)</f>
        <v>-</v>
      </c>
      <c r="V121" s="135" t="str">
        <f>IF(V116="-","-",SUM(V114:V119)*'3i PAAC PAP'!$G$29)</f>
        <v>-</v>
      </c>
      <c r="W121" s="135" t="str">
        <f>IF(W116="-","-",SUM(W114:W119)*'3i PAAC PAP'!$G$29)</f>
        <v>-</v>
      </c>
      <c r="X121" s="135" t="str">
        <f>IF(X116="-","-",SUM(X114:X119)*'3i PAAC PAP'!$G$29)</f>
        <v>-</v>
      </c>
      <c r="Y121" s="135" t="str">
        <f>IF(Y116="-","-",SUM(Y114:Y119)*'3i PAAC PAP'!$G$29)</f>
        <v>-</v>
      </c>
      <c r="Z121" s="135" t="str">
        <f>IF(Z116="-","-",SUM(Z114:Z119)*'3i PAAC PAP'!$G$29)</f>
        <v>-</v>
      </c>
      <c r="AA121" s="29"/>
    </row>
    <row r="122" spans="1:27" s="30" customFormat="1" ht="11.5" x14ac:dyDescent="0.25">
      <c r="A122" s="273">
        <v>9</v>
      </c>
      <c r="B122" s="138" t="s">
        <v>398</v>
      </c>
      <c r="C122" s="138" t="s">
        <v>548</v>
      </c>
      <c r="D122" s="141" t="s">
        <v>328</v>
      </c>
      <c r="E122" s="137"/>
      <c r="F122" s="31"/>
      <c r="G122" s="135">
        <f>IF(G116="-","-",SUM(G114:G121)*'3j EBIT'!$E$11)</f>
        <v>1.4949170791933499</v>
      </c>
      <c r="H122" s="135">
        <f>IF(H116="-","-",SUM(H114:H121)*'3j EBIT'!$E$11)</f>
        <v>1.4976576829235793</v>
      </c>
      <c r="I122" s="135">
        <f>IF(I116="-","-",SUM(I114:I121)*'3j EBIT'!$E$11)</f>
        <v>1.5029786682755713</v>
      </c>
      <c r="J122" s="135">
        <f>IF(J116="-","-",SUM(J114:J121)*'3j EBIT'!$E$11)</f>
        <v>1.5112004794662599</v>
      </c>
      <c r="K122" s="135">
        <f>IF(K116="-","-",SUM(K114:K121)*'3j EBIT'!$E$11)</f>
        <v>1.5291767918467845</v>
      </c>
      <c r="L122" s="135">
        <f>IF(L116="-","-",SUM(L114:L121)*'3j EBIT'!$E$11)</f>
        <v>1.5446507208789062</v>
      </c>
      <c r="M122" s="135">
        <f>IF(M116="-","-",SUM(M114:M121)*'3j EBIT'!$E$11)</f>
        <v>1.601615500438567</v>
      </c>
      <c r="N122" s="135">
        <f>IF(N116="-","-",SUM(N114:N121)*'3j EBIT'!$E$11)</f>
        <v>1.6968612571753809</v>
      </c>
      <c r="O122" s="31"/>
      <c r="P122" s="135" t="str">
        <f>IF(P116="-","-",SUM(P114:P121)*'3j EBIT'!$E$11)</f>
        <v>-</v>
      </c>
      <c r="Q122" s="135" t="str">
        <f>IF(Q116="-","-",SUM(Q114:Q121)*'3j EBIT'!$E$11)</f>
        <v>-</v>
      </c>
      <c r="R122" s="135" t="str">
        <f>IF(R116="-","-",SUM(R114:R121)*'3j EBIT'!$E$11)</f>
        <v>-</v>
      </c>
      <c r="S122" s="135" t="str">
        <f>IF(S116="-","-",SUM(S114:S121)*'3j EBIT'!$E$11)</f>
        <v>-</v>
      </c>
      <c r="T122" s="135" t="str">
        <f>IF(T116="-","-",SUM(T114:T121)*'3j EBIT'!$E$11)</f>
        <v>-</v>
      </c>
      <c r="U122" s="135" t="str">
        <f>IF(U116="-","-",SUM(U114:U121)*'3j EBIT'!$E$11)</f>
        <v>-</v>
      </c>
      <c r="V122" s="135" t="str">
        <f>IF(V116="-","-",SUM(V114:V121)*'3j EBIT'!$E$11)</f>
        <v>-</v>
      </c>
      <c r="W122" s="135" t="str">
        <f>IF(W116="-","-",SUM(W114:W121)*'3j EBIT'!$E$11)</f>
        <v>-</v>
      </c>
      <c r="X122" s="135" t="str">
        <f>IF(X116="-","-",SUM(X114:X121)*'3j EBIT'!$E$11)</f>
        <v>-</v>
      </c>
      <c r="Y122" s="135" t="str">
        <f>IF(Y116="-","-",SUM(Y114:Y121)*'3j EBIT'!$E$11)</f>
        <v>-</v>
      </c>
      <c r="Z122" s="135" t="str">
        <f>IF(Z116="-","-",SUM(Z114:Z121)*'3j EBIT'!$E$11)</f>
        <v>-</v>
      </c>
      <c r="AA122" s="29"/>
    </row>
    <row r="123" spans="1:27" s="30" customFormat="1" ht="11.5" x14ac:dyDescent="0.25">
      <c r="A123" s="273">
        <v>10</v>
      </c>
      <c r="B123" s="138" t="s">
        <v>294</v>
      </c>
      <c r="C123" s="188" t="s">
        <v>549</v>
      </c>
      <c r="D123" s="141" t="s">
        <v>328</v>
      </c>
      <c r="E123" s="137"/>
      <c r="F123" s="31"/>
      <c r="G123" s="135">
        <f>IF(G118="-","-",SUM(G114:G116,G118:G122)*'3k HAP'!$E$12)</f>
        <v>1.1606560757622275</v>
      </c>
      <c r="H123" s="135">
        <f>IF(H118="-","-",SUM(H114:H116,H118:H122)*'3k HAP'!$E$12)</f>
        <v>1.162783884999957</v>
      </c>
      <c r="I123" s="135">
        <f>IF(I118="-","-",SUM(I114:I116,I118:I122)*'3k HAP'!$E$12)</f>
        <v>1.1669151067672299</v>
      </c>
      <c r="J123" s="135">
        <f>IF(J118="-","-",SUM(J114:J116,J118:J122)*'3k HAP'!$E$12)</f>
        <v>1.1732985344804188</v>
      </c>
      <c r="K123" s="135">
        <f>IF(K118="-","-",SUM(K114:K116,K118:K122)*'3k HAP'!$E$12)</f>
        <v>1.1872553729396556</v>
      </c>
      <c r="L123" s="135">
        <f>IF(L118="-","-",SUM(L114:L116,L118:L122)*'3k HAP'!$E$12)</f>
        <v>1.1992693568569017</v>
      </c>
      <c r="M123" s="135">
        <f>IF(M118="-","-",SUM(M114:M116,M118:M122)*'3k HAP'!$E$12)</f>
        <v>1.2434969052745388</v>
      </c>
      <c r="N123" s="135">
        <f>IF(N118="-","-",SUM(N114:N116,N118:N122)*'3k HAP'!$E$12)</f>
        <v>1.3174458672509484</v>
      </c>
      <c r="O123" s="31"/>
      <c r="P123" s="135">
        <f>IF(P118="-","-",SUM(P114:P116,P118:P122)*'3k HAP'!$E$12)</f>
        <v>1.0940670829598513</v>
      </c>
      <c r="Q123" s="135" t="str">
        <f>IF(Q118="-","-",SUM(Q114:Q116,Q118:Q122)*'3k HAP'!$E$12)</f>
        <v>-</v>
      </c>
      <c r="R123" s="135" t="str">
        <f>IF(R118="-","-",SUM(R114:R116,R118:R122)*'3k HAP'!$E$12)</f>
        <v>-</v>
      </c>
      <c r="S123" s="135" t="str">
        <f>IF(S118="-","-",SUM(S114:S116,S118:S122)*'3k HAP'!$E$12)</f>
        <v>-</v>
      </c>
      <c r="T123" s="135" t="str">
        <f>IF(T118="-","-",SUM(T114:T116,T118:T122)*'3k HAP'!$E$12)</f>
        <v>-</v>
      </c>
      <c r="U123" s="135" t="str">
        <f>IF(U118="-","-",SUM(U114:U116,U118:U122)*'3k HAP'!$E$12)</f>
        <v>-</v>
      </c>
      <c r="V123" s="135" t="str">
        <f>IF(V118="-","-",SUM(V114:V116,V118:V122)*'3k HAP'!$E$12)</f>
        <v>-</v>
      </c>
      <c r="W123" s="135" t="str">
        <f>IF(W118="-","-",SUM(W114:W116,W118:W122)*'3k HAP'!$E$12)</f>
        <v>-</v>
      </c>
      <c r="X123" s="135" t="str">
        <f>IF(X118="-","-",SUM(X114:X116,X118:X122)*'3k HAP'!$E$12)</f>
        <v>-</v>
      </c>
      <c r="Y123" s="135" t="str">
        <f>IF(Y118="-","-",SUM(Y114:Y116,Y118:Y122)*'3k HAP'!$E$12)</f>
        <v>-</v>
      </c>
      <c r="Z123" s="135" t="str">
        <f>IF(Z118="-","-",SUM(Z114:Z116,Z118:Z122)*'3k HAP'!$E$12)</f>
        <v>-</v>
      </c>
      <c r="AA123" s="29"/>
    </row>
    <row r="124" spans="1:27" s="30" customFormat="1" ht="11.5" x14ac:dyDescent="0.25">
      <c r="A124" s="273">
        <v>11</v>
      </c>
      <c r="B124" s="138" t="s">
        <v>46</v>
      </c>
      <c r="C124" s="138" t="str">
        <f>B124&amp;"_"&amp;D124</f>
        <v>Total_South Wales</v>
      </c>
      <c r="D124" s="141" t="s">
        <v>328</v>
      </c>
      <c r="E124" s="137"/>
      <c r="F124" s="31"/>
      <c r="G124" s="135">
        <f t="shared" ref="G124:N124" si="18">IF(G102="-","-",SUM(G114:G123))</f>
        <v>81.335419428289796</v>
      </c>
      <c r="H124" s="135">
        <f t="shared" si="18"/>
        <v>81.484530142848755</v>
      </c>
      <c r="I124" s="135">
        <f t="shared" si="18"/>
        <v>81.774034210599197</v>
      </c>
      <c r="J124" s="135">
        <f t="shared" si="18"/>
        <v>82.221366354276142</v>
      </c>
      <c r="K124" s="135">
        <f t="shared" si="18"/>
        <v>83.199421209354043</v>
      </c>
      <c r="L124" s="135">
        <f t="shared" si="18"/>
        <v>84.041326439783504</v>
      </c>
      <c r="M124" s="135">
        <f t="shared" si="18"/>
        <v>87.140665060374531</v>
      </c>
      <c r="N124" s="135">
        <f t="shared" si="18"/>
        <v>92.322794344183237</v>
      </c>
      <c r="O124" s="31"/>
      <c r="P124" s="135" t="str">
        <f t="shared" ref="P124:Z124" si="19">IF(P114="-","-",SUM(P114:P123))</f>
        <v>-</v>
      </c>
      <c r="Q124" s="135" t="str">
        <f t="shared" si="19"/>
        <v>-</v>
      </c>
      <c r="R124" s="135" t="str">
        <f t="shared" si="19"/>
        <v>-</v>
      </c>
      <c r="S124" s="135" t="str">
        <f t="shared" si="19"/>
        <v>-</v>
      </c>
      <c r="T124" s="135" t="str">
        <f t="shared" si="19"/>
        <v>-</v>
      </c>
      <c r="U124" s="135" t="str">
        <f t="shared" si="19"/>
        <v>-</v>
      </c>
      <c r="V124" s="135" t="str">
        <f t="shared" si="19"/>
        <v>-</v>
      </c>
      <c r="W124" s="135" t="str">
        <f t="shared" si="19"/>
        <v>-</v>
      </c>
      <c r="X124" s="135" t="str">
        <f t="shared" si="19"/>
        <v>-</v>
      </c>
      <c r="Y124" s="135" t="str">
        <f t="shared" si="19"/>
        <v>-</v>
      </c>
      <c r="Z124" s="135" t="str">
        <f t="shared" si="19"/>
        <v>-</v>
      </c>
      <c r="AA124" s="29"/>
    </row>
    <row r="125" spans="1:27" s="30" customFormat="1" ht="11.5" x14ac:dyDescent="0.25">
      <c r="A125" s="273">
        <v>1</v>
      </c>
      <c r="B125" s="142" t="s">
        <v>353</v>
      </c>
      <c r="C125" s="142" t="s">
        <v>344</v>
      </c>
      <c r="D125" s="140" t="s">
        <v>329</v>
      </c>
      <c r="E125" s="134"/>
      <c r="F125" s="31"/>
      <c r="G125" s="41" t="s">
        <v>336</v>
      </c>
      <c r="H125" s="41" t="s">
        <v>336</v>
      </c>
      <c r="I125" s="41" t="s">
        <v>336</v>
      </c>
      <c r="J125" s="41" t="s">
        <v>336</v>
      </c>
      <c r="K125" s="41" t="s">
        <v>336</v>
      </c>
      <c r="L125" s="41" t="s">
        <v>336</v>
      </c>
      <c r="M125" s="41" t="s">
        <v>336</v>
      </c>
      <c r="N125" s="41" t="s">
        <v>336</v>
      </c>
      <c r="O125" s="31"/>
      <c r="P125" s="41" t="s">
        <v>336</v>
      </c>
      <c r="Q125" s="41" t="s">
        <v>336</v>
      </c>
      <c r="R125" s="41" t="s">
        <v>336</v>
      </c>
      <c r="S125" s="41" t="s">
        <v>336</v>
      </c>
      <c r="T125" s="41" t="s">
        <v>336</v>
      </c>
      <c r="U125" s="41" t="s">
        <v>336</v>
      </c>
      <c r="V125" s="41" t="s">
        <v>336</v>
      </c>
      <c r="W125" s="41" t="s">
        <v>336</v>
      </c>
      <c r="X125" s="41" t="s">
        <v>336</v>
      </c>
      <c r="Y125" s="41" t="s">
        <v>336</v>
      </c>
      <c r="Z125" s="41" t="s">
        <v>336</v>
      </c>
      <c r="AA125" s="29"/>
    </row>
    <row r="126" spans="1:27" s="30" customFormat="1" ht="11.25" customHeight="1" x14ac:dyDescent="0.25">
      <c r="A126" s="273">
        <v>2</v>
      </c>
      <c r="B126" s="142" t="s">
        <v>353</v>
      </c>
      <c r="C126" s="142" t="s">
        <v>303</v>
      </c>
      <c r="D126" s="140" t="s">
        <v>329</v>
      </c>
      <c r="E126" s="134"/>
      <c r="F126" s="31"/>
      <c r="G126" s="41" t="s">
        <v>336</v>
      </c>
      <c r="H126" s="41" t="s">
        <v>336</v>
      </c>
      <c r="I126" s="41" t="s">
        <v>336</v>
      </c>
      <c r="J126" s="41" t="s">
        <v>336</v>
      </c>
      <c r="K126" s="41" t="s">
        <v>336</v>
      </c>
      <c r="L126" s="41" t="s">
        <v>336</v>
      </c>
      <c r="M126" s="41" t="s">
        <v>336</v>
      </c>
      <c r="N126" s="41" t="s">
        <v>336</v>
      </c>
      <c r="O126" s="31"/>
      <c r="P126" s="41" t="s">
        <v>336</v>
      </c>
      <c r="Q126" s="41" t="s">
        <v>336</v>
      </c>
      <c r="R126" s="41" t="s">
        <v>336</v>
      </c>
      <c r="S126" s="41" t="s">
        <v>336</v>
      </c>
      <c r="T126" s="41" t="s">
        <v>336</v>
      </c>
      <c r="U126" s="41" t="s">
        <v>336</v>
      </c>
      <c r="V126" s="41" t="s">
        <v>336</v>
      </c>
      <c r="W126" s="41" t="s">
        <v>336</v>
      </c>
      <c r="X126" s="41" t="s">
        <v>336</v>
      </c>
      <c r="Y126" s="41" t="s">
        <v>336</v>
      </c>
      <c r="Z126" s="41" t="s">
        <v>336</v>
      </c>
      <c r="AA126" s="29"/>
    </row>
    <row r="127" spans="1:27" s="30" customFormat="1" ht="11.25" customHeight="1" x14ac:dyDescent="0.25">
      <c r="A127" s="273">
        <v>3</v>
      </c>
      <c r="B127" s="142" t="s">
        <v>2</v>
      </c>
      <c r="C127" s="142" t="s">
        <v>345</v>
      </c>
      <c r="D127" s="140" t="s">
        <v>329</v>
      </c>
      <c r="E127" s="134"/>
      <c r="F127" s="31"/>
      <c r="G127" s="41">
        <f>IF('3c PC'!G14="-","-",'3c PC'!G64)</f>
        <v>6.5567588596821027</v>
      </c>
      <c r="H127" s="41">
        <f>IF('3c PC'!H14="-","-",'3c PC'!H64)</f>
        <v>6.5567588596821027</v>
      </c>
      <c r="I127" s="41">
        <f>IF('3c PC'!I14="-","-",'3c PC'!I64)</f>
        <v>6.6197359495950758</v>
      </c>
      <c r="J127" s="41">
        <f>IF('3c PC'!J14="-","-",'3c PC'!J64)</f>
        <v>6.6197359495950758</v>
      </c>
      <c r="K127" s="41">
        <f>IF('3c PC'!K14="-","-",'3c PC'!K64)</f>
        <v>6.6995028867368616</v>
      </c>
      <c r="L127" s="41">
        <f>IF('3c PC'!L14="-","-",'3c PC'!L64)</f>
        <v>6.6995028867368616</v>
      </c>
      <c r="M127" s="41">
        <f>IF('3c PC'!M14="-","-",'3c PC'!M64)</f>
        <v>7.1131218301273513</v>
      </c>
      <c r="N127" s="41">
        <f>IF('3c PC'!N14="-","-",'3c PC'!N64)</f>
        <v>7.1131218301273513</v>
      </c>
      <c r="O127" s="31"/>
      <c r="P127" s="41" t="str">
        <f>'3c PC'!P64</f>
        <v>-</v>
      </c>
      <c r="Q127" s="41" t="str">
        <f>'3c PC'!Q64</f>
        <v>-</v>
      </c>
      <c r="R127" s="41" t="str">
        <f>'3c PC'!R64</f>
        <v>-</v>
      </c>
      <c r="S127" s="41" t="str">
        <f>'3c PC'!S64</f>
        <v>-</v>
      </c>
      <c r="T127" s="41" t="str">
        <f>'3c PC'!T64</f>
        <v>-</v>
      </c>
      <c r="U127" s="41" t="str">
        <f>'3c PC'!U64</f>
        <v>-</v>
      </c>
      <c r="V127" s="41" t="str">
        <f>'3c PC'!V64</f>
        <v>-</v>
      </c>
      <c r="W127" s="41" t="str">
        <f>'3c PC'!W64</f>
        <v>-</v>
      </c>
      <c r="X127" s="41" t="str">
        <f>'3c PC'!X64</f>
        <v>-</v>
      </c>
      <c r="Y127" s="41" t="str">
        <f>'3c PC'!Y64</f>
        <v>-</v>
      </c>
      <c r="Z127" s="41" t="str">
        <f>'3c PC'!Z64</f>
        <v>-</v>
      </c>
      <c r="AA127" s="29"/>
    </row>
    <row r="128" spans="1:27" s="30" customFormat="1" ht="11.25" customHeight="1" x14ac:dyDescent="0.25">
      <c r="A128" s="273">
        <v>4</v>
      </c>
      <c r="B128" s="142" t="s">
        <v>355</v>
      </c>
      <c r="C128" s="142" t="s">
        <v>346</v>
      </c>
      <c r="D128" s="140" t="s">
        <v>329</v>
      </c>
      <c r="E128" s="134"/>
      <c r="F128" s="31"/>
      <c r="G128" s="41" t="s">
        <v>336</v>
      </c>
      <c r="H128" s="41" t="s">
        <v>336</v>
      </c>
      <c r="I128" s="41" t="s">
        <v>336</v>
      </c>
      <c r="J128" s="41" t="s">
        <v>336</v>
      </c>
      <c r="K128" s="41" t="s">
        <v>336</v>
      </c>
      <c r="L128" s="41" t="s">
        <v>336</v>
      </c>
      <c r="M128" s="41" t="s">
        <v>336</v>
      </c>
      <c r="N128" s="41" t="s">
        <v>336</v>
      </c>
      <c r="O128" s="31"/>
      <c r="P128" s="41" t="s">
        <v>336</v>
      </c>
      <c r="Q128" s="41" t="s">
        <v>336</v>
      </c>
      <c r="R128" s="41" t="s">
        <v>336</v>
      </c>
      <c r="S128" s="41" t="s">
        <v>336</v>
      </c>
      <c r="T128" s="41" t="s">
        <v>336</v>
      </c>
      <c r="U128" s="41" t="s">
        <v>336</v>
      </c>
      <c r="V128" s="41" t="s">
        <v>336</v>
      </c>
      <c r="W128" s="41" t="s">
        <v>336</v>
      </c>
      <c r="X128" s="41" t="s">
        <v>336</v>
      </c>
      <c r="Y128" s="41" t="s">
        <v>336</v>
      </c>
      <c r="Z128" s="41" t="s">
        <v>336</v>
      </c>
      <c r="AA128" s="29"/>
    </row>
    <row r="129" spans="1:27" s="30" customFormat="1" ht="11.25" customHeight="1" x14ac:dyDescent="0.25">
      <c r="A129" s="273">
        <v>5</v>
      </c>
      <c r="B129" s="142" t="s">
        <v>352</v>
      </c>
      <c r="C129" s="142" t="s">
        <v>347</v>
      </c>
      <c r="D129" s="140" t="s">
        <v>329</v>
      </c>
      <c r="E129" s="134"/>
      <c r="F129" s="31"/>
      <c r="G129" s="41">
        <f>IF('3f CPIH'!C$16="-","-",'3g OC '!$E$11*('3f CPIH'!C$16/'3f CPIH'!$G$16))</f>
        <v>66.925069955235386</v>
      </c>
      <c r="H129" s="41">
        <f>IF('3f CPIH'!D$16="-","-",'3g OC '!$E$11*('3f CPIH'!D$16/'3f CPIH'!$G$16))</f>
        <v>67.059054079269885</v>
      </c>
      <c r="I129" s="41">
        <f>IF('3f CPIH'!E$16="-","-",'3g OC '!$E$11*('3f CPIH'!E$16/'3f CPIH'!$G$16))</f>
        <v>67.26003026532166</v>
      </c>
      <c r="J129" s="41">
        <f>IF('3f CPIH'!F$16="-","-",'3g OC '!$E$11*('3f CPIH'!F$16/'3f CPIH'!$G$16))</f>
        <v>67.661982637425169</v>
      </c>
      <c r="K129" s="41">
        <f>IF('3f CPIH'!G$16="-","-",'3g OC '!$E$11*('3f CPIH'!G$16/'3f CPIH'!$G$16))</f>
        <v>68.4658873816322</v>
      </c>
      <c r="L129" s="41">
        <f>IF('3f CPIH'!H$16="-","-",'3g OC '!$E$11*('3f CPIH'!H$16/'3f CPIH'!$G$16))</f>
        <v>69.336784187856495</v>
      </c>
      <c r="M129" s="41">
        <f>IF('3f CPIH'!I$16="-","-",'3g OC '!$E$11*('3f CPIH'!I$16/'3f CPIH'!$G$16))</f>
        <v>70.341665118115273</v>
      </c>
      <c r="N129" s="41">
        <f>IF('3f CPIH'!J$16="-","-",'3g OC '!$E$11*('3f CPIH'!J$16/'3f CPIH'!$G$16))</f>
        <v>70.944593676270557</v>
      </c>
      <c r="O129" s="31"/>
      <c r="P129" s="41">
        <f>IF('3f CPIH'!L$16="-","-",'3g OC '!$E$11*('3f CPIH'!L$16/'3f CPIH'!$G$16))</f>
        <v>70.944593676270557</v>
      </c>
      <c r="Q129" s="41" t="str">
        <f>IF('3f CPIH'!M$16="-","-",'3g OC '!$E$11*('3f CPIH'!M$16/'3f CPIH'!$G$16))</f>
        <v>-</v>
      </c>
      <c r="R129" s="41" t="str">
        <f>IF('3f CPIH'!N$16="-","-",'3g OC '!$E$11*('3f CPIH'!N$16/'3f CPIH'!$G$16))</f>
        <v>-</v>
      </c>
      <c r="S129" s="41" t="str">
        <f>IF('3f CPIH'!O$16="-","-",'3g OC '!$E$11*('3f CPIH'!O$16/'3f CPIH'!$G$16))</f>
        <v>-</v>
      </c>
      <c r="T129" s="41" t="str">
        <f>IF('3f CPIH'!P$16="-","-",'3g OC '!$E$11*('3f CPIH'!P$16/'3f CPIH'!$G$16))</f>
        <v>-</v>
      </c>
      <c r="U129" s="41" t="str">
        <f>IF('3f CPIH'!Q$16="-","-",'3g OC '!$E$11*('3f CPIH'!Q$16/'3f CPIH'!$G$16))</f>
        <v>-</v>
      </c>
      <c r="V129" s="41" t="str">
        <f>IF('3f CPIH'!R$16="-","-",'3g OC '!$E$11*('3f CPIH'!R$16/'3f CPIH'!$G$16))</f>
        <v>-</v>
      </c>
      <c r="W129" s="41" t="str">
        <f>IF('3f CPIH'!S$16="-","-",'3g OC '!$E$11*('3f CPIH'!S$16/'3f CPIH'!$G$16))</f>
        <v>-</v>
      </c>
      <c r="X129" s="41" t="str">
        <f>IF('3f CPIH'!T$16="-","-",'3g OC '!$E$11*('3f CPIH'!T$16/'3f CPIH'!$G$16))</f>
        <v>-</v>
      </c>
      <c r="Y129" s="41" t="str">
        <f>IF('3f CPIH'!U$16="-","-",'3g OC '!$E$11*('3f CPIH'!U$16/'3f CPIH'!$G$16))</f>
        <v>-</v>
      </c>
      <c r="Z129" s="41" t="str">
        <f>IF('3f CPIH'!V$16="-","-",'3g OC '!$E$11*('3f CPIH'!V$16/'3f CPIH'!$G$16))</f>
        <v>-</v>
      </c>
      <c r="AA129" s="29"/>
    </row>
    <row r="130" spans="1:27" s="30" customFormat="1" ht="11.25" customHeight="1" x14ac:dyDescent="0.25">
      <c r="A130" s="273">
        <v>6</v>
      </c>
      <c r="B130" s="142" t="s">
        <v>352</v>
      </c>
      <c r="C130" s="142" t="s">
        <v>45</v>
      </c>
      <c r="D130" s="140" t="s">
        <v>329</v>
      </c>
      <c r="E130" s="134"/>
      <c r="F130" s="31"/>
      <c r="G130" s="41" t="s">
        <v>336</v>
      </c>
      <c r="H130" s="41" t="s">
        <v>336</v>
      </c>
      <c r="I130" s="41" t="s">
        <v>336</v>
      </c>
      <c r="J130" s="41" t="s">
        <v>336</v>
      </c>
      <c r="K130" s="41">
        <f>IF('3h SMNCC'!F$37="-","-",'3h SMNCC'!F$45)</f>
        <v>0</v>
      </c>
      <c r="L130" s="41">
        <f>IF('3h SMNCC'!G$37="-","-",'3h SMNCC'!G$45)</f>
        <v>-0.12178212898926209</v>
      </c>
      <c r="M130" s="41">
        <f>IF('3h SMNCC'!H$37="-","-",'3h SMNCC'!H$45)</f>
        <v>1.3595250059192825</v>
      </c>
      <c r="N130" s="41">
        <f>IF('3h SMNCC'!I$37="-","-",'3h SMNCC'!I$45)</f>
        <v>5.6746306369773842</v>
      </c>
      <c r="O130" s="31"/>
      <c r="P130" s="41" t="str">
        <f>IF('3h SMNCC'!K$37="-","-",'3h SMNCC'!K$45)</f>
        <v>-</v>
      </c>
      <c r="Q130" s="41" t="str">
        <f>IF('3h SMNCC'!L$37="-","-",'3h SMNCC'!L$45)</f>
        <v>-</v>
      </c>
      <c r="R130" s="41" t="str">
        <f>IF('3h SMNCC'!M$37="-","-",'3h SMNCC'!M$45)</f>
        <v>-</v>
      </c>
      <c r="S130" s="41" t="str">
        <f>IF('3h SMNCC'!N$37="-","-",'3h SMNCC'!N$45)</f>
        <v>-</v>
      </c>
      <c r="T130" s="41" t="str">
        <f>IF('3h SMNCC'!O$37="-","-",'3h SMNCC'!O$45)</f>
        <v>-</v>
      </c>
      <c r="U130" s="41" t="str">
        <f>IF('3h SMNCC'!P$37="-","-",'3h SMNCC'!P$45)</f>
        <v>-</v>
      </c>
      <c r="V130" s="41" t="str">
        <f>IF('3h SMNCC'!Q$37="-","-",'3h SMNCC'!Q$45)</f>
        <v>-</v>
      </c>
      <c r="W130" s="41" t="str">
        <f>IF('3h SMNCC'!R$37="-","-",'3h SMNCC'!R$45)</f>
        <v>-</v>
      </c>
      <c r="X130" s="41" t="str">
        <f>IF('3h SMNCC'!S$37="-","-",'3h SMNCC'!S$45)</f>
        <v>-</v>
      </c>
      <c r="Y130" s="41" t="str">
        <f>IF('3h SMNCC'!T$37="-","-",'3h SMNCC'!T$45)</f>
        <v>-</v>
      </c>
      <c r="Z130" s="41" t="str">
        <f>IF('3h SMNCC'!U$37="-","-",'3h SMNCC'!U$45)</f>
        <v>-</v>
      </c>
      <c r="AA130" s="29"/>
    </row>
    <row r="131" spans="1:27" s="30" customFormat="1" ht="12.4" customHeight="1" x14ac:dyDescent="0.25">
      <c r="A131" s="273">
        <v>7</v>
      </c>
      <c r="B131" s="142" t="s">
        <v>352</v>
      </c>
      <c r="C131" s="142" t="s">
        <v>399</v>
      </c>
      <c r="D131" s="140" t="s">
        <v>329</v>
      </c>
      <c r="E131" s="134"/>
      <c r="F131" s="31"/>
      <c r="G131" s="41">
        <f>IF('3f CPIH'!C$16="-","-",'3i PAAC PAP'!$G$17*('3f CPIH'!C$16/'3f CPIH'!$G$16))</f>
        <v>4.3680494184605196</v>
      </c>
      <c r="H131" s="41">
        <f>IF('3f CPIH'!D$16="-","-",'3i PAAC PAP'!$G$17*('3f CPIH'!D$16/'3f CPIH'!$G$16))</f>
        <v>4.3767942621411207</v>
      </c>
      <c r="I131" s="41">
        <f>IF('3f CPIH'!E$16="-","-",'3i PAAC PAP'!$G$17*('3f CPIH'!E$16/'3f CPIH'!$G$16))</f>
        <v>4.389911527662024</v>
      </c>
      <c r="J131" s="41">
        <f>IF('3f CPIH'!F$16="-","-",'3i PAAC PAP'!$G$17*('3f CPIH'!F$16/'3f CPIH'!$G$16))</f>
        <v>4.4161460587038288</v>
      </c>
      <c r="K131" s="41">
        <f>IF('3f CPIH'!G$16="-","-",'3i PAAC PAP'!$G$17*('3f CPIH'!G$16/'3f CPIH'!$G$16))</f>
        <v>4.4686151207874385</v>
      </c>
      <c r="L131" s="41">
        <f>IF('3f CPIH'!H$16="-","-",'3i PAAC PAP'!$G$17*('3f CPIH'!H$16/'3f CPIH'!$G$16))</f>
        <v>4.5254566047113496</v>
      </c>
      <c r="M131" s="41">
        <f>IF('3f CPIH'!I$16="-","-",'3i PAAC PAP'!$G$17*('3f CPIH'!I$16/'3f CPIH'!$G$16))</f>
        <v>4.5910429323158608</v>
      </c>
      <c r="N131" s="41">
        <f>IF('3f CPIH'!J$16="-","-",'3i PAAC PAP'!$G$17*('3f CPIH'!J$16/'3f CPIH'!$G$16))</f>
        <v>4.630394728878569</v>
      </c>
      <c r="O131" s="31"/>
      <c r="P131" s="41">
        <f>IF('3f CPIH'!L$16="-","-",'3i PAAC PAP'!$G$17*('3f CPIH'!L$16/'3f CPIH'!$G$16))</f>
        <v>4.630394728878569</v>
      </c>
      <c r="Q131" s="41" t="str">
        <f>IF('3f CPIH'!M$16="-","-",'3i PAAC PAP'!$G$17*('3f CPIH'!M$16/'3f CPIH'!$G$16))</f>
        <v>-</v>
      </c>
      <c r="R131" s="41" t="str">
        <f>IF('3f CPIH'!N$16="-","-",'3i PAAC PAP'!$G$17*('3f CPIH'!N$16/'3f CPIH'!$G$16))</f>
        <v>-</v>
      </c>
      <c r="S131" s="41" t="str">
        <f>IF('3f CPIH'!O$16="-","-",'3i PAAC PAP'!$G$17*('3f CPIH'!O$16/'3f CPIH'!$G$16))</f>
        <v>-</v>
      </c>
      <c r="T131" s="41" t="str">
        <f>IF('3f CPIH'!P$16="-","-",'3i PAAC PAP'!$G$17*('3f CPIH'!P$16/'3f CPIH'!$G$16))</f>
        <v>-</v>
      </c>
      <c r="U131" s="41" t="str">
        <f>IF('3f CPIH'!Q$16="-","-",'3i PAAC PAP'!$G$17*('3f CPIH'!Q$16/'3f CPIH'!$G$16))</f>
        <v>-</v>
      </c>
      <c r="V131" s="41" t="str">
        <f>IF('3f CPIH'!R$16="-","-",'3i PAAC PAP'!$G$17*('3f CPIH'!R$16/'3f CPIH'!$G$16))</f>
        <v>-</v>
      </c>
      <c r="W131" s="41" t="str">
        <f>IF('3f CPIH'!S$16="-","-",'3i PAAC PAP'!$G$17*('3f CPIH'!S$16/'3f CPIH'!$G$16))</f>
        <v>-</v>
      </c>
      <c r="X131" s="41" t="str">
        <f>IF('3f CPIH'!T$16="-","-",'3i PAAC PAP'!$G$17*('3f CPIH'!T$16/'3f CPIH'!$G$16))</f>
        <v>-</v>
      </c>
      <c r="Y131" s="41" t="str">
        <f>IF('3f CPIH'!U$16="-","-",'3i PAAC PAP'!$G$17*('3f CPIH'!U$16/'3f CPIH'!$G$16))</f>
        <v>-</v>
      </c>
      <c r="Z131" s="41" t="str">
        <f>IF('3f CPIH'!V$16="-","-",'3i PAAC PAP'!$G$17*('3f CPIH'!V$16/'3f CPIH'!$G$16))</f>
        <v>-</v>
      </c>
      <c r="AA131" s="29"/>
    </row>
    <row r="132" spans="1:27" s="30" customFormat="1" ht="11.25" customHeight="1" x14ac:dyDescent="0.25">
      <c r="A132" s="273">
        <v>8</v>
      </c>
      <c r="B132" s="142" t="s">
        <v>352</v>
      </c>
      <c r="C132" s="142" t="s">
        <v>417</v>
      </c>
      <c r="D132" s="140" t="s">
        <v>329</v>
      </c>
      <c r="E132" s="134"/>
      <c r="F132" s="31"/>
      <c r="G132" s="41">
        <f>IF(G127="-","-",SUM(G125:G130)*'3i PAAC PAP'!$G$29)</f>
        <v>0.82996803995620339</v>
      </c>
      <c r="H132" s="41">
        <f>IF(H127="-","-",SUM(H125:H130)*'3i PAAC PAP'!$G$29)</f>
        <v>0.83148137383212328</v>
      </c>
      <c r="I132" s="41">
        <f>IF(I127="-","-",SUM(I125:I130)*'3i PAAC PAP'!$G$29)</f>
        <v>0.83446269297762621</v>
      </c>
      <c r="J132" s="41">
        <f>IF(J127="-","-",SUM(J125:J130)*'3i PAAC PAP'!$G$29)</f>
        <v>0.83900269460538612</v>
      </c>
      <c r="K132" s="41">
        <f>IF(K127="-","-",SUM(K125:K130)*'3i PAAC PAP'!$G$29)</f>
        <v>0.8489836554111001</v>
      </c>
      <c r="L132" s="41">
        <f>IF(L127="-","-",SUM(L125:L130)*'3i PAAC PAP'!$G$29)</f>
        <v>0.85744481173225251</v>
      </c>
      <c r="M132" s="41">
        <f>IF(M127="-","-",SUM(M125:M130)*'3i PAAC PAP'!$G$29)</f>
        <v>0.89019776818364937</v>
      </c>
      <c r="N132" s="41">
        <f>IF(N127="-","-",SUM(N125:N130)*'3i PAAC PAP'!$G$29)</f>
        <v>0.94574634750303599</v>
      </c>
      <c r="O132" s="31"/>
      <c r="P132" s="41" t="str">
        <f>IF(P127="-","-",SUM(P125:P130)*'3i PAAC PAP'!$G$29)</f>
        <v>-</v>
      </c>
      <c r="Q132" s="41" t="str">
        <f>IF(Q127="-","-",SUM(Q125:Q130)*'3i PAAC PAP'!$G$29)</f>
        <v>-</v>
      </c>
      <c r="R132" s="41" t="str">
        <f>IF(R127="-","-",SUM(R125:R130)*'3i PAAC PAP'!$G$29)</f>
        <v>-</v>
      </c>
      <c r="S132" s="41" t="str">
        <f>IF(S127="-","-",SUM(S125:S130)*'3i PAAC PAP'!$G$29)</f>
        <v>-</v>
      </c>
      <c r="T132" s="41" t="str">
        <f>IF(T127="-","-",SUM(T125:T130)*'3i PAAC PAP'!$G$29)</f>
        <v>-</v>
      </c>
      <c r="U132" s="41" t="str">
        <f>IF(U127="-","-",SUM(U125:U130)*'3i PAAC PAP'!$G$29)</f>
        <v>-</v>
      </c>
      <c r="V132" s="41" t="str">
        <f>IF(V127="-","-",SUM(V125:V130)*'3i PAAC PAP'!$G$29)</f>
        <v>-</v>
      </c>
      <c r="W132" s="41" t="str">
        <f>IF(W127="-","-",SUM(W125:W130)*'3i PAAC PAP'!$G$29)</f>
        <v>-</v>
      </c>
      <c r="X132" s="41" t="str">
        <f>IF(X127="-","-",SUM(X125:X130)*'3i PAAC PAP'!$G$29)</f>
        <v>-</v>
      </c>
      <c r="Y132" s="41" t="str">
        <f>IF(Y127="-","-",SUM(Y125:Y130)*'3i PAAC PAP'!$G$29)</f>
        <v>-</v>
      </c>
      <c r="Z132" s="41" t="str">
        <f>IF(Z127="-","-",SUM(Z125:Z130)*'3i PAAC PAP'!$G$29)</f>
        <v>-</v>
      </c>
      <c r="AA132" s="29"/>
    </row>
    <row r="133" spans="1:27" s="30" customFormat="1" ht="11.5" x14ac:dyDescent="0.25">
      <c r="A133" s="273">
        <v>9</v>
      </c>
      <c r="B133" s="142" t="s">
        <v>398</v>
      </c>
      <c r="C133" s="142" t="s">
        <v>548</v>
      </c>
      <c r="D133" s="140" t="s">
        <v>329</v>
      </c>
      <c r="E133" s="134"/>
      <c r="F133" s="31"/>
      <c r="G133" s="41">
        <f>IF(G127="-","-",SUM(G125:G132)*'3j EBIT'!$E$11)</f>
        <v>1.4949170791933499</v>
      </c>
      <c r="H133" s="41">
        <f>IF(H127="-","-",SUM(H125:H132)*'3j EBIT'!$E$11)</f>
        <v>1.4976576829235793</v>
      </c>
      <c r="I133" s="41">
        <f>IF(I127="-","-",SUM(I125:I132)*'3j EBIT'!$E$11)</f>
        <v>1.5029786682755713</v>
      </c>
      <c r="J133" s="41">
        <f>IF(J127="-","-",SUM(J125:J132)*'3j EBIT'!$E$11)</f>
        <v>1.5112004794662599</v>
      </c>
      <c r="K133" s="41">
        <f>IF(K127="-","-",SUM(K125:K132)*'3j EBIT'!$E$11)</f>
        <v>1.5291767918467845</v>
      </c>
      <c r="L133" s="41">
        <f>IF(L127="-","-",SUM(L125:L132)*'3j EBIT'!$E$11)</f>
        <v>1.5446507208789062</v>
      </c>
      <c r="M133" s="41">
        <f>IF(M127="-","-",SUM(M125:M132)*'3j EBIT'!$E$11)</f>
        <v>1.601615500438567</v>
      </c>
      <c r="N133" s="41">
        <f>IF(N127="-","-",SUM(N125:N132)*'3j EBIT'!$E$11)</f>
        <v>1.6968612571753809</v>
      </c>
      <c r="O133" s="31"/>
      <c r="P133" s="41" t="str">
        <f>IF(P127="-","-",SUM(P125:P132)*'3j EBIT'!$E$11)</f>
        <v>-</v>
      </c>
      <c r="Q133" s="41" t="str">
        <f>IF(Q127="-","-",SUM(Q125:Q132)*'3j EBIT'!$E$11)</f>
        <v>-</v>
      </c>
      <c r="R133" s="41" t="str">
        <f>IF(R127="-","-",SUM(R125:R132)*'3j EBIT'!$E$11)</f>
        <v>-</v>
      </c>
      <c r="S133" s="41" t="str">
        <f>IF(S127="-","-",SUM(S125:S132)*'3j EBIT'!$E$11)</f>
        <v>-</v>
      </c>
      <c r="T133" s="41" t="str">
        <f>IF(T127="-","-",SUM(T125:T132)*'3j EBIT'!$E$11)</f>
        <v>-</v>
      </c>
      <c r="U133" s="41" t="str">
        <f>IF(U127="-","-",SUM(U125:U132)*'3j EBIT'!$E$11)</f>
        <v>-</v>
      </c>
      <c r="V133" s="41" t="str">
        <f>IF(V127="-","-",SUM(V125:V132)*'3j EBIT'!$E$11)</f>
        <v>-</v>
      </c>
      <c r="W133" s="41" t="str">
        <f>IF(W127="-","-",SUM(W125:W132)*'3j EBIT'!$E$11)</f>
        <v>-</v>
      </c>
      <c r="X133" s="41" t="str">
        <f>IF(X127="-","-",SUM(X125:X132)*'3j EBIT'!$E$11)</f>
        <v>-</v>
      </c>
      <c r="Y133" s="41" t="str">
        <f>IF(Y127="-","-",SUM(Y125:Y132)*'3j EBIT'!$E$11)</f>
        <v>-</v>
      </c>
      <c r="Z133" s="41" t="str">
        <f>IF(Z127="-","-",SUM(Z125:Z132)*'3j EBIT'!$E$11)</f>
        <v>-</v>
      </c>
      <c r="AA133" s="29"/>
    </row>
    <row r="134" spans="1:27" s="30" customFormat="1" ht="11.5" x14ac:dyDescent="0.25">
      <c r="A134" s="273">
        <v>10</v>
      </c>
      <c r="B134" s="142" t="s">
        <v>294</v>
      </c>
      <c r="C134" s="190" t="s">
        <v>549</v>
      </c>
      <c r="D134" s="140" t="s">
        <v>329</v>
      </c>
      <c r="E134" s="134"/>
      <c r="F134" s="31"/>
      <c r="G134" s="41">
        <f>IF(G129="-","-",SUM(G125:G127,G129:G133)*'3k HAP'!$E$12)</f>
        <v>1.1606560757622275</v>
      </c>
      <c r="H134" s="41">
        <f>IF(H129="-","-",SUM(H125:H127,H129:H133)*'3k HAP'!$E$12)</f>
        <v>1.162783884999957</v>
      </c>
      <c r="I134" s="41">
        <f>IF(I129="-","-",SUM(I125:I127,I129:I133)*'3k HAP'!$E$12)</f>
        <v>1.1669151067672299</v>
      </c>
      <c r="J134" s="41">
        <f>IF(J129="-","-",SUM(J125:J127,J129:J133)*'3k HAP'!$E$12)</f>
        <v>1.1732985344804188</v>
      </c>
      <c r="K134" s="41">
        <f>IF(K129="-","-",SUM(K125:K127,K129:K133)*'3k HAP'!$E$12)</f>
        <v>1.1872553729396556</v>
      </c>
      <c r="L134" s="41">
        <f>IF(L129="-","-",SUM(L125:L127,L129:L133)*'3k HAP'!$E$12)</f>
        <v>1.1992693568569017</v>
      </c>
      <c r="M134" s="41">
        <f>IF(M129="-","-",SUM(M125:M127,M129:M133)*'3k HAP'!$E$12)</f>
        <v>1.2434969052745388</v>
      </c>
      <c r="N134" s="41">
        <f>IF(N129="-","-",SUM(N125:N127,N129:N133)*'3k HAP'!$E$12)</f>
        <v>1.3174458672509484</v>
      </c>
      <c r="O134" s="31"/>
      <c r="P134" s="41">
        <f>IF(P129="-","-",SUM(P125:P127,P129:P133)*'3k HAP'!$E$12)</f>
        <v>1.0940670829598513</v>
      </c>
      <c r="Q134" s="41" t="str">
        <f>IF(Q129="-","-",SUM(Q125:Q127,Q129:Q133)*'3k HAP'!$E$12)</f>
        <v>-</v>
      </c>
      <c r="R134" s="41" t="str">
        <f>IF(R129="-","-",SUM(R125:R127,R129:R133)*'3k HAP'!$E$12)</f>
        <v>-</v>
      </c>
      <c r="S134" s="41" t="str">
        <f>IF(S129="-","-",SUM(S125:S127,S129:S133)*'3k HAP'!$E$12)</f>
        <v>-</v>
      </c>
      <c r="T134" s="41" t="str">
        <f>IF(T129="-","-",SUM(T125:T127,T129:T133)*'3k HAP'!$E$12)</f>
        <v>-</v>
      </c>
      <c r="U134" s="41" t="str">
        <f>IF(U129="-","-",SUM(U125:U127,U129:U133)*'3k HAP'!$E$12)</f>
        <v>-</v>
      </c>
      <c r="V134" s="41" t="str">
        <f>IF(V129="-","-",SUM(V125:V127,V129:V133)*'3k HAP'!$E$12)</f>
        <v>-</v>
      </c>
      <c r="W134" s="41" t="str">
        <f>IF(W129="-","-",SUM(W125:W127,W129:W133)*'3k HAP'!$E$12)</f>
        <v>-</v>
      </c>
      <c r="X134" s="41" t="str">
        <f>IF(X129="-","-",SUM(X125:X127,X129:X133)*'3k HAP'!$E$12)</f>
        <v>-</v>
      </c>
      <c r="Y134" s="41" t="str">
        <f>IF(Y129="-","-",SUM(Y125:Y127,Y129:Y133)*'3k HAP'!$E$12)</f>
        <v>-</v>
      </c>
      <c r="Z134" s="41" t="str">
        <f>IF(Z129="-","-",SUM(Z125:Z127,Z129:Z133)*'3k HAP'!$E$12)</f>
        <v>-</v>
      </c>
      <c r="AA134" s="29"/>
    </row>
    <row r="135" spans="1:27" s="30" customFormat="1" ht="11.5" x14ac:dyDescent="0.25">
      <c r="A135" s="273">
        <v>11</v>
      </c>
      <c r="B135" s="142" t="s">
        <v>46</v>
      </c>
      <c r="C135" s="142" t="str">
        <f>B135&amp;"_"&amp;D135</f>
        <v>Total_Southern Western</v>
      </c>
      <c r="D135" s="140" t="s">
        <v>329</v>
      </c>
      <c r="E135" s="134"/>
      <c r="F135" s="31"/>
      <c r="G135" s="41">
        <f t="shared" ref="G135:N135" si="20">IF(G113="-","-",SUM(G125:G134))</f>
        <v>81.335419428289796</v>
      </c>
      <c r="H135" s="41">
        <f t="shared" si="20"/>
        <v>81.484530142848755</v>
      </c>
      <c r="I135" s="41">
        <f t="shared" si="20"/>
        <v>81.774034210599197</v>
      </c>
      <c r="J135" s="41">
        <f t="shared" si="20"/>
        <v>82.221366354276142</v>
      </c>
      <c r="K135" s="41">
        <f t="shared" si="20"/>
        <v>83.199421209354043</v>
      </c>
      <c r="L135" s="41">
        <f t="shared" si="20"/>
        <v>84.041326439783504</v>
      </c>
      <c r="M135" s="41">
        <f t="shared" si="20"/>
        <v>87.140665060374531</v>
      </c>
      <c r="N135" s="41">
        <f t="shared" si="20"/>
        <v>92.322794344183237</v>
      </c>
      <c r="O135" s="31"/>
      <c r="P135" s="41" t="str">
        <f t="shared" ref="P135:Z135" si="21">IF(P125="-","-",SUM(P125:P134))</f>
        <v>-</v>
      </c>
      <c r="Q135" s="41" t="str">
        <f t="shared" si="21"/>
        <v>-</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customHeight="1" x14ac:dyDescent="0.25">
      <c r="A136" s="273">
        <v>1</v>
      </c>
      <c r="B136" s="138" t="s">
        <v>353</v>
      </c>
      <c r="C136" s="138" t="s">
        <v>344</v>
      </c>
      <c r="D136" s="141" t="s">
        <v>330</v>
      </c>
      <c r="E136" s="137"/>
      <c r="F136" s="31"/>
      <c r="G136" s="135" t="s">
        <v>336</v>
      </c>
      <c r="H136" s="135" t="s">
        <v>336</v>
      </c>
      <c r="I136" s="135" t="s">
        <v>336</v>
      </c>
      <c r="J136" s="135" t="s">
        <v>336</v>
      </c>
      <c r="K136" s="135" t="s">
        <v>336</v>
      </c>
      <c r="L136" s="135" t="s">
        <v>336</v>
      </c>
      <c r="M136" s="135" t="s">
        <v>336</v>
      </c>
      <c r="N136" s="135" t="s">
        <v>336</v>
      </c>
      <c r="O136" s="31"/>
      <c r="P136" s="135" t="s">
        <v>336</v>
      </c>
      <c r="Q136" s="135" t="s">
        <v>336</v>
      </c>
      <c r="R136" s="135" t="s">
        <v>336</v>
      </c>
      <c r="S136" s="135" t="s">
        <v>336</v>
      </c>
      <c r="T136" s="135" t="s">
        <v>336</v>
      </c>
      <c r="U136" s="135" t="s">
        <v>336</v>
      </c>
      <c r="V136" s="135" t="s">
        <v>336</v>
      </c>
      <c r="W136" s="135" t="s">
        <v>336</v>
      </c>
      <c r="X136" s="135" t="s">
        <v>336</v>
      </c>
      <c r="Y136" s="135" t="s">
        <v>336</v>
      </c>
      <c r="Z136" s="135" t="s">
        <v>336</v>
      </c>
      <c r="AA136" s="29"/>
    </row>
    <row r="137" spans="1:27" s="30" customFormat="1" ht="11.25" customHeight="1" x14ac:dyDescent="0.25">
      <c r="A137" s="273">
        <v>2</v>
      </c>
      <c r="B137" s="138" t="s">
        <v>353</v>
      </c>
      <c r="C137" s="138" t="s">
        <v>303</v>
      </c>
      <c r="D137" s="141" t="s">
        <v>330</v>
      </c>
      <c r="E137" s="137"/>
      <c r="F137" s="31"/>
      <c r="G137" s="135" t="s">
        <v>336</v>
      </c>
      <c r="H137" s="135" t="s">
        <v>336</v>
      </c>
      <c r="I137" s="135" t="s">
        <v>336</v>
      </c>
      <c r="J137" s="135" t="s">
        <v>336</v>
      </c>
      <c r="K137" s="135" t="s">
        <v>336</v>
      </c>
      <c r="L137" s="135" t="s">
        <v>336</v>
      </c>
      <c r="M137" s="135" t="s">
        <v>336</v>
      </c>
      <c r="N137" s="135" t="s">
        <v>336</v>
      </c>
      <c r="O137" s="31"/>
      <c r="P137" s="135" t="s">
        <v>336</v>
      </c>
      <c r="Q137" s="135" t="s">
        <v>336</v>
      </c>
      <c r="R137" s="135" t="s">
        <v>336</v>
      </c>
      <c r="S137" s="135" t="s">
        <v>336</v>
      </c>
      <c r="T137" s="135" t="s">
        <v>336</v>
      </c>
      <c r="U137" s="135" t="s">
        <v>336</v>
      </c>
      <c r="V137" s="135" t="s">
        <v>336</v>
      </c>
      <c r="W137" s="135" t="s">
        <v>336</v>
      </c>
      <c r="X137" s="135" t="s">
        <v>336</v>
      </c>
      <c r="Y137" s="135" t="s">
        <v>336</v>
      </c>
      <c r="Z137" s="135" t="s">
        <v>336</v>
      </c>
      <c r="AA137" s="29"/>
    </row>
    <row r="138" spans="1:27" s="30" customFormat="1" ht="11.25" customHeight="1" x14ac:dyDescent="0.25">
      <c r="A138" s="273">
        <v>3</v>
      </c>
      <c r="B138" s="138" t="s">
        <v>2</v>
      </c>
      <c r="C138" s="138" t="s">
        <v>345</v>
      </c>
      <c r="D138" s="141" t="s">
        <v>330</v>
      </c>
      <c r="E138" s="137"/>
      <c r="F138" s="31"/>
      <c r="G138" s="135">
        <f>IF('3c PC'!G14="-","-",'3c PC'!G64)</f>
        <v>6.5567588596821027</v>
      </c>
      <c r="H138" s="135">
        <f>IF('3c PC'!H14="-","-",'3c PC'!H64)</f>
        <v>6.5567588596821027</v>
      </c>
      <c r="I138" s="135">
        <f>IF('3c PC'!I14="-","-",'3c PC'!I64)</f>
        <v>6.6197359495950758</v>
      </c>
      <c r="J138" s="135">
        <f>IF('3c PC'!J14="-","-",'3c PC'!J64)</f>
        <v>6.6197359495950758</v>
      </c>
      <c r="K138" s="135">
        <f>IF('3c PC'!K14="-","-",'3c PC'!K64)</f>
        <v>6.6995028867368616</v>
      </c>
      <c r="L138" s="135">
        <f>IF('3c PC'!L14="-","-",'3c PC'!L64)</f>
        <v>6.6995028867368616</v>
      </c>
      <c r="M138" s="135">
        <f>IF('3c PC'!M14="-","-",'3c PC'!M64)</f>
        <v>7.1131218301273513</v>
      </c>
      <c r="N138" s="135">
        <f>IF('3c PC'!N14="-","-",'3c PC'!N64)</f>
        <v>7.1131218301273513</v>
      </c>
      <c r="O138" s="31"/>
      <c r="P138" s="135" t="str">
        <f>'3c PC'!P64</f>
        <v>-</v>
      </c>
      <c r="Q138" s="135" t="str">
        <f>'3c PC'!Q64</f>
        <v>-</v>
      </c>
      <c r="R138" s="135" t="str">
        <f>'3c PC'!R64</f>
        <v>-</v>
      </c>
      <c r="S138" s="135" t="str">
        <f>'3c PC'!S64</f>
        <v>-</v>
      </c>
      <c r="T138" s="135" t="str">
        <f>'3c PC'!T64</f>
        <v>-</v>
      </c>
      <c r="U138" s="135" t="str">
        <f>'3c PC'!U64</f>
        <v>-</v>
      </c>
      <c r="V138" s="135" t="str">
        <f>'3c PC'!V64</f>
        <v>-</v>
      </c>
      <c r="W138" s="135" t="str">
        <f>'3c PC'!W64</f>
        <v>-</v>
      </c>
      <c r="X138" s="135" t="str">
        <f>'3c PC'!X64</f>
        <v>-</v>
      </c>
      <c r="Y138" s="135" t="str">
        <f>'3c PC'!Y64</f>
        <v>-</v>
      </c>
      <c r="Z138" s="135" t="str">
        <f>'3c PC'!Z64</f>
        <v>-</v>
      </c>
      <c r="AA138" s="29"/>
    </row>
    <row r="139" spans="1:27" s="30" customFormat="1" ht="11.25" customHeight="1" x14ac:dyDescent="0.25">
      <c r="A139" s="273">
        <v>4</v>
      </c>
      <c r="B139" s="138" t="s">
        <v>355</v>
      </c>
      <c r="C139" s="138" t="s">
        <v>346</v>
      </c>
      <c r="D139" s="141" t="s">
        <v>330</v>
      </c>
      <c r="E139" s="137"/>
      <c r="F139" s="31"/>
      <c r="G139" s="135" t="s">
        <v>336</v>
      </c>
      <c r="H139" s="135" t="s">
        <v>336</v>
      </c>
      <c r="I139" s="135" t="s">
        <v>336</v>
      </c>
      <c r="J139" s="135" t="s">
        <v>336</v>
      </c>
      <c r="K139" s="135" t="s">
        <v>336</v>
      </c>
      <c r="L139" s="135" t="s">
        <v>336</v>
      </c>
      <c r="M139" s="135" t="s">
        <v>336</v>
      </c>
      <c r="N139" s="135" t="s">
        <v>336</v>
      </c>
      <c r="O139" s="31"/>
      <c r="P139" s="135" t="s">
        <v>336</v>
      </c>
      <c r="Q139" s="135" t="s">
        <v>336</v>
      </c>
      <c r="R139" s="135" t="s">
        <v>336</v>
      </c>
      <c r="S139" s="135" t="s">
        <v>336</v>
      </c>
      <c r="T139" s="135" t="s">
        <v>336</v>
      </c>
      <c r="U139" s="135" t="s">
        <v>336</v>
      </c>
      <c r="V139" s="135" t="s">
        <v>336</v>
      </c>
      <c r="W139" s="135" t="s">
        <v>336</v>
      </c>
      <c r="X139" s="135" t="s">
        <v>336</v>
      </c>
      <c r="Y139" s="135" t="s">
        <v>336</v>
      </c>
      <c r="Z139" s="135" t="s">
        <v>336</v>
      </c>
      <c r="AA139" s="29"/>
    </row>
    <row r="140" spans="1:27" s="30" customFormat="1" ht="11.25" customHeight="1" x14ac:dyDescent="0.25">
      <c r="A140" s="273">
        <v>5</v>
      </c>
      <c r="B140" s="138" t="s">
        <v>352</v>
      </c>
      <c r="C140" s="138" t="s">
        <v>347</v>
      </c>
      <c r="D140" s="141" t="s">
        <v>330</v>
      </c>
      <c r="E140" s="137"/>
      <c r="F140" s="31"/>
      <c r="G140" s="135">
        <f>IF('3f CPIH'!C$16="-","-",'3g OC '!$E$11*('3f CPIH'!C$16/'3f CPIH'!$G$16))</f>
        <v>66.925069955235386</v>
      </c>
      <c r="H140" s="135">
        <f>IF('3f CPIH'!D$16="-","-",'3g OC '!$E$11*('3f CPIH'!D$16/'3f CPIH'!$G$16))</f>
        <v>67.059054079269885</v>
      </c>
      <c r="I140" s="135">
        <f>IF('3f CPIH'!E$16="-","-",'3g OC '!$E$11*('3f CPIH'!E$16/'3f CPIH'!$G$16))</f>
        <v>67.26003026532166</v>
      </c>
      <c r="J140" s="135">
        <f>IF('3f CPIH'!F$16="-","-",'3g OC '!$E$11*('3f CPIH'!F$16/'3f CPIH'!$G$16))</f>
        <v>67.661982637425169</v>
      </c>
      <c r="K140" s="135">
        <f>IF('3f CPIH'!G$16="-","-",'3g OC '!$E$11*('3f CPIH'!G$16/'3f CPIH'!$G$16))</f>
        <v>68.4658873816322</v>
      </c>
      <c r="L140" s="135">
        <f>IF('3f CPIH'!H$16="-","-",'3g OC '!$E$11*('3f CPIH'!H$16/'3f CPIH'!$G$16))</f>
        <v>69.336784187856495</v>
      </c>
      <c r="M140" s="135">
        <f>IF('3f CPIH'!I$16="-","-",'3g OC '!$E$11*('3f CPIH'!I$16/'3f CPIH'!$G$16))</f>
        <v>70.341665118115273</v>
      </c>
      <c r="N140" s="135">
        <f>IF('3f CPIH'!J$16="-","-",'3g OC '!$E$11*('3f CPIH'!J$16/'3f CPIH'!$G$16))</f>
        <v>70.944593676270557</v>
      </c>
      <c r="O140" s="31"/>
      <c r="P140" s="135">
        <f>IF('3f CPIH'!L$16="-","-",'3g OC '!$E$11*('3f CPIH'!L$16/'3f CPIH'!$G$16))</f>
        <v>70.944593676270557</v>
      </c>
      <c r="Q140" s="135" t="str">
        <f>IF('3f CPIH'!M$16="-","-",'3g OC '!$E$11*('3f CPIH'!M$16/'3f CPIH'!$G$16))</f>
        <v>-</v>
      </c>
      <c r="R140" s="135" t="str">
        <f>IF('3f CPIH'!N$16="-","-",'3g OC '!$E$11*('3f CPIH'!N$16/'3f CPIH'!$G$16))</f>
        <v>-</v>
      </c>
      <c r="S140" s="135" t="str">
        <f>IF('3f CPIH'!O$16="-","-",'3g OC '!$E$11*('3f CPIH'!O$16/'3f CPIH'!$G$16))</f>
        <v>-</v>
      </c>
      <c r="T140" s="135" t="str">
        <f>IF('3f CPIH'!P$16="-","-",'3g OC '!$E$11*('3f CPIH'!P$16/'3f CPIH'!$G$16))</f>
        <v>-</v>
      </c>
      <c r="U140" s="135" t="str">
        <f>IF('3f CPIH'!Q$16="-","-",'3g OC '!$E$11*('3f CPIH'!Q$16/'3f CPIH'!$G$16))</f>
        <v>-</v>
      </c>
      <c r="V140" s="135" t="str">
        <f>IF('3f CPIH'!R$16="-","-",'3g OC '!$E$11*('3f CPIH'!R$16/'3f CPIH'!$G$16))</f>
        <v>-</v>
      </c>
      <c r="W140" s="135" t="str">
        <f>IF('3f CPIH'!S$16="-","-",'3g OC '!$E$11*('3f CPIH'!S$16/'3f CPIH'!$G$16))</f>
        <v>-</v>
      </c>
      <c r="X140" s="135" t="str">
        <f>IF('3f CPIH'!T$16="-","-",'3g OC '!$E$11*('3f CPIH'!T$16/'3f CPIH'!$G$16))</f>
        <v>-</v>
      </c>
      <c r="Y140" s="135" t="str">
        <f>IF('3f CPIH'!U$16="-","-",'3g OC '!$E$11*('3f CPIH'!U$16/'3f CPIH'!$G$16))</f>
        <v>-</v>
      </c>
      <c r="Z140" s="135" t="str">
        <f>IF('3f CPIH'!V$16="-","-",'3g OC '!$E$11*('3f CPIH'!V$16/'3f CPIH'!$G$16))</f>
        <v>-</v>
      </c>
      <c r="AA140" s="29"/>
    </row>
    <row r="141" spans="1:27" s="30" customFormat="1" ht="11.25" customHeight="1" x14ac:dyDescent="0.25">
      <c r="A141" s="273">
        <v>6</v>
      </c>
      <c r="B141" s="138" t="s">
        <v>352</v>
      </c>
      <c r="C141" s="138" t="s">
        <v>45</v>
      </c>
      <c r="D141" s="141" t="s">
        <v>330</v>
      </c>
      <c r="E141" s="137"/>
      <c r="F141" s="31"/>
      <c r="G141" s="135" t="s">
        <v>336</v>
      </c>
      <c r="H141" s="135" t="s">
        <v>336</v>
      </c>
      <c r="I141" s="135" t="s">
        <v>336</v>
      </c>
      <c r="J141" s="135" t="s">
        <v>336</v>
      </c>
      <c r="K141" s="135">
        <f>IF('3h SMNCC'!F$37="-","-",'3h SMNCC'!F$45)</f>
        <v>0</v>
      </c>
      <c r="L141" s="135">
        <f>IF('3h SMNCC'!G$37="-","-",'3h SMNCC'!G$45)</f>
        <v>-0.12178212898926209</v>
      </c>
      <c r="M141" s="135">
        <f>IF('3h SMNCC'!H$37="-","-",'3h SMNCC'!H$45)</f>
        <v>1.3595250059192825</v>
      </c>
      <c r="N141" s="135">
        <f>IF('3h SMNCC'!I$37="-","-",'3h SMNCC'!I$45)</f>
        <v>5.6746306369773842</v>
      </c>
      <c r="O141" s="31"/>
      <c r="P141" s="135" t="str">
        <f>IF('3h SMNCC'!K$37="-","-",'3h SMNCC'!K$45)</f>
        <v>-</v>
      </c>
      <c r="Q141" s="135" t="str">
        <f>IF('3h SMNCC'!L$37="-","-",'3h SMNCC'!L$45)</f>
        <v>-</v>
      </c>
      <c r="R141" s="135" t="str">
        <f>IF('3h SMNCC'!M$37="-","-",'3h SMNCC'!M$45)</f>
        <v>-</v>
      </c>
      <c r="S141" s="135" t="str">
        <f>IF('3h SMNCC'!N$37="-","-",'3h SMNCC'!N$45)</f>
        <v>-</v>
      </c>
      <c r="T141" s="135" t="str">
        <f>IF('3h SMNCC'!O$37="-","-",'3h SMNCC'!O$45)</f>
        <v>-</v>
      </c>
      <c r="U141" s="135" t="str">
        <f>IF('3h SMNCC'!P$37="-","-",'3h SMNCC'!P$45)</f>
        <v>-</v>
      </c>
      <c r="V141" s="135" t="str">
        <f>IF('3h SMNCC'!Q$37="-","-",'3h SMNCC'!Q$45)</f>
        <v>-</v>
      </c>
      <c r="W141" s="135" t="str">
        <f>IF('3h SMNCC'!R$37="-","-",'3h SMNCC'!R$45)</f>
        <v>-</v>
      </c>
      <c r="X141" s="135" t="str">
        <f>IF('3h SMNCC'!S$37="-","-",'3h SMNCC'!S$45)</f>
        <v>-</v>
      </c>
      <c r="Y141" s="135" t="str">
        <f>IF('3h SMNCC'!T$37="-","-",'3h SMNCC'!T$45)</f>
        <v>-</v>
      </c>
      <c r="Z141" s="135" t="str">
        <f>IF('3h SMNCC'!U$37="-","-",'3h SMNCC'!U$45)</f>
        <v>-</v>
      </c>
      <c r="AA141" s="29"/>
    </row>
    <row r="142" spans="1:27" s="30" customFormat="1" ht="11.25" customHeight="1" x14ac:dyDescent="0.25">
      <c r="A142" s="273">
        <v>7</v>
      </c>
      <c r="B142" s="138" t="s">
        <v>352</v>
      </c>
      <c r="C142" s="138" t="s">
        <v>399</v>
      </c>
      <c r="D142" s="141" t="s">
        <v>330</v>
      </c>
      <c r="E142" s="137"/>
      <c r="F142" s="31"/>
      <c r="G142" s="135">
        <f>IF('3f CPIH'!C$16="-","-",'3i PAAC PAP'!$G$17*('3f CPIH'!C$16/'3f CPIH'!$G$16))</f>
        <v>4.3680494184605196</v>
      </c>
      <c r="H142" s="135">
        <f>IF('3f CPIH'!D$16="-","-",'3i PAAC PAP'!$G$17*('3f CPIH'!D$16/'3f CPIH'!$G$16))</f>
        <v>4.3767942621411207</v>
      </c>
      <c r="I142" s="135">
        <f>IF('3f CPIH'!E$16="-","-",'3i PAAC PAP'!$G$17*('3f CPIH'!E$16/'3f CPIH'!$G$16))</f>
        <v>4.389911527662024</v>
      </c>
      <c r="J142" s="135">
        <f>IF('3f CPIH'!F$16="-","-",'3i PAAC PAP'!$G$17*('3f CPIH'!F$16/'3f CPIH'!$G$16))</f>
        <v>4.4161460587038288</v>
      </c>
      <c r="K142" s="135">
        <f>IF('3f CPIH'!G$16="-","-",'3i PAAC PAP'!$G$17*('3f CPIH'!G$16/'3f CPIH'!$G$16))</f>
        <v>4.4686151207874385</v>
      </c>
      <c r="L142" s="135">
        <f>IF('3f CPIH'!H$16="-","-",'3i PAAC PAP'!$G$17*('3f CPIH'!H$16/'3f CPIH'!$G$16))</f>
        <v>4.5254566047113496</v>
      </c>
      <c r="M142" s="135">
        <f>IF('3f CPIH'!I$16="-","-",'3i PAAC PAP'!$G$17*('3f CPIH'!I$16/'3f CPIH'!$G$16))</f>
        <v>4.5910429323158608</v>
      </c>
      <c r="N142" s="135">
        <f>IF('3f CPIH'!J$16="-","-",'3i PAAC PAP'!$G$17*('3f CPIH'!J$16/'3f CPIH'!$G$16))</f>
        <v>4.630394728878569</v>
      </c>
      <c r="O142" s="31"/>
      <c r="P142" s="135">
        <f>IF('3f CPIH'!L$16="-","-",'3i PAAC PAP'!$G$17*('3f CPIH'!L$16/'3f CPIH'!$G$16))</f>
        <v>4.630394728878569</v>
      </c>
      <c r="Q142" s="135" t="str">
        <f>IF('3f CPIH'!M$16="-","-",'3i PAAC PAP'!$G$17*('3f CPIH'!M$16/'3f CPIH'!$G$16))</f>
        <v>-</v>
      </c>
      <c r="R142" s="135" t="str">
        <f>IF('3f CPIH'!N$16="-","-",'3i PAAC PAP'!$G$17*('3f CPIH'!N$16/'3f CPIH'!$G$16))</f>
        <v>-</v>
      </c>
      <c r="S142" s="135" t="str">
        <f>IF('3f CPIH'!O$16="-","-",'3i PAAC PAP'!$G$17*('3f CPIH'!O$16/'3f CPIH'!$G$16))</f>
        <v>-</v>
      </c>
      <c r="T142" s="135" t="str">
        <f>IF('3f CPIH'!P$16="-","-",'3i PAAC PAP'!$G$17*('3f CPIH'!P$16/'3f CPIH'!$G$16))</f>
        <v>-</v>
      </c>
      <c r="U142" s="135" t="str">
        <f>IF('3f CPIH'!Q$16="-","-",'3i PAAC PAP'!$G$17*('3f CPIH'!Q$16/'3f CPIH'!$G$16))</f>
        <v>-</v>
      </c>
      <c r="V142" s="135" t="str">
        <f>IF('3f CPIH'!R$16="-","-",'3i PAAC PAP'!$G$17*('3f CPIH'!R$16/'3f CPIH'!$G$16))</f>
        <v>-</v>
      </c>
      <c r="W142" s="135" t="str">
        <f>IF('3f CPIH'!S$16="-","-",'3i PAAC PAP'!$G$17*('3f CPIH'!S$16/'3f CPIH'!$G$16))</f>
        <v>-</v>
      </c>
      <c r="X142" s="135" t="str">
        <f>IF('3f CPIH'!T$16="-","-",'3i PAAC PAP'!$G$17*('3f CPIH'!T$16/'3f CPIH'!$G$16))</f>
        <v>-</v>
      </c>
      <c r="Y142" s="135" t="str">
        <f>IF('3f CPIH'!U$16="-","-",'3i PAAC PAP'!$G$17*('3f CPIH'!U$16/'3f CPIH'!$G$16))</f>
        <v>-</v>
      </c>
      <c r="Z142" s="135" t="str">
        <f>IF('3f CPIH'!V$16="-","-",'3i PAAC PAP'!$G$17*('3f CPIH'!V$16/'3f CPIH'!$G$16))</f>
        <v>-</v>
      </c>
      <c r="AA142" s="29"/>
    </row>
    <row r="143" spans="1:27" s="30" customFormat="1" ht="11.5" x14ac:dyDescent="0.25">
      <c r="A143" s="273">
        <v>8</v>
      </c>
      <c r="B143" s="138" t="s">
        <v>352</v>
      </c>
      <c r="C143" s="138" t="s">
        <v>417</v>
      </c>
      <c r="D143" s="141" t="s">
        <v>330</v>
      </c>
      <c r="E143" s="137"/>
      <c r="F143" s="31"/>
      <c r="G143" s="135">
        <f>IF(G138="-","-",SUM(G136:G141)*'3i PAAC PAP'!$G$29)</f>
        <v>0.82996803995620339</v>
      </c>
      <c r="H143" s="135">
        <f>IF(H138="-","-",SUM(H136:H141)*'3i PAAC PAP'!$G$29)</f>
        <v>0.83148137383212328</v>
      </c>
      <c r="I143" s="135">
        <f>IF(I138="-","-",SUM(I136:I141)*'3i PAAC PAP'!$G$29)</f>
        <v>0.83446269297762621</v>
      </c>
      <c r="J143" s="135">
        <f>IF(J138="-","-",SUM(J136:J141)*'3i PAAC PAP'!$G$29)</f>
        <v>0.83900269460538612</v>
      </c>
      <c r="K143" s="135">
        <f>IF(K138="-","-",SUM(K136:K141)*'3i PAAC PAP'!$G$29)</f>
        <v>0.8489836554111001</v>
      </c>
      <c r="L143" s="135">
        <f>IF(L138="-","-",SUM(L136:L141)*'3i PAAC PAP'!$G$29)</f>
        <v>0.85744481173225251</v>
      </c>
      <c r="M143" s="135">
        <f>IF(M138="-","-",SUM(M136:M141)*'3i PAAC PAP'!$G$29)</f>
        <v>0.89019776818364937</v>
      </c>
      <c r="N143" s="135">
        <f>IF(N138="-","-",SUM(N136:N141)*'3i PAAC PAP'!$G$29)</f>
        <v>0.94574634750303599</v>
      </c>
      <c r="O143" s="31"/>
      <c r="P143" s="135" t="str">
        <f>IF(P138="-","-",SUM(P136:P141)*'3i PAAC PAP'!$G$29)</f>
        <v>-</v>
      </c>
      <c r="Q143" s="135" t="str">
        <f>IF(Q138="-","-",SUM(Q136:Q141)*'3i PAAC PAP'!$G$29)</f>
        <v>-</v>
      </c>
      <c r="R143" s="135" t="str">
        <f>IF(R138="-","-",SUM(R136:R141)*'3i PAAC PAP'!$G$29)</f>
        <v>-</v>
      </c>
      <c r="S143" s="135" t="str">
        <f>IF(S138="-","-",SUM(S136:S141)*'3i PAAC PAP'!$G$29)</f>
        <v>-</v>
      </c>
      <c r="T143" s="135" t="str">
        <f>IF(T138="-","-",SUM(T136:T141)*'3i PAAC PAP'!$G$29)</f>
        <v>-</v>
      </c>
      <c r="U143" s="135" t="str">
        <f>IF(U138="-","-",SUM(U136:U141)*'3i PAAC PAP'!$G$29)</f>
        <v>-</v>
      </c>
      <c r="V143" s="135" t="str">
        <f>IF(V138="-","-",SUM(V136:V141)*'3i PAAC PAP'!$G$29)</f>
        <v>-</v>
      </c>
      <c r="W143" s="135" t="str">
        <f>IF(W138="-","-",SUM(W136:W141)*'3i PAAC PAP'!$G$29)</f>
        <v>-</v>
      </c>
      <c r="X143" s="135" t="str">
        <f>IF(X138="-","-",SUM(X136:X141)*'3i PAAC PAP'!$G$29)</f>
        <v>-</v>
      </c>
      <c r="Y143" s="135" t="str">
        <f>IF(Y138="-","-",SUM(Y136:Y141)*'3i PAAC PAP'!$G$29)</f>
        <v>-</v>
      </c>
      <c r="Z143" s="135" t="str">
        <f>IF(Z138="-","-",SUM(Z136:Z141)*'3i PAAC PAP'!$G$29)</f>
        <v>-</v>
      </c>
      <c r="AA143" s="29"/>
    </row>
    <row r="144" spans="1:27" s="30" customFormat="1" ht="11.5" x14ac:dyDescent="0.25">
      <c r="A144" s="273">
        <v>9</v>
      </c>
      <c r="B144" s="138" t="s">
        <v>398</v>
      </c>
      <c r="C144" s="138" t="s">
        <v>548</v>
      </c>
      <c r="D144" s="136" t="s">
        <v>330</v>
      </c>
      <c r="E144" s="137"/>
      <c r="F144" s="31"/>
      <c r="G144" s="135">
        <f>IF(G138="-","-",SUM(G136:G143)*'3j EBIT'!$E$11)</f>
        <v>1.4949170791933499</v>
      </c>
      <c r="H144" s="135">
        <f>IF(H138="-","-",SUM(H136:H143)*'3j EBIT'!$E$11)</f>
        <v>1.4976576829235793</v>
      </c>
      <c r="I144" s="135">
        <f>IF(I138="-","-",SUM(I136:I143)*'3j EBIT'!$E$11)</f>
        <v>1.5029786682755713</v>
      </c>
      <c r="J144" s="135">
        <f>IF(J138="-","-",SUM(J136:J143)*'3j EBIT'!$E$11)</f>
        <v>1.5112004794662599</v>
      </c>
      <c r="K144" s="135">
        <f>IF(K138="-","-",SUM(K136:K143)*'3j EBIT'!$E$11)</f>
        <v>1.5291767918467845</v>
      </c>
      <c r="L144" s="135">
        <f>IF(L138="-","-",SUM(L136:L143)*'3j EBIT'!$E$11)</f>
        <v>1.5446507208789062</v>
      </c>
      <c r="M144" s="135">
        <f>IF(M138="-","-",SUM(M136:M143)*'3j EBIT'!$E$11)</f>
        <v>1.601615500438567</v>
      </c>
      <c r="N144" s="135">
        <f>IF(N138="-","-",SUM(N136:N143)*'3j EBIT'!$E$11)</f>
        <v>1.6968612571753809</v>
      </c>
      <c r="O144" s="31"/>
      <c r="P144" s="135" t="str">
        <f>IF(P138="-","-",SUM(P136:P143)*'3j EBIT'!$E$11)</f>
        <v>-</v>
      </c>
      <c r="Q144" s="135" t="str">
        <f>IF(Q138="-","-",SUM(Q136:Q143)*'3j EBIT'!$E$11)</f>
        <v>-</v>
      </c>
      <c r="R144" s="135" t="str">
        <f>IF(R138="-","-",SUM(R136:R143)*'3j EBIT'!$E$11)</f>
        <v>-</v>
      </c>
      <c r="S144" s="135" t="str">
        <f>IF(S138="-","-",SUM(S136:S143)*'3j EBIT'!$E$11)</f>
        <v>-</v>
      </c>
      <c r="T144" s="135" t="str">
        <f>IF(T138="-","-",SUM(T136:T143)*'3j EBIT'!$E$11)</f>
        <v>-</v>
      </c>
      <c r="U144" s="135" t="str">
        <f>IF(U138="-","-",SUM(U136:U143)*'3j EBIT'!$E$11)</f>
        <v>-</v>
      </c>
      <c r="V144" s="135" t="str">
        <f>IF(V138="-","-",SUM(V136:V143)*'3j EBIT'!$E$11)</f>
        <v>-</v>
      </c>
      <c r="W144" s="135" t="str">
        <f>IF(W138="-","-",SUM(W136:W143)*'3j EBIT'!$E$11)</f>
        <v>-</v>
      </c>
      <c r="X144" s="135" t="str">
        <f>IF(X138="-","-",SUM(X136:X143)*'3j EBIT'!$E$11)</f>
        <v>-</v>
      </c>
      <c r="Y144" s="135" t="str">
        <f>IF(Y138="-","-",SUM(Y136:Y143)*'3j EBIT'!$E$11)</f>
        <v>-</v>
      </c>
      <c r="Z144" s="135" t="str">
        <f>IF(Z138="-","-",SUM(Z136:Z143)*'3j EBIT'!$E$11)</f>
        <v>-</v>
      </c>
      <c r="AA144" s="29"/>
    </row>
    <row r="145" spans="1:27" s="30" customFormat="1" ht="11.5" x14ac:dyDescent="0.25">
      <c r="A145" s="273">
        <v>10</v>
      </c>
      <c r="B145" s="138" t="s">
        <v>294</v>
      </c>
      <c r="C145" s="188" t="s">
        <v>549</v>
      </c>
      <c r="D145" s="136" t="s">
        <v>330</v>
      </c>
      <c r="E145" s="137"/>
      <c r="F145" s="31"/>
      <c r="G145" s="135">
        <f>IF(G140="-","-",SUM(G136:G138,G140:G144)*'3k HAP'!$E$12)</f>
        <v>1.1606560757622275</v>
      </c>
      <c r="H145" s="135">
        <f>IF(H140="-","-",SUM(H136:H138,H140:H144)*'3k HAP'!$E$12)</f>
        <v>1.162783884999957</v>
      </c>
      <c r="I145" s="135">
        <f>IF(I140="-","-",SUM(I136:I138,I140:I144)*'3k HAP'!$E$12)</f>
        <v>1.1669151067672299</v>
      </c>
      <c r="J145" s="135">
        <f>IF(J140="-","-",SUM(J136:J138,J140:J144)*'3k HAP'!$E$12)</f>
        <v>1.1732985344804188</v>
      </c>
      <c r="K145" s="135">
        <f>IF(K140="-","-",SUM(K136:K138,K140:K144)*'3k HAP'!$E$12)</f>
        <v>1.1872553729396556</v>
      </c>
      <c r="L145" s="135">
        <f>IF(L140="-","-",SUM(L136:L138,L140:L144)*'3k HAP'!$E$12)</f>
        <v>1.1992693568569017</v>
      </c>
      <c r="M145" s="135">
        <f>IF(M140="-","-",SUM(M136:M138,M140:M144)*'3k HAP'!$E$12)</f>
        <v>1.2434969052745388</v>
      </c>
      <c r="N145" s="135">
        <f>IF(N140="-","-",SUM(N136:N138,N140:N144)*'3k HAP'!$E$12)</f>
        <v>1.3174458672509484</v>
      </c>
      <c r="O145" s="31"/>
      <c r="P145" s="135">
        <f>IF(P140="-","-",SUM(P136:P138,P140:P144)*'3k HAP'!$E$12)</f>
        <v>1.0940670829598513</v>
      </c>
      <c r="Q145" s="135" t="str">
        <f>IF(Q140="-","-",SUM(Q136:Q138,Q140:Q144)*'3k HAP'!$E$12)</f>
        <v>-</v>
      </c>
      <c r="R145" s="135" t="str">
        <f>IF(R140="-","-",SUM(R136:R138,R140:R144)*'3k HAP'!$E$12)</f>
        <v>-</v>
      </c>
      <c r="S145" s="135" t="str">
        <f>IF(S140="-","-",SUM(S136:S138,S140:S144)*'3k HAP'!$E$12)</f>
        <v>-</v>
      </c>
      <c r="T145" s="135" t="str">
        <f>IF(T140="-","-",SUM(T136:T138,T140:T144)*'3k HAP'!$E$12)</f>
        <v>-</v>
      </c>
      <c r="U145" s="135" t="str">
        <f>IF(U140="-","-",SUM(U136:U138,U140:U144)*'3k HAP'!$E$12)</f>
        <v>-</v>
      </c>
      <c r="V145" s="135" t="str">
        <f>IF(V140="-","-",SUM(V136:V138,V140:V144)*'3k HAP'!$E$12)</f>
        <v>-</v>
      </c>
      <c r="W145" s="135" t="str">
        <f>IF(W140="-","-",SUM(W136:W138,W140:W144)*'3k HAP'!$E$12)</f>
        <v>-</v>
      </c>
      <c r="X145" s="135" t="str">
        <f>IF(X140="-","-",SUM(X136:X138,X140:X144)*'3k HAP'!$E$12)</f>
        <v>-</v>
      </c>
      <c r="Y145" s="135" t="str">
        <f>IF(Y140="-","-",SUM(Y136:Y138,Y140:Y144)*'3k HAP'!$E$12)</f>
        <v>-</v>
      </c>
      <c r="Z145" s="135" t="str">
        <f>IF(Z140="-","-",SUM(Z136:Z138,Z140:Z144)*'3k HAP'!$E$12)</f>
        <v>-</v>
      </c>
      <c r="AA145" s="29"/>
    </row>
    <row r="146" spans="1:27" s="30" customFormat="1" ht="11.5" x14ac:dyDescent="0.25">
      <c r="A146" s="273">
        <v>11</v>
      </c>
      <c r="B146" s="138" t="s">
        <v>46</v>
      </c>
      <c r="C146" s="138" t="str">
        <f>B146&amp;"_"&amp;D146</f>
        <v>Total_Yorkshire</v>
      </c>
      <c r="D146" s="136" t="s">
        <v>330</v>
      </c>
      <c r="E146" s="137"/>
      <c r="F146" s="31"/>
      <c r="G146" s="135">
        <f t="shared" ref="G146:N146" si="22">IF(G124="-","-",SUM(G136:G145))</f>
        <v>81.335419428289796</v>
      </c>
      <c r="H146" s="135">
        <f t="shared" si="22"/>
        <v>81.484530142848755</v>
      </c>
      <c r="I146" s="135">
        <f t="shared" si="22"/>
        <v>81.774034210599197</v>
      </c>
      <c r="J146" s="135">
        <f t="shared" si="22"/>
        <v>82.221366354276142</v>
      </c>
      <c r="K146" s="135">
        <f t="shared" si="22"/>
        <v>83.199421209354043</v>
      </c>
      <c r="L146" s="135">
        <f t="shared" si="22"/>
        <v>84.041326439783504</v>
      </c>
      <c r="M146" s="135">
        <f t="shared" si="22"/>
        <v>87.140665060374531</v>
      </c>
      <c r="N146" s="135">
        <f t="shared" si="22"/>
        <v>92.322794344183237</v>
      </c>
      <c r="O146" s="31"/>
      <c r="P146" s="135" t="str">
        <f t="shared" ref="P146:Z146" si="23">IF(P136="-","-",SUM(P136:P145))</f>
        <v>-</v>
      </c>
      <c r="Q146" s="135" t="str">
        <f t="shared" si="23"/>
        <v>-</v>
      </c>
      <c r="R146" s="135" t="str">
        <f t="shared" si="23"/>
        <v>-</v>
      </c>
      <c r="S146" s="135" t="str">
        <f t="shared" si="23"/>
        <v>-</v>
      </c>
      <c r="T146" s="135" t="str">
        <f t="shared" si="23"/>
        <v>-</v>
      </c>
      <c r="U146" s="135" t="str">
        <f t="shared" si="23"/>
        <v>-</v>
      </c>
      <c r="V146" s="135" t="str">
        <f t="shared" si="23"/>
        <v>-</v>
      </c>
      <c r="W146" s="135" t="str">
        <f t="shared" si="23"/>
        <v>-</v>
      </c>
      <c r="X146" s="135" t="str">
        <f t="shared" si="23"/>
        <v>-</v>
      </c>
      <c r="Y146" s="135" t="str">
        <f t="shared" si="23"/>
        <v>-</v>
      </c>
      <c r="Z146" s="135" t="str">
        <f t="shared" si="23"/>
        <v>-</v>
      </c>
      <c r="AA146" s="29"/>
    </row>
    <row r="147" spans="1:27" s="30" customFormat="1" ht="11.5" x14ac:dyDescent="0.25">
      <c r="A147" s="273">
        <v>1</v>
      </c>
      <c r="B147" s="142" t="s">
        <v>353</v>
      </c>
      <c r="C147" s="142" t="s">
        <v>344</v>
      </c>
      <c r="D147" s="140" t="s">
        <v>331</v>
      </c>
      <c r="E147" s="134"/>
      <c r="F147" s="31"/>
      <c r="G147" s="41" t="s">
        <v>336</v>
      </c>
      <c r="H147" s="41" t="s">
        <v>336</v>
      </c>
      <c r="I147" s="41" t="s">
        <v>336</v>
      </c>
      <c r="J147" s="41" t="s">
        <v>336</v>
      </c>
      <c r="K147" s="41" t="s">
        <v>336</v>
      </c>
      <c r="L147" s="41" t="s">
        <v>336</v>
      </c>
      <c r="M147" s="41" t="s">
        <v>336</v>
      </c>
      <c r="N147" s="41" t="s">
        <v>336</v>
      </c>
      <c r="O147" s="31"/>
      <c r="P147" s="41" t="s">
        <v>336</v>
      </c>
      <c r="Q147" s="41" t="s">
        <v>336</v>
      </c>
      <c r="R147" s="41" t="s">
        <v>336</v>
      </c>
      <c r="S147" s="41" t="s">
        <v>336</v>
      </c>
      <c r="T147" s="41" t="s">
        <v>336</v>
      </c>
      <c r="U147" s="41" t="s">
        <v>336</v>
      </c>
      <c r="V147" s="41" t="s">
        <v>336</v>
      </c>
      <c r="W147" s="41" t="s">
        <v>336</v>
      </c>
      <c r="X147" s="41" t="s">
        <v>336</v>
      </c>
      <c r="Y147" s="41" t="s">
        <v>336</v>
      </c>
      <c r="Z147" s="41" t="s">
        <v>336</v>
      </c>
      <c r="AA147" s="29"/>
    </row>
    <row r="148" spans="1:27" s="30" customFormat="1" ht="11.5" x14ac:dyDescent="0.25">
      <c r="A148" s="273">
        <v>2</v>
      </c>
      <c r="B148" s="142" t="s">
        <v>353</v>
      </c>
      <c r="C148" s="142" t="s">
        <v>303</v>
      </c>
      <c r="D148" s="140" t="s">
        <v>331</v>
      </c>
      <c r="E148" s="134"/>
      <c r="F148" s="31"/>
      <c r="G148" s="41" t="s">
        <v>336</v>
      </c>
      <c r="H148" s="41" t="s">
        <v>336</v>
      </c>
      <c r="I148" s="41" t="s">
        <v>336</v>
      </c>
      <c r="J148" s="41" t="s">
        <v>336</v>
      </c>
      <c r="K148" s="41" t="s">
        <v>336</v>
      </c>
      <c r="L148" s="41" t="s">
        <v>336</v>
      </c>
      <c r="M148" s="41" t="s">
        <v>336</v>
      </c>
      <c r="N148" s="41" t="s">
        <v>336</v>
      </c>
      <c r="O148" s="31"/>
      <c r="P148" s="41" t="s">
        <v>336</v>
      </c>
      <c r="Q148" s="41" t="s">
        <v>336</v>
      </c>
      <c r="R148" s="41" t="s">
        <v>336</v>
      </c>
      <c r="S148" s="41" t="s">
        <v>336</v>
      </c>
      <c r="T148" s="41" t="s">
        <v>336</v>
      </c>
      <c r="U148" s="41" t="s">
        <v>336</v>
      </c>
      <c r="V148" s="41" t="s">
        <v>336</v>
      </c>
      <c r="W148" s="41" t="s">
        <v>336</v>
      </c>
      <c r="X148" s="41" t="s">
        <v>336</v>
      </c>
      <c r="Y148" s="41" t="s">
        <v>336</v>
      </c>
      <c r="Z148" s="41" t="s">
        <v>336</v>
      </c>
      <c r="AA148" s="29"/>
    </row>
    <row r="149" spans="1:27" s="30" customFormat="1" ht="11.5" x14ac:dyDescent="0.25">
      <c r="A149" s="273">
        <v>3</v>
      </c>
      <c r="B149" s="142" t="s">
        <v>2</v>
      </c>
      <c r="C149" s="142" t="s">
        <v>345</v>
      </c>
      <c r="D149" s="140" t="s">
        <v>331</v>
      </c>
      <c r="E149" s="134"/>
      <c r="F149" s="31"/>
      <c r="G149" s="41">
        <f>IF('3c PC'!G14="-","-",'3c PC'!G64)</f>
        <v>6.5567588596821027</v>
      </c>
      <c r="H149" s="41">
        <f>IF('3c PC'!H14="-","-",'3c PC'!H64)</f>
        <v>6.5567588596821027</v>
      </c>
      <c r="I149" s="41">
        <f>IF('3c PC'!I14="-","-",'3c PC'!I64)</f>
        <v>6.6197359495950758</v>
      </c>
      <c r="J149" s="41">
        <f>IF('3c PC'!J14="-","-",'3c PC'!J64)</f>
        <v>6.6197359495950758</v>
      </c>
      <c r="K149" s="41">
        <f>IF('3c PC'!K14="-","-",'3c PC'!K64)</f>
        <v>6.6995028867368616</v>
      </c>
      <c r="L149" s="41">
        <f>IF('3c PC'!L14="-","-",'3c PC'!L64)</f>
        <v>6.6995028867368616</v>
      </c>
      <c r="M149" s="41">
        <f>IF('3c PC'!M14="-","-",'3c PC'!M64)</f>
        <v>7.1131218301273513</v>
      </c>
      <c r="N149" s="41">
        <f>IF('3c PC'!N14="-","-",'3c PC'!N64)</f>
        <v>7.1131218301273513</v>
      </c>
      <c r="O149" s="31"/>
      <c r="P149" s="41" t="str">
        <f>'3c PC'!P64</f>
        <v>-</v>
      </c>
      <c r="Q149" s="41" t="str">
        <f>'3c PC'!Q64</f>
        <v>-</v>
      </c>
      <c r="R149" s="41" t="str">
        <f>'3c PC'!R64</f>
        <v>-</v>
      </c>
      <c r="S149" s="41" t="str">
        <f>'3c PC'!S64</f>
        <v>-</v>
      </c>
      <c r="T149" s="41" t="str">
        <f>'3c PC'!T64</f>
        <v>-</v>
      </c>
      <c r="U149" s="41" t="str">
        <f>'3c PC'!U64</f>
        <v>-</v>
      </c>
      <c r="V149" s="41" t="str">
        <f>'3c PC'!V64</f>
        <v>-</v>
      </c>
      <c r="W149" s="41" t="str">
        <f>'3c PC'!W64</f>
        <v>-</v>
      </c>
      <c r="X149" s="41" t="str">
        <f>'3c PC'!X64</f>
        <v>-</v>
      </c>
      <c r="Y149" s="41" t="str">
        <f>'3c PC'!Y64</f>
        <v>-</v>
      </c>
      <c r="Z149" s="41" t="str">
        <f>'3c PC'!Z64</f>
        <v>-</v>
      </c>
      <c r="AA149" s="29"/>
    </row>
    <row r="150" spans="1:27" s="30" customFormat="1" ht="11.5" x14ac:dyDescent="0.25">
      <c r="A150" s="273">
        <v>4</v>
      </c>
      <c r="B150" s="142" t="s">
        <v>355</v>
      </c>
      <c r="C150" s="142" t="s">
        <v>346</v>
      </c>
      <c r="D150" s="140" t="s">
        <v>331</v>
      </c>
      <c r="E150" s="134"/>
      <c r="F150" s="31"/>
      <c r="G150" s="41" t="s">
        <v>336</v>
      </c>
      <c r="H150" s="41" t="s">
        <v>336</v>
      </c>
      <c r="I150" s="41" t="s">
        <v>336</v>
      </c>
      <c r="J150" s="41" t="s">
        <v>336</v>
      </c>
      <c r="K150" s="41" t="s">
        <v>336</v>
      </c>
      <c r="L150" s="41" t="s">
        <v>336</v>
      </c>
      <c r="M150" s="41" t="s">
        <v>336</v>
      </c>
      <c r="N150" s="41" t="s">
        <v>336</v>
      </c>
      <c r="O150" s="31"/>
      <c r="P150" s="41" t="s">
        <v>336</v>
      </c>
      <c r="Q150" s="41" t="s">
        <v>336</v>
      </c>
      <c r="R150" s="41" t="s">
        <v>336</v>
      </c>
      <c r="S150" s="41" t="s">
        <v>336</v>
      </c>
      <c r="T150" s="41" t="s">
        <v>336</v>
      </c>
      <c r="U150" s="41" t="s">
        <v>336</v>
      </c>
      <c r="V150" s="41" t="s">
        <v>336</v>
      </c>
      <c r="W150" s="41" t="s">
        <v>336</v>
      </c>
      <c r="X150" s="41" t="s">
        <v>336</v>
      </c>
      <c r="Y150" s="41" t="s">
        <v>336</v>
      </c>
      <c r="Z150" s="41" t="s">
        <v>336</v>
      </c>
      <c r="AA150" s="29"/>
    </row>
    <row r="151" spans="1:27" s="30" customFormat="1" ht="11.5" x14ac:dyDescent="0.25">
      <c r="A151" s="273">
        <v>5</v>
      </c>
      <c r="B151" s="142" t="s">
        <v>352</v>
      </c>
      <c r="C151" s="142" t="s">
        <v>347</v>
      </c>
      <c r="D151" s="140" t="s">
        <v>331</v>
      </c>
      <c r="E151" s="134"/>
      <c r="F151" s="31"/>
      <c r="G151" s="41">
        <f>IF('3f CPIH'!C$16="-","-",'3g OC '!$E$11*('3f CPIH'!C$16/'3f CPIH'!$G$16))</f>
        <v>66.925069955235386</v>
      </c>
      <c r="H151" s="41">
        <f>IF('3f CPIH'!D$16="-","-",'3g OC '!$E$11*('3f CPIH'!D$16/'3f CPIH'!$G$16))</f>
        <v>67.059054079269885</v>
      </c>
      <c r="I151" s="41">
        <f>IF('3f CPIH'!E$16="-","-",'3g OC '!$E$11*('3f CPIH'!E$16/'3f CPIH'!$G$16))</f>
        <v>67.26003026532166</v>
      </c>
      <c r="J151" s="41">
        <f>IF('3f CPIH'!F$16="-","-",'3g OC '!$E$11*('3f CPIH'!F$16/'3f CPIH'!$G$16))</f>
        <v>67.661982637425169</v>
      </c>
      <c r="K151" s="41">
        <f>IF('3f CPIH'!G$16="-","-",'3g OC '!$E$11*('3f CPIH'!G$16/'3f CPIH'!$G$16))</f>
        <v>68.4658873816322</v>
      </c>
      <c r="L151" s="41">
        <f>IF('3f CPIH'!H$16="-","-",'3g OC '!$E$11*('3f CPIH'!H$16/'3f CPIH'!$G$16))</f>
        <v>69.336784187856495</v>
      </c>
      <c r="M151" s="41">
        <f>IF('3f CPIH'!I$16="-","-",'3g OC '!$E$11*('3f CPIH'!I$16/'3f CPIH'!$G$16))</f>
        <v>70.341665118115273</v>
      </c>
      <c r="N151" s="41">
        <f>IF('3f CPIH'!J$16="-","-",'3g OC '!$E$11*('3f CPIH'!J$16/'3f CPIH'!$G$16))</f>
        <v>70.944593676270557</v>
      </c>
      <c r="O151" s="31"/>
      <c r="P151" s="41">
        <f>IF('3f CPIH'!L$16="-","-",'3g OC '!$E$11*('3f CPIH'!L$16/'3f CPIH'!$G$16))</f>
        <v>70.944593676270557</v>
      </c>
      <c r="Q151" s="41" t="str">
        <f>IF('3f CPIH'!M$16="-","-",'3g OC '!$E$11*('3f CPIH'!M$16/'3f CPIH'!$G$16))</f>
        <v>-</v>
      </c>
      <c r="R151" s="41" t="str">
        <f>IF('3f CPIH'!N$16="-","-",'3g OC '!$E$11*('3f CPIH'!N$16/'3f CPIH'!$G$16))</f>
        <v>-</v>
      </c>
      <c r="S151" s="41" t="str">
        <f>IF('3f CPIH'!O$16="-","-",'3g OC '!$E$11*('3f CPIH'!O$16/'3f CPIH'!$G$16))</f>
        <v>-</v>
      </c>
      <c r="T151" s="41" t="str">
        <f>IF('3f CPIH'!P$16="-","-",'3g OC '!$E$11*('3f CPIH'!P$16/'3f CPIH'!$G$16))</f>
        <v>-</v>
      </c>
      <c r="U151" s="41" t="str">
        <f>IF('3f CPIH'!Q$16="-","-",'3g OC '!$E$11*('3f CPIH'!Q$16/'3f CPIH'!$G$16))</f>
        <v>-</v>
      </c>
      <c r="V151" s="41" t="str">
        <f>IF('3f CPIH'!R$16="-","-",'3g OC '!$E$11*('3f CPIH'!R$16/'3f CPIH'!$G$16))</f>
        <v>-</v>
      </c>
      <c r="W151" s="41" t="str">
        <f>IF('3f CPIH'!S$16="-","-",'3g OC '!$E$11*('3f CPIH'!S$16/'3f CPIH'!$G$16))</f>
        <v>-</v>
      </c>
      <c r="X151" s="41" t="str">
        <f>IF('3f CPIH'!T$16="-","-",'3g OC '!$E$11*('3f CPIH'!T$16/'3f CPIH'!$G$16))</f>
        <v>-</v>
      </c>
      <c r="Y151" s="41" t="str">
        <f>IF('3f CPIH'!U$16="-","-",'3g OC '!$E$11*('3f CPIH'!U$16/'3f CPIH'!$G$16))</f>
        <v>-</v>
      </c>
      <c r="Z151" s="41" t="str">
        <f>IF('3f CPIH'!V$16="-","-",'3g OC '!$E$11*('3f CPIH'!V$16/'3f CPIH'!$G$16))</f>
        <v>-</v>
      </c>
      <c r="AA151" s="29"/>
    </row>
    <row r="152" spans="1:27" s="30" customFormat="1" ht="11.5" x14ac:dyDescent="0.25">
      <c r="A152" s="273">
        <v>6</v>
      </c>
      <c r="B152" s="142" t="s">
        <v>352</v>
      </c>
      <c r="C152" s="142" t="s">
        <v>45</v>
      </c>
      <c r="D152" s="140" t="s">
        <v>331</v>
      </c>
      <c r="E152" s="134"/>
      <c r="F152" s="31"/>
      <c r="G152" s="41" t="s">
        <v>336</v>
      </c>
      <c r="H152" s="41" t="s">
        <v>336</v>
      </c>
      <c r="I152" s="41" t="s">
        <v>336</v>
      </c>
      <c r="J152" s="41" t="s">
        <v>336</v>
      </c>
      <c r="K152" s="41">
        <f>IF('3h SMNCC'!F$37="-","-",'3h SMNCC'!F$45)</f>
        <v>0</v>
      </c>
      <c r="L152" s="41">
        <f>IF('3h SMNCC'!G$37="-","-",'3h SMNCC'!G$45)</f>
        <v>-0.12178212898926209</v>
      </c>
      <c r="M152" s="41">
        <f>IF('3h SMNCC'!H$37="-","-",'3h SMNCC'!H$45)</f>
        <v>1.3595250059192825</v>
      </c>
      <c r="N152" s="41">
        <f>IF('3h SMNCC'!I$37="-","-",'3h SMNCC'!I$45)</f>
        <v>5.6746306369773842</v>
      </c>
      <c r="O152" s="31"/>
      <c r="P152" s="41" t="str">
        <f>IF('3h SMNCC'!K$37="-","-",'3h SMNCC'!K$45)</f>
        <v>-</v>
      </c>
      <c r="Q152" s="41" t="str">
        <f>IF('3h SMNCC'!L$37="-","-",'3h SMNCC'!L$45)</f>
        <v>-</v>
      </c>
      <c r="R152" s="41" t="str">
        <f>IF('3h SMNCC'!M$37="-","-",'3h SMNCC'!M$45)</f>
        <v>-</v>
      </c>
      <c r="S152" s="41" t="str">
        <f>IF('3h SMNCC'!N$37="-","-",'3h SMNCC'!N$45)</f>
        <v>-</v>
      </c>
      <c r="T152" s="41" t="str">
        <f>IF('3h SMNCC'!O$37="-","-",'3h SMNCC'!O$45)</f>
        <v>-</v>
      </c>
      <c r="U152" s="41" t="str">
        <f>IF('3h SMNCC'!P$37="-","-",'3h SMNCC'!P$45)</f>
        <v>-</v>
      </c>
      <c r="V152" s="41" t="str">
        <f>IF('3h SMNCC'!Q$37="-","-",'3h SMNCC'!Q$45)</f>
        <v>-</v>
      </c>
      <c r="W152" s="41" t="str">
        <f>IF('3h SMNCC'!R$37="-","-",'3h SMNCC'!R$45)</f>
        <v>-</v>
      </c>
      <c r="X152" s="41" t="str">
        <f>IF('3h SMNCC'!S$37="-","-",'3h SMNCC'!S$45)</f>
        <v>-</v>
      </c>
      <c r="Y152" s="41" t="str">
        <f>IF('3h SMNCC'!T$37="-","-",'3h SMNCC'!T$45)</f>
        <v>-</v>
      </c>
      <c r="Z152" s="41" t="str">
        <f>IF('3h SMNCC'!U$37="-","-",'3h SMNCC'!U$45)</f>
        <v>-</v>
      </c>
      <c r="AA152" s="29"/>
    </row>
    <row r="153" spans="1:27" s="30" customFormat="1" ht="11.5" x14ac:dyDescent="0.25">
      <c r="A153" s="273">
        <v>7</v>
      </c>
      <c r="B153" s="142" t="s">
        <v>352</v>
      </c>
      <c r="C153" s="142" t="s">
        <v>399</v>
      </c>
      <c r="D153" s="140" t="s">
        <v>331</v>
      </c>
      <c r="E153" s="134"/>
      <c r="F153" s="31"/>
      <c r="G153" s="41">
        <f>IF('3f CPIH'!C$16="-","-",'3i PAAC PAP'!$G$17*('3f CPIH'!C$16/'3f CPIH'!$G$16))</f>
        <v>4.3680494184605196</v>
      </c>
      <c r="H153" s="41">
        <f>IF('3f CPIH'!D$16="-","-",'3i PAAC PAP'!$G$17*('3f CPIH'!D$16/'3f CPIH'!$G$16))</f>
        <v>4.3767942621411207</v>
      </c>
      <c r="I153" s="41">
        <f>IF('3f CPIH'!E$16="-","-",'3i PAAC PAP'!$G$17*('3f CPIH'!E$16/'3f CPIH'!$G$16))</f>
        <v>4.389911527662024</v>
      </c>
      <c r="J153" s="41">
        <f>IF('3f CPIH'!F$16="-","-",'3i PAAC PAP'!$G$17*('3f CPIH'!F$16/'3f CPIH'!$G$16))</f>
        <v>4.4161460587038288</v>
      </c>
      <c r="K153" s="41">
        <f>IF('3f CPIH'!G$16="-","-",'3i PAAC PAP'!$G$17*('3f CPIH'!G$16/'3f CPIH'!$G$16))</f>
        <v>4.4686151207874385</v>
      </c>
      <c r="L153" s="41">
        <f>IF('3f CPIH'!H$16="-","-",'3i PAAC PAP'!$G$17*('3f CPIH'!H$16/'3f CPIH'!$G$16))</f>
        <v>4.5254566047113496</v>
      </c>
      <c r="M153" s="41">
        <f>IF('3f CPIH'!I$16="-","-",'3i PAAC PAP'!$G$17*('3f CPIH'!I$16/'3f CPIH'!$G$16))</f>
        <v>4.5910429323158608</v>
      </c>
      <c r="N153" s="41">
        <f>IF('3f CPIH'!J$16="-","-",'3i PAAC PAP'!$G$17*('3f CPIH'!J$16/'3f CPIH'!$G$16))</f>
        <v>4.630394728878569</v>
      </c>
      <c r="O153" s="31"/>
      <c r="P153" s="41">
        <f>IF('3f CPIH'!L$16="-","-",'3i PAAC PAP'!$G$17*('3f CPIH'!L$16/'3f CPIH'!$G$16))</f>
        <v>4.630394728878569</v>
      </c>
      <c r="Q153" s="41" t="str">
        <f>IF('3f CPIH'!M$16="-","-",'3i PAAC PAP'!$G$17*('3f CPIH'!M$16/'3f CPIH'!$G$16))</f>
        <v>-</v>
      </c>
      <c r="R153" s="41" t="str">
        <f>IF('3f CPIH'!N$16="-","-",'3i PAAC PAP'!$G$17*('3f CPIH'!N$16/'3f CPIH'!$G$16))</f>
        <v>-</v>
      </c>
      <c r="S153" s="41" t="str">
        <f>IF('3f CPIH'!O$16="-","-",'3i PAAC PAP'!$G$17*('3f CPIH'!O$16/'3f CPIH'!$G$16))</f>
        <v>-</v>
      </c>
      <c r="T153" s="41" t="str">
        <f>IF('3f CPIH'!P$16="-","-",'3i PAAC PAP'!$G$17*('3f CPIH'!P$16/'3f CPIH'!$G$16))</f>
        <v>-</v>
      </c>
      <c r="U153" s="41" t="str">
        <f>IF('3f CPIH'!Q$16="-","-",'3i PAAC PAP'!$G$17*('3f CPIH'!Q$16/'3f CPIH'!$G$16))</f>
        <v>-</v>
      </c>
      <c r="V153" s="41" t="str">
        <f>IF('3f CPIH'!R$16="-","-",'3i PAAC PAP'!$G$17*('3f CPIH'!R$16/'3f CPIH'!$G$16))</f>
        <v>-</v>
      </c>
      <c r="W153" s="41" t="str">
        <f>IF('3f CPIH'!S$16="-","-",'3i PAAC PAP'!$G$17*('3f CPIH'!S$16/'3f CPIH'!$G$16))</f>
        <v>-</v>
      </c>
      <c r="X153" s="41" t="str">
        <f>IF('3f CPIH'!T$16="-","-",'3i PAAC PAP'!$G$17*('3f CPIH'!T$16/'3f CPIH'!$G$16))</f>
        <v>-</v>
      </c>
      <c r="Y153" s="41" t="str">
        <f>IF('3f CPIH'!U$16="-","-",'3i PAAC PAP'!$G$17*('3f CPIH'!U$16/'3f CPIH'!$G$16))</f>
        <v>-</v>
      </c>
      <c r="Z153" s="41" t="str">
        <f>IF('3f CPIH'!V$16="-","-",'3i PAAC PAP'!$G$17*('3f CPIH'!V$16/'3f CPIH'!$G$16))</f>
        <v>-</v>
      </c>
      <c r="AA153" s="29"/>
    </row>
    <row r="154" spans="1:27" s="30" customFormat="1" ht="11.5" x14ac:dyDescent="0.25">
      <c r="A154" s="273">
        <v>8</v>
      </c>
      <c r="B154" s="142" t="s">
        <v>352</v>
      </c>
      <c r="C154" s="142" t="s">
        <v>417</v>
      </c>
      <c r="D154" s="140" t="s">
        <v>331</v>
      </c>
      <c r="E154" s="134"/>
      <c r="F154" s="31"/>
      <c r="G154" s="41">
        <f>IF(G149="-","-",SUM(G147:G152)*'3i PAAC PAP'!$G$29)</f>
        <v>0.82996803995620339</v>
      </c>
      <c r="H154" s="41">
        <f>IF(H149="-","-",SUM(H147:H152)*'3i PAAC PAP'!$G$29)</f>
        <v>0.83148137383212328</v>
      </c>
      <c r="I154" s="41">
        <f>IF(I149="-","-",SUM(I147:I152)*'3i PAAC PAP'!$G$29)</f>
        <v>0.83446269297762621</v>
      </c>
      <c r="J154" s="41">
        <f>IF(J149="-","-",SUM(J147:J152)*'3i PAAC PAP'!$G$29)</f>
        <v>0.83900269460538612</v>
      </c>
      <c r="K154" s="41">
        <f>IF(K149="-","-",SUM(K147:K152)*'3i PAAC PAP'!$G$29)</f>
        <v>0.8489836554111001</v>
      </c>
      <c r="L154" s="41">
        <f>IF(L149="-","-",SUM(L147:L152)*'3i PAAC PAP'!$G$29)</f>
        <v>0.85744481173225251</v>
      </c>
      <c r="M154" s="41">
        <f>IF(M149="-","-",SUM(M147:M152)*'3i PAAC PAP'!$G$29)</f>
        <v>0.89019776818364937</v>
      </c>
      <c r="N154" s="41">
        <f>IF(N149="-","-",SUM(N147:N152)*'3i PAAC PAP'!$G$29)</f>
        <v>0.94574634750303599</v>
      </c>
      <c r="O154" s="31"/>
      <c r="P154" s="41" t="str">
        <f>IF(P149="-","-",SUM(P147:P152)*'3i PAAC PAP'!$G$29)</f>
        <v>-</v>
      </c>
      <c r="Q154" s="41" t="str">
        <f>IF(Q149="-","-",SUM(Q147:Q152)*'3i PAAC PAP'!$G$29)</f>
        <v>-</v>
      </c>
      <c r="R154" s="41" t="str">
        <f>IF(R149="-","-",SUM(R147:R152)*'3i PAAC PAP'!$G$29)</f>
        <v>-</v>
      </c>
      <c r="S154" s="41" t="str">
        <f>IF(S149="-","-",SUM(S147:S152)*'3i PAAC PAP'!$G$29)</f>
        <v>-</v>
      </c>
      <c r="T154" s="41" t="str">
        <f>IF(T149="-","-",SUM(T147:T152)*'3i PAAC PAP'!$G$29)</f>
        <v>-</v>
      </c>
      <c r="U154" s="41" t="str">
        <f>IF(U149="-","-",SUM(U147:U152)*'3i PAAC PAP'!$G$29)</f>
        <v>-</v>
      </c>
      <c r="V154" s="41" t="str">
        <f>IF(V149="-","-",SUM(V147:V152)*'3i PAAC PAP'!$G$29)</f>
        <v>-</v>
      </c>
      <c r="W154" s="41" t="str">
        <f>IF(W149="-","-",SUM(W147:W152)*'3i PAAC PAP'!$G$29)</f>
        <v>-</v>
      </c>
      <c r="X154" s="41" t="str">
        <f>IF(X149="-","-",SUM(X147:X152)*'3i PAAC PAP'!$G$29)</f>
        <v>-</v>
      </c>
      <c r="Y154" s="41" t="str">
        <f>IF(Y149="-","-",SUM(Y147:Y152)*'3i PAAC PAP'!$G$29)</f>
        <v>-</v>
      </c>
      <c r="Z154" s="41" t="str">
        <f>IF(Z149="-","-",SUM(Z147:Z152)*'3i PAAC PAP'!$G$29)</f>
        <v>-</v>
      </c>
      <c r="AA154" s="29"/>
    </row>
    <row r="155" spans="1:27" s="30" customFormat="1" ht="11.5" x14ac:dyDescent="0.25">
      <c r="A155" s="273">
        <v>9</v>
      </c>
      <c r="B155" s="142" t="s">
        <v>398</v>
      </c>
      <c r="C155" s="142" t="s">
        <v>548</v>
      </c>
      <c r="D155" s="133" t="s">
        <v>331</v>
      </c>
      <c r="E155" s="134"/>
      <c r="F155" s="31"/>
      <c r="G155" s="41">
        <f>IF(G149="-","-",SUM(G147:G154)*'3j EBIT'!$E$11)</f>
        <v>1.4949170791933499</v>
      </c>
      <c r="H155" s="41">
        <f>IF(H149="-","-",SUM(H147:H154)*'3j EBIT'!$E$11)</f>
        <v>1.4976576829235793</v>
      </c>
      <c r="I155" s="41">
        <f>IF(I149="-","-",SUM(I147:I154)*'3j EBIT'!$E$11)</f>
        <v>1.5029786682755713</v>
      </c>
      <c r="J155" s="41">
        <f>IF(J149="-","-",SUM(J147:J154)*'3j EBIT'!$E$11)</f>
        <v>1.5112004794662599</v>
      </c>
      <c r="K155" s="41">
        <f>IF(K149="-","-",SUM(K147:K154)*'3j EBIT'!$E$11)</f>
        <v>1.5291767918467845</v>
      </c>
      <c r="L155" s="41">
        <f>IF(L149="-","-",SUM(L147:L154)*'3j EBIT'!$E$11)</f>
        <v>1.5446507208789062</v>
      </c>
      <c r="M155" s="41">
        <f>IF(M149="-","-",SUM(M147:M154)*'3j EBIT'!$E$11)</f>
        <v>1.601615500438567</v>
      </c>
      <c r="N155" s="41">
        <f>IF(N149="-","-",SUM(N147:N154)*'3j EBIT'!$E$11)</f>
        <v>1.6968612571753809</v>
      </c>
      <c r="O155" s="31"/>
      <c r="P155" s="41" t="str">
        <f>IF(P149="-","-",SUM(P147:P154)*'3j EBIT'!$E$11)</f>
        <v>-</v>
      </c>
      <c r="Q155" s="41" t="str">
        <f>IF(Q149="-","-",SUM(Q147:Q154)*'3j EBIT'!$E$11)</f>
        <v>-</v>
      </c>
      <c r="R155" s="41" t="str">
        <f>IF(R149="-","-",SUM(R147:R154)*'3j EBIT'!$E$11)</f>
        <v>-</v>
      </c>
      <c r="S155" s="41" t="str">
        <f>IF(S149="-","-",SUM(S147:S154)*'3j EBIT'!$E$11)</f>
        <v>-</v>
      </c>
      <c r="T155" s="41" t="str">
        <f>IF(T149="-","-",SUM(T147:T154)*'3j EBIT'!$E$11)</f>
        <v>-</v>
      </c>
      <c r="U155" s="41" t="str">
        <f>IF(U149="-","-",SUM(U147:U154)*'3j EBIT'!$E$11)</f>
        <v>-</v>
      </c>
      <c r="V155" s="41" t="str">
        <f>IF(V149="-","-",SUM(V147:V154)*'3j EBIT'!$E$11)</f>
        <v>-</v>
      </c>
      <c r="W155" s="41" t="str">
        <f>IF(W149="-","-",SUM(W147:W154)*'3j EBIT'!$E$11)</f>
        <v>-</v>
      </c>
      <c r="X155" s="41" t="str">
        <f>IF(X149="-","-",SUM(X147:X154)*'3j EBIT'!$E$11)</f>
        <v>-</v>
      </c>
      <c r="Y155" s="41" t="str">
        <f>IF(Y149="-","-",SUM(Y147:Y154)*'3j EBIT'!$E$11)</f>
        <v>-</v>
      </c>
      <c r="Z155" s="41" t="str">
        <f>IF(Z149="-","-",SUM(Z147:Z154)*'3j EBIT'!$E$11)</f>
        <v>-</v>
      </c>
      <c r="AA155" s="29"/>
    </row>
    <row r="156" spans="1:27" s="30" customFormat="1" ht="11.5" x14ac:dyDescent="0.25">
      <c r="A156" s="273">
        <v>10</v>
      </c>
      <c r="B156" s="142" t="s">
        <v>294</v>
      </c>
      <c r="C156" s="145" t="s">
        <v>549</v>
      </c>
      <c r="D156" s="133" t="s">
        <v>331</v>
      </c>
      <c r="E156" s="134"/>
      <c r="F156" s="31"/>
      <c r="G156" s="41">
        <f>IF(G151="-","-",SUM(G147:G149,G151:G155)*'3k HAP'!$E$12)</f>
        <v>1.1606560757622275</v>
      </c>
      <c r="H156" s="41">
        <f>IF(H151="-","-",SUM(H147:H149,H151:H155)*'3k HAP'!$E$12)</f>
        <v>1.162783884999957</v>
      </c>
      <c r="I156" s="41">
        <f>IF(I151="-","-",SUM(I147:I149,I151:I155)*'3k HAP'!$E$12)</f>
        <v>1.1669151067672299</v>
      </c>
      <c r="J156" s="41">
        <f>IF(J151="-","-",SUM(J147:J149,J151:J155)*'3k HAP'!$E$12)</f>
        <v>1.1732985344804188</v>
      </c>
      <c r="K156" s="41">
        <f>IF(K151="-","-",SUM(K147:K149,K151:K155)*'3k HAP'!$E$12)</f>
        <v>1.1872553729396556</v>
      </c>
      <c r="L156" s="41">
        <f>IF(L151="-","-",SUM(L147:L149,L151:L155)*'3k HAP'!$E$12)</f>
        <v>1.1992693568569017</v>
      </c>
      <c r="M156" s="41">
        <f>IF(M151="-","-",SUM(M147:M149,M151:M155)*'3k HAP'!$E$12)</f>
        <v>1.2434969052745388</v>
      </c>
      <c r="N156" s="41">
        <f>IF(N151="-","-",SUM(N147:N149,N151:N155)*'3k HAP'!$E$12)</f>
        <v>1.3174458672509484</v>
      </c>
      <c r="O156" s="31"/>
      <c r="P156" s="41">
        <f>IF(P151="-","-",SUM(P147:P149,P151:P155)*'3k HAP'!$E$12)</f>
        <v>1.0940670829598513</v>
      </c>
      <c r="Q156" s="41" t="str">
        <f>IF(Q151="-","-",SUM(Q147:Q149,Q151:Q155)*'3k HAP'!$E$12)</f>
        <v>-</v>
      </c>
      <c r="R156" s="41" t="str">
        <f>IF(R151="-","-",SUM(R147:R149,R151:R155)*'3k HAP'!$E$12)</f>
        <v>-</v>
      </c>
      <c r="S156" s="41" t="str">
        <f>IF(S151="-","-",SUM(S147:S149,S151:S155)*'3k HAP'!$E$12)</f>
        <v>-</v>
      </c>
      <c r="T156" s="41" t="str">
        <f>IF(T151="-","-",SUM(T147:T149,T151:T155)*'3k HAP'!$E$12)</f>
        <v>-</v>
      </c>
      <c r="U156" s="41" t="str">
        <f>IF(U151="-","-",SUM(U147:U149,U151:U155)*'3k HAP'!$E$12)</f>
        <v>-</v>
      </c>
      <c r="V156" s="41" t="str">
        <f>IF(V151="-","-",SUM(V147:V149,V151:V155)*'3k HAP'!$E$12)</f>
        <v>-</v>
      </c>
      <c r="W156" s="41" t="str">
        <f>IF(W151="-","-",SUM(W147:W149,W151:W155)*'3k HAP'!$E$12)</f>
        <v>-</v>
      </c>
      <c r="X156" s="41" t="str">
        <f>IF(X151="-","-",SUM(X147:X149,X151:X155)*'3k HAP'!$E$12)</f>
        <v>-</v>
      </c>
      <c r="Y156" s="41" t="str">
        <f>IF(Y151="-","-",SUM(Y147:Y149,Y151:Y155)*'3k HAP'!$E$12)</f>
        <v>-</v>
      </c>
      <c r="Z156" s="41" t="str">
        <f>IF(Z151="-","-",SUM(Z147:Z149,Z151:Z155)*'3k HAP'!$E$12)</f>
        <v>-</v>
      </c>
      <c r="AA156" s="29"/>
    </row>
    <row r="157" spans="1:27" s="30" customFormat="1" ht="11.5" x14ac:dyDescent="0.25">
      <c r="A157" s="273">
        <v>11</v>
      </c>
      <c r="B157" s="142" t="s">
        <v>46</v>
      </c>
      <c r="C157" s="191" t="str">
        <f>B157&amp;"_"&amp;D157</f>
        <v>Total_Southern Scotland</v>
      </c>
      <c r="D157" s="133" t="s">
        <v>331</v>
      </c>
      <c r="E157" s="134"/>
      <c r="F157" s="31"/>
      <c r="G157" s="41">
        <f t="shared" ref="G157:N157" si="24">IF(G135="-","-",SUM(G147:G156))</f>
        <v>81.335419428289796</v>
      </c>
      <c r="H157" s="41">
        <f t="shared" si="24"/>
        <v>81.484530142848755</v>
      </c>
      <c r="I157" s="41">
        <f t="shared" si="24"/>
        <v>81.774034210599197</v>
      </c>
      <c r="J157" s="41">
        <f t="shared" si="24"/>
        <v>82.221366354276142</v>
      </c>
      <c r="K157" s="41">
        <f t="shared" si="24"/>
        <v>83.199421209354043</v>
      </c>
      <c r="L157" s="41">
        <f t="shared" si="24"/>
        <v>84.041326439783504</v>
      </c>
      <c r="M157" s="41">
        <f t="shared" si="24"/>
        <v>87.140665060374531</v>
      </c>
      <c r="N157" s="41">
        <f t="shared" si="24"/>
        <v>92.322794344183237</v>
      </c>
      <c r="O157" s="31"/>
      <c r="P157" s="41" t="str">
        <f t="shared" ref="P157:Z157" si="25">IF(P147="-","-",SUM(P147:P156))</f>
        <v>-</v>
      </c>
      <c r="Q157" s="41" t="str">
        <f t="shared" si="25"/>
        <v>-</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5" x14ac:dyDescent="0.25">
      <c r="A158" s="273">
        <v>1</v>
      </c>
      <c r="B158" s="138" t="s">
        <v>353</v>
      </c>
      <c r="C158" s="189" t="s">
        <v>344</v>
      </c>
      <c r="D158" s="136" t="s">
        <v>332</v>
      </c>
      <c r="E158" s="137"/>
      <c r="F158" s="31"/>
      <c r="G158" s="135" t="s">
        <v>336</v>
      </c>
      <c r="H158" s="135" t="s">
        <v>336</v>
      </c>
      <c r="I158" s="135" t="s">
        <v>336</v>
      </c>
      <c r="J158" s="135" t="s">
        <v>336</v>
      </c>
      <c r="K158" s="135" t="s">
        <v>336</v>
      </c>
      <c r="L158" s="135" t="s">
        <v>336</v>
      </c>
      <c r="M158" s="135" t="s">
        <v>336</v>
      </c>
      <c r="N158" s="135" t="s">
        <v>336</v>
      </c>
      <c r="O158" s="31"/>
      <c r="P158" s="135" t="s">
        <v>336</v>
      </c>
      <c r="Q158" s="135" t="s">
        <v>336</v>
      </c>
      <c r="R158" s="135" t="s">
        <v>336</v>
      </c>
      <c r="S158" s="135" t="s">
        <v>336</v>
      </c>
      <c r="T158" s="135" t="s">
        <v>336</v>
      </c>
      <c r="U158" s="135" t="s">
        <v>336</v>
      </c>
      <c r="V158" s="135" t="s">
        <v>336</v>
      </c>
      <c r="W158" s="135" t="s">
        <v>336</v>
      </c>
      <c r="X158" s="135" t="s">
        <v>336</v>
      </c>
      <c r="Y158" s="135" t="s">
        <v>336</v>
      </c>
      <c r="Z158" s="135" t="s">
        <v>336</v>
      </c>
      <c r="AA158" s="29"/>
    </row>
    <row r="159" spans="1:27" s="30" customFormat="1" ht="11.5" x14ac:dyDescent="0.25">
      <c r="A159" s="273">
        <v>2</v>
      </c>
      <c r="B159" s="138" t="s">
        <v>353</v>
      </c>
      <c r="C159" s="189" t="s">
        <v>303</v>
      </c>
      <c r="D159" s="136" t="s">
        <v>332</v>
      </c>
      <c r="E159" s="137"/>
      <c r="F159" s="31"/>
      <c r="G159" s="135" t="s">
        <v>336</v>
      </c>
      <c r="H159" s="135" t="s">
        <v>336</v>
      </c>
      <c r="I159" s="135" t="s">
        <v>336</v>
      </c>
      <c r="J159" s="135" t="s">
        <v>336</v>
      </c>
      <c r="K159" s="135" t="s">
        <v>336</v>
      </c>
      <c r="L159" s="135" t="s">
        <v>336</v>
      </c>
      <c r="M159" s="135" t="s">
        <v>336</v>
      </c>
      <c r="N159" s="135" t="s">
        <v>336</v>
      </c>
      <c r="O159" s="31"/>
      <c r="P159" s="135" t="s">
        <v>336</v>
      </c>
      <c r="Q159" s="135" t="s">
        <v>336</v>
      </c>
      <c r="R159" s="135" t="s">
        <v>336</v>
      </c>
      <c r="S159" s="135" t="s">
        <v>336</v>
      </c>
      <c r="T159" s="135" t="s">
        <v>336</v>
      </c>
      <c r="U159" s="135" t="s">
        <v>336</v>
      </c>
      <c r="V159" s="135" t="s">
        <v>336</v>
      </c>
      <c r="W159" s="135" t="s">
        <v>336</v>
      </c>
      <c r="X159" s="135" t="s">
        <v>336</v>
      </c>
      <c r="Y159" s="135" t="s">
        <v>336</v>
      </c>
      <c r="Z159" s="135" t="s">
        <v>336</v>
      </c>
      <c r="AA159" s="29"/>
    </row>
    <row r="160" spans="1:27" s="30" customFormat="1" ht="11.5" x14ac:dyDescent="0.25">
      <c r="A160" s="273">
        <v>3</v>
      </c>
      <c r="B160" s="138" t="s">
        <v>2</v>
      </c>
      <c r="C160" s="189" t="s">
        <v>345</v>
      </c>
      <c r="D160" s="141" t="s">
        <v>332</v>
      </c>
      <c r="E160" s="137"/>
      <c r="F160" s="31"/>
      <c r="G160" s="135">
        <f>IF('3c PC'!G14="-","-",'3c PC'!G64)</f>
        <v>6.5567588596821027</v>
      </c>
      <c r="H160" s="135">
        <f>IF('3c PC'!H14="-","-",'3c PC'!H64)</f>
        <v>6.5567588596821027</v>
      </c>
      <c r="I160" s="135">
        <f>IF('3c PC'!I14="-","-",'3c PC'!I64)</f>
        <v>6.6197359495950758</v>
      </c>
      <c r="J160" s="135">
        <f>IF('3c PC'!J14="-","-",'3c PC'!J64)</f>
        <v>6.6197359495950758</v>
      </c>
      <c r="K160" s="135">
        <f>IF('3c PC'!K14="-","-",'3c PC'!K64)</f>
        <v>6.6995028867368616</v>
      </c>
      <c r="L160" s="135">
        <f>IF('3c PC'!L14="-","-",'3c PC'!L64)</f>
        <v>6.6995028867368616</v>
      </c>
      <c r="M160" s="135">
        <f>IF('3c PC'!M14="-","-",'3c PC'!M64)</f>
        <v>7.1131218301273513</v>
      </c>
      <c r="N160" s="135">
        <f>IF('3c PC'!N14="-","-",'3c PC'!N64)</f>
        <v>7.1131218301273513</v>
      </c>
      <c r="O160" s="31"/>
      <c r="P160" s="135" t="str">
        <f>'3c PC'!P64</f>
        <v>-</v>
      </c>
      <c r="Q160" s="135" t="str">
        <f>'3c PC'!Q64</f>
        <v>-</v>
      </c>
      <c r="R160" s="135" t="str">
        <f>'3c PC'!R64</f>
        <v>-</v>
      </c>
      <c r="S160" s="135" t="str">
        <f>'3c PC'!S64</f>
        <v>-</v>
      </c>
      <c r="T160" s="135" t="str">
        <f>'3c PC'!T64</f>
        <v>-</v>
      </c>
      <c r="U160" s="135" t="str">
        <f>'3c PC'!U64</f>
        <v>-</v>
      </c>
      <c r="V160" s="135" t="str">
        <f>'3c PC'!V64</f>
        <v>-</v>
      </c>
      <c r="W160" s="135" t="str">
        <f>'3c PC'!W64</f>
        <v>-</v>
      </c>
      <c r="X160" s="135" t="str">
        <f>'3c PC'!X64</f>
        <v>-</v>
      </c>
      <c r="Y160" s="135" t="str">
        <f>'3c PC'!Y64</f>
        <v>-</v>
      </c>
      <c r="Z160" s="135" t="str">
        <f>'3c PC'!Z64</f>
        <v>-</v>
      </c>
      <c r="AA160" s="29"/>
    </row>
    <row r="161" spans="1:27" s="30" customFormat="1" ht="11.5" x14ac:dyDescent="0.25">
      <c r="A161" s="273">
        <v>4</v>
      </c>
      <c r="B161" s="138" t="s">
        <v>355</v>
      </c>
      <c r="C161" s="189" t="s">
        <v>346</v>
      </c>
      <c r="D161" s="141" t="s">
        <v>332</v>
      </c>
      <c r="E161" s="137"/>
      <c r="F161" s="31"/>
      <c r="G161" s="135" t="s">
        <v>336</v>
      </c>
      <c r="H161" s="135" t="s">
        <v>336</v>
      </c>
      <c r="I161" s="135" t="s">
        <v>336</v>
      </c>
      <c r="J161" s="135" t="s">
        <v>336</v>
      </c>
      <c r="K161" s="135" t="s">
        <v>336</v>
      </c>
      <c r="L161" s="135" t="s">
        <v>336</v>
      </c>
      <c r="M161" s="135" t="s">
        <v>336</v>
      </c>
      <c r="N161" s="135" t="s">
        <v>336</v>
      </c>
      <c r="O161" s="31"/>
      <c r="P161" s="135" t="s">
        <v>336</v>
      </c>
      <c r="Q161" s="135" t="s">
        <v>336</v>
      </c>
      <c r="R161" s="135" t="s">
        <v>336</v>
      </c>
      <c r="S161" s="135" t="s">
        <v>336</v>
      </c>
      <c r="T161" s="135" t="s">
        <v>336</v>
      </c>
      <c r="U161" s="135" t="s">
        <v>336</v>
      </c>
      <c r="V161" s="135" t="s">
        <v>336</v>
      </c>
      <c r="W161" s="135" t="s">
        <v>336</v>
      </c>
      <c r="X161" s="135" t="s">
        <v>336</v>
      </c>
      <c r="Y161" s="135" t="s">
        <v>336</v>
      </c>
      <c r="Z161" s="135" t="s">
        <v>336</v>
      </c>
      <c r="AA161" s="29"/>
    </row>
    <row r="162" spans="1:27" s="30" customFormat="1" ht="11.5" x14ac:dyDescent="0.25">
      <c r="A162" s="273">
        <v>5</v>
      </c>
      <c r="B162" s="138" t="s">
        <v>352</v>
      </c>
      <c r="C162" s="189" t="s">
        <v>347</v>
      </c>
      <c r="D162" s="141" t="s">
        <v>332</v>
      </c>
      <c r="E162" s="137"/>
      <c r="F162" s="31"/>
      <c r="G162" s="135">
        <f>IF('3f CPIH'!C$16="-","-",'3g OC '!$E$11*('3f CPIH'!C$16/'3f CPIH'!$G$16))</f>
        <v>66.925069955235386</v>
      </c>
      <c r="H162" s="135">
        <f>IF('3f CPIH'!D$16="-","-",'3g OC '!$E$11*('3f CPIH'!D$16/'3f CPIH'!$G$16))</f>
        <v>67.059054079269885</v>
      </c>
      <c r="I162" s="135">
        <f>IF('3f CPIH'!E$16="-","-",'3g OC '!$E$11*('3f CPIH'!E$16/'3f CPIH'!$G$16))</f>
        <v>67.26003026532166</v>
      </c>
      <c r="J162" s="135">
        <f>IF('3f CPIH'!F$16="-","-",'3g OC '!$E$11*('3f CPIH'!F$16/'3f CPIH'!$G$16))</f>
        <v>67.661982637425169</v>
      </c>
      <c r="K162" s="135">
        <f>IF('3f CPIH'!G$16="-","-",'3g OC '!$E$11*('3f CPIH'!G$16/'3f CPIH'!$G$16))</f>
        <v>68.4658873816322</v>
      </c>
      <c r="L162" s="135">
        <f>IF('3f CPIH'!H$16="-","-",'3g OC '!$E$11*('3f CPIH'!H$16/'3f CPIH'!$G$16))</f>
        <v>69.336784187856495</v>
      </c>
      <c r="M162" s="135">
        <f>IF('3f CPIH'!I$16="-","-",'3g OC '!$E$11*('3f CPIH'!I$16/'3f CPIH'!$G$16))</f>
        <v>70.341665118115273</v>
      </c>
      <c r="N162" s="135">
        <f>IF('3f CPIH'!J$16="-","-",'3g OC '!$E$11*('3f CPIH'!J$16/'3f CPIH'!$G$16))</f>
        <v>70.944593676270557</v>
      </c>
      <c r="O162" s="31"/>
      <c r="P162" s="135">
        <f>IF('3f CPIH'!L$16="-","-",'3g OC '!$E$11*('3f CPIH'!L$16/'3f CPIH'!$G$16))</f>
        <v>70.944593676270557</v>
      </c>
      <c r="Q162" s="135" t="str">
        <f>IF('3f CPIH'!M$16="-","-",'3g OC '!$E$11*('3f CPIH'!M$16/'3f CPIH'!$G$16))</f>
        <v>-</v>
      </c>
      <c r="R162" s="135" t="str">
        <f>IF('3f CPIH'!N$16="-","-",'3g OC '!$E$11*('3f CPIH'!N$16/'3f CPIH'!$G$16))</f>
        <v>-</v>
      </c>
      <c r="S162" s="135" t="str">
        <f>IF('3f CPIH'!O$16="-","-",'3g OC '!$E$11*('3f CPIH'!O$16/'3f CPIH'!$G$16))</f>
        <v>-</v>
      </c>
      <c r="T162" s="135" t="str">
        <f>IF('3f CPIH'!P$16="-","-",'3g OC '!$E$11*('3f CPIH'!P$16/'3f CPIH'!$G$16))</f>
        <v>-</v>
      </c>
      <c r="U162" s="135" t="str">
        <f>IF('3f CPIH'!Q$16="-","-",'3g OC '!$E$11*('3f CPIH'!Q$16/'3f CPIH'!$G$16))</f>
        <v>-</v>
      </c>
      <c r="V162" s="135" t="str">
        <f>IF('3f CPIH'!R$16="-","-",'3g OC '!$E$11*('3f CPIH'!R$16/'3f CPIH'!$G$16))</f>
        <v>-</v>
      </c>
      <c r="W162" s="135" t="str">
        <f>IF('3f CPIH'!S$16="-","-",'3g OC '!$E$11*('3f CPIH'!S$16/'3f CPIH'!$G$16))</f>
        <v>-</v>
      </c>
      <c r="X162" s="135" t="str">
        <f>IF('3f CPIH'!T$16="-","-",'3g OC '!$E$11*('3f CPIH'!T$16/'3f CPIH'!$G$16))</f>
        <v>-</v>
      </c>
      <c r="Y162" s="135" t="str">
        <f>IF('3f CPIH'!U$16="-","-",'3g OC '!$E$11*('3f CPIH'!U$16/'3f CPIH'!$G$16))</f>
        <v>-</v>
      </c>
      <c r="Z162" s="135" t="str">
        <f>IF('3f CPIH'!V$16="-","-",'3g OC '!$E$11*('3f CPIH'!V$16/'3f CPIH'!$G$16))</f>
        <v>-</v>
      </c>
      <c r="AA162" s="29"/>
    </row>
    <row r="163" spans="1:27" s="30" customFormat="1" ht="11.5" x14ac:dyDescent="0.25">
      <c r="A163" s="273">
        <v>6</v>
      </c>
      <c r="B163" s="138" t="s">
        <v>352</v>
      </c>
      <c r="C163" s="189" t="s">
        <v>45</v>
      </c>
      <c r="D163" s="141" t="s">
        <v>332</v>
      </c>
      <c r="E163" s="137"/>
      <c r="F163" s="31"/>
      <c r="G163" s="135" t="s">
        <v>336</v>
      </c>
      <c r="H163" s="135" t="s">
        <v>336</v>
      </c>
      <c r="I163" s="135" t="s">
        <v>336</v>
      </c>
      <c r="J163" s="135" t="s">
        <v>336</v>
      </c>
      <c r="K163" s="135">
        <f>IF('3h SMNCC'!F$37="-","-",'3h SMNCC'!F$45)</f>
        <v>0</v>
      </c>
      <c r="L163" s="135">
        <f>IF('3h SMNCC'!G$37="-","-",'3h SMNCC'!G$45)</f>
        <v>-0.12178212898926209</v>
      </c>
      <c r="M163" s="135">
        <f>IF('3h SMNCC'!H$37="-","-",'3h SMNCC'!H$45)</f>
        <v>1.3595250059192825</v>
      </c>
      <c r="N163" s="135">
        <f>IF('3h SMNCC'!I$37="-","-",'3h SMNCC'!I$45)</f>
        <v>5.6746306369773842</v>
      </c>
      <c r="O163" s="31"/>
      <c r="P163" s="135" t="str">
        <f>IF('3h SMNCC'!K$37="-","-",'3h SMNCC'!K$45)</f>
        <v>-</v>
      </c>
      <c r="Q163" s="135" t="str">
        <f>IF('3h SMNCC'!L$37="-","-",'3h SMNCC'!L$45)</f>
        <v>-</v>
      </c>
      <c r="R163" s="135" t="str">
        <f>IF('3h SMNCC'!M$37="-","-",'3h SMNCC'!M$45)</f>
        <v>-</v>
      </c>
      <c r="S163" s="135" t="str">
        <f>IF('3h SMNCC'!N$37="-","-",'3h SMNCC'!N$45)</f>
        <v>-</v>
      </c>
      <c r="T163" s="135" t="str">
        <f>IF('3h SMNCC'!O$37="-","-",'3h SMNCC'!O$45)</f>
        <v>-</v>
      </c>
      <c r="U163" s="135" t="str">
        <f>IF('3h SMNCC'!P$37="-","-",'3h SMNCC'!P$45)</f>
        <v>-</v>
      </c>
      <c r="V163" s="135" t="str">
        <f>IF('3h SMNCC'!Q$37="-","-",'3h SMNCC'!Q$45)</f>
        <v>-</v>
      </c>
      <c r="W163" s="135" t="str">
        <f>IF('3h SMNCC'!R$37="-","-",'3h SMNCC'!R$45)</f>
        <v>-</v>
      </c>
      <c r="X163" s="135" t="str">
        <f>IF('3h SMNCC'!S$37="-","-",'3h SMNCC'!S$45)</f>
        <v>-</v>
      </c>
      <c r="Y163" s="135" t="str">
        <f>IF('3h SMNCC'!T$37="-","-",'3h SMNCC'!T$45)</f>
        <v>-</v>
      </c>
      <c r="Z163" s="135" t="str">
        <f>IF('3h SMNCC'!U$37="-","-",'3h SMNCC'!U$45)</f>
        <v>-</v>
      </c>
      <c r="AA163" s="29"/>
    </row>
    <row r="164" spans="1:27" s="30" customFormat="1" ht="11.5" x14ac:dyDescent="0.25">
      <c r="A164" s="273">
        <v>7</v>
      </c>
      <c r="B164" s="138" t="s">
        <v>352</v>
      </c>
      <c r="C164" s="189" t="s">
        <v>399</v>
      </c>
      <c r="D164" s="141" t="s">
        <v>332</v>
      </c>
      <c r="E164" s="137"/>
      <c r="F164" s="31"/>
      <c r="G164" s="135">
        <f>IF('3f CPIH'!C$16="-","-",'3i PAAC PAP'!$G$17*('3f CPIH'!C$16/'3f CPIH'!$G$16))</f>
        <v>4.3680494184605196</v>
      </c>
      <c r="H164" s="135">
        <f>IF('3f CPIH'!D$16="-","-",'3i PAAC PAP'!$G$17*('3f CPIH'!D$16/'3f CPIH'!$G$16))</f>
        <v>4.3767942621411207</v>
      </c>
      <c r="I164" s="135">
        <f>IF('3f CPIH'!E$16="-","-",'3i PAAC PAP'!$G$17*('3f CPIH'!E$16/'3f CPIH'!$G$16))</f>
        <v>4.389911527662024</v>
      </c>
      <c r="J164" s="135">
        <f>IF('3f CPIH'!F$16="-","-",'3i PAAC PAP'!$G$17*('3f CPIH'!F$16/'3f CPIH'!$G$16))</f>
        <v>4.4161460587038288</v>
      </c>
      <c r="K164" s="135">
        <f>IF('3f CPIH'!G$16="-","-",'3i PAAC PAP'!$G$17*('3f CPIH'!G$16/'3f CPIH'!$G$16))</f>
        <v>4.4686151207874385</v>
      </c>
      <c r="L164" s="135">
        <f>IF('3f CPIH'!H$16="-","-",'3i PAAC PAP'!$G$17*('3f CPIH'!H$16/'3f CPIH'!$G$16))</f>
        <v>4.5254566047113496</v>
      </c>
      <c r="M164" s="135">
        <f>IF('3f CPIH'!I$16="-","-",'3i PAAC PAP'!$G$17*('3f CPIH'!I$16/'3f CPIH'!$G$16))</f>
        <v>4.5910429323158608</v>
      </c>
      <c r="N164" s="135">
        <f>IF('3f CPIH'!J$16="-","-",'3i PAAC PAP'!$G$17*('3f CPIH'!J$16/'3f CPIH'!$G$16))</f>
        <v>4.630394728878569</v>
      </c>
      <c r="O164" s="31"/>
      <c r="P164" s="135">
        <f>IF('3f CPIH'!L$16="-","-",'3i PAAC PAP'!$G$17*('3f CPIH'!L$16/'3f CPIH'!$G$16))</f>
        <v>4.630394728878569</v>
      </c>
      <c r="Q164" s="135" t="str">
        <f>IF('3f CPIH'!M$16="-","-",'3i PAAC PAP'!$G$17*('3f CPIH'!M$16/'3f CPIH'!$G$16))</f>
        <v>-</v>
      </c>
      <c r="R164" s="135" t="str">
        <f>IF('3f CPIH'!N$16="-","-",'3i PAAC PAP'!$G$17*('3f CPIH'!N$16/'3f CPIH'!$G$16))</f>
        <v>-</v>
      </c>
      <c r="S164" s="135" t="str">
        <f>IF('3f CPIH'!O$16="-","-",'3i PAAC PAP'!$G$17*('3f CPIH'!O$16/'3f CPIH'!$G$16))</f>
        <v>-</v>
      </c>
      <c r="T164" s="135" t="str">
        <f>IF('3f CPIH'!P$16="-","-",'3i PAAC PAP'!$G$17*('3f CPIH'!P$16/'3f CPIH'!$G$16))</f>
        <v>-</v>
      </c>
      <c r="U164" s="135" t="str">
        <f>IF('3f CPIH'!Q$16="-","-",'3i PAAC PAP'!$G$17*('3f CPIH'!Q$16/'3f CPIH'!$G$16))</f>
        <v>-</v>
      </c>
      <c r="V164" s="135" t="str">
        <f>IF('3f CPIH'!R$16="-","-",'3i PAAC PAP'!$G$17*('3f CPIH'!R$16/'3f CPIH'!$G$16))</f>
        <v>-</v>
      </c>
      <c r="W164" s="135" t="str">
        <f>IF('3f CPIH'!S$16="-","-",'3i PAAC PAP'!$G$17*('3f CPIH'!S$16/'3f CPIH'!$G$16))</f>
        <v>-</v>
      </c>
      <c r="X164" s="135" t="str">
        <f>IF('3f CPIH'!T$16="-","-",'3i PAAC PAP'!$G$17*('3f CPIH'!T$16/'3f CPIH'!$G$16))</f>
        <v>-</v>
      </c>
      <c r="Y164" s="135" t="str">
        <f>IF('3f CPIH'!U$16="-","-",'3i PAAC PAP'!$G$17*('3f CPIH'!U$16/'3f CPIH'!$G$16))</f>
        <v>-</v>
      </c>
      <c r="Z164" s="135" t="str">
        <f>IF('3f CPIH'!V$16="-","-",'3i PAAC PAP'!$G$17*('3f CPIH'!V$16/'3f CPIH'!$G$16))</f>
        <v>-</v>
      </c>
      <c r="AA164" s="29"/>
    </row>
    <row r="165" spans="1:27" s="30" customFormat="1" ht="11.5" x14ac:dyDescent="0.25">
      <c r="A165" s="273">
        <v>8</v>
      </c>
      <c r="B165" s="138" t="s">
        <v>352</v>
      </c>
      <c r="C165" s="138" t="s">
        <v>417</v>
      </c>
      <c r="D165" s="141" t="s">
        <v>332</v>
      </c>
      <c r="E165" s="137"/>
      <c r="F165" s="31"/>
      <c r="G165" s="135">
        <f>IF(G160="-","-",SUM(G158:G163)*'3i PAAC PAP'!$G$29)</f>
        <v>0.82996803995620339</v>
      </c>
      <c r="H165" s="135">
        <f>IF(H160="-","-",SUM(H158:H163)*'3i PAAC PAP'!$G$29)</f>
        <v>0.83148137383212328</v>
      </c>
      <c r="I165" s="135">
        <f>IF(I160="-","-",SUM(I158:I163)*'3i PAAC PAP'!$G$29)</f>
        <v>0.83446269297762621</v>
      </c>
      <c r="J165" s="135">
        <f>IF(J160="-","-",SUM(J158:J163)*'3i PAAC PAP'!$G$29)</f>
        <v>0.83900269460538612</v>
      </c>
      <c r="K165" s="135">
        <f>IF(K160="-","-",SUM(K158:K163)*'3i PAAC PAP'!$G$29)</f>
        <v>0.8489836554111001</v>
      </c>
      <c r="L165" s="135">
        <f>IF(L160="-","-",SUM(L158:L163)*'3i PAAC PAP'!$G$29)</f>
        <v>0.85744481173225251</v>
      </c>
      <c r="M165" s="135">
        <f>IF(M160="-","-",SUM(M158:M163)*'3i PAAC PAP'!$G$29)</f>
        <v>0.89019776818364937</v>
      </c>
      <c r="N165" s="135">
        <f>IF(N160="-","-",SUM(N158:N163)*'3i PAAC PAP'!$G$29)</f>
        <v>0.94574634750303599</v>
      </c>
      <c r="O165" s="31"/>
      <c r="P165" s="135" t="str">
        <f>IF(P160="-","-",SUM(P158:P163)*'3i PAAC PAP'!$G$29)</f>
        <v>-</v>
      </c>
      <c r="Q165" s="135" t="str">
        <f>IF(Q160="-","-",SUM(Q158:Q163)*'3i PAAC PAP'!$G$29)</f>
        <v>-</v>
      </c>
      <c r="R165" s="135" t="str">
        <f>IF(R160="-","-",SUM(R158:R163)*'3i PAAC PAP'!$G$29)</f>
        <v>-</v>
      </c>
      <c r="S165" s="135" t="str">
        <f>IF(S160="-","-",SUM(S158:S163)*'3i PAAC PAP'!$G$29)</f>
        <v>-</v>
      </c>
      <c r="T165" s="135" t="str">
        <f>IF(T160="-","-",SUM(T158:T163)*'3i PAAC PAP'!$G$29)</f>
        <v>-</v>
      </c>
      <c r="U165" s="135" t="str">
        <f>IF(U160="-","-",SUM(U158:U163)*'3i PAAC PAP'!$G$29)</f>
        <v>-</v>
      </c>
      <c r="V165" s="135" t="str">
        <f>IF(V160="-","-",SUM(V158:V163)*'3i PAAC PAP'!$G$29)</f>
        <v>-</v>
      </c>
      <c r="W165" s="135" t="str">
        <f>IF(W160="-","-",SUM(W158:W163)*'3i PAAC PAP'!$G$29)</f>
        <v>-</v>
      </c>
      <c r="X165" s="135" t="str">
        <f>IF(X160="-","-",SUM(X158:X163)*'3i PAAC PAP'!$G$29)</f>
        <v>-</v>
      </c>
      <c r="Y165" s="135" t="str">
        <f>IF(Y160="-","-",SUM(Y158:Y163)*'3i PAAC PAP'!$G$29)</f>
        <v>-</v>
      </c>
      <c r="Z165" s="135" t="str">
        <f>IF(Z160="-","-",SUM(Z158:Z163)*'3i PAAC PAP'!$G$29)</f>
        <v>-</v>
      </c>
      <c r="AA165" s="29"/>
    </row>
    <row r="166" spans="1:27" s="30" customFormat="1" ht="11.5" x14ac:dyDescent="0.25">
      <c r="A166" s="273">
        <v>9</v>
      </c>
      <c r="B166" s="138" t="s">
        <v>398</v>
      </c>
      <c r="C166" s="189" t="s">
        <v>548</v>
      </c>
      <c r="D166" s="141" t="s">
        <v>332</v>
      </c>
      <c r="E166" s="137"/>
      <c r="F166" s="31"/>
      <c r="G166" s="135">
        <f>IF(G160="-","-",SUM(G158:G165)*'3j EBIT'!$E$11)</f>
        <v>1.4949170791933499</v>
      </c>
      <c r="H166" s="135">
        <f>IF(H160="-","-",SUM(H158:H165)*'3j EBIT'!$E$11)</f>
        <v>1.4976576829235793</v>
      </c>
      <c r="I166" s="135">
        <f>IF(I160="-","-",SUM(I158:I165)*'3j EBIT'!$E$11)</f>
        <v>1.5029786682755713</v>
      </c>
      <c r="J166" s="135">
        <f>IF(J160="-","-",SUM(J158:J165)*'3j EBIT'!$E$11)</f>
        <v>1.5112004794662599</v>
      </c>
      <c r="K166" s="135">
        <f>IF(K160="-","-",SUM(K158:K165)*'3j EBIT'!$E$11)</f>
        <v>1.5291767918467845</v>
      </c>
      <c r="L166" s="135">
        <f>IF(L160="-","-",SUM(L158:L165)*'3j EBIT'!$E$11)</f>
        <v>1.5446507208789062</v>
      </c>
      <c r="M166" s="135">
        <f>IF(M160="-","-",SUM(M158:M165)*'3j EBIT'!$E$11)</f>
        <v>1.601615500438567</v>
      </c>
      <c r="N166" s="135">
        <f>IF(N160="-","-",SUM(N158:N165)*'3j EBIT'!$E$11)</f>
        <v>1.6968612571753809</v>
      </c>
      <c r="O166" s="31"/>
      <c r="P166" s="135" t="str">
        <f>IF(P160="-","-",SUM(P158:P165)*'3j EBIT'!$E$11)</f>
        <v>-</v>
      </c>
      <c r="Q166" s="135" t="str">
        <f>IF(Q160="-","-",SUM(Q158:Q165)*'3j EBIT'!$E$11)</f>
        <v>-</v>
      </c>
      <c r="R166" s="135" t="str">
        <f>IF(R160="-","-",SUM(R158:R165)*'3j EBIT'!$E$11)</f>
        <v>-</v>
      </c>
      <c r="S166" s="135" t="str">
        <f>IF(S160="-","-",SUM(S158:S165)*'3j EBIT'!$E$11)</f>
        <v>-</v>
      </c>
      <c r="T166" s="135" t="str">
        <f>IF(T160="-","-",SUM(T158:T165)*'3j EBIT'!$E$11)</f>
        <v>-</v>
      </c>
      <c r="U166" s="135" t="str">
        <f>IF(U160="-","-",SUM(U158:U165)*'3j EBIT'!$E$11)</f>
        <v>-</v>
      </c>
      <c r="V166" s="135" t="str">
        <f>IF(V160="-","-",SUM(V158:V165)*'3j EBIT'!$E$11)</f>
        <v>-</v>
      </c>
      <c r="W166" s="135" t="str">
        <f>IF(W160="-","-",SUM(W158:W165)*'3j EBIT'!$E$11)</f>
        <v>-</v>
      </c>
      <c r="X166" s="135" t="str">
        <f>IF(X160="-","-",SUM(X158:X165)*'3j EBIT'!$E$11)</f>
        <v>-</v>
      </c>
      <c r="Y166" s="135" t="str">
        <f>IF(Y160="-","-",SUM(Y158:Y165)*'3j EBIT'!$E$11)</f>
        <v>-</v>
      </c>
      <c r="Z166" s="135" t="str">
        <f>IF(Z160="-","-",SUM(Z158:Z165)*'3j EBIT'!$E$11)</f>
        <v>-</v>
      </c>
      <c r="AA166" s="29"/>
    </row>
    <row r="167" spans="1:27" s="30" customFormat="1" ht="11.5" x14ac:dyDescent="0.25">
      <c r="A167" s="273">
        <v>10</v>
      </c>
      <c r="B167" s="138" t="s">
        <v>294</v>
      </c>
      <c r="C167" s="187" t="s">
        <v>549</v>
      </c>
      <c r="D167" s="141" t="s">
        <v>332</v>
      </c>
      <c r="E167" s="137"/>
      <c r="F167" s="31"/>
      <c r="G167" s="135">
        <f>IF(G162="-","-",SUM(G158:G160,G162:G166)*'3k HAP'!$E$12)</f>
        <v>1.1606560757622275</v>
      </c>
      <c r="H167" s="135">
        <f>IF(H162="-","-",SUM(H158:H160,H162:H166)*'3k HAP'!$E$12)</f>
        <v>1.162783884999957</v>
      </c>
      <c r="I167" s="135">
        <f>IF(I162="-","-",SUM(I158:I160,I162:I166)*'3k HAP'!$E$12)</f>
        <v>1.1669151067672299</v>
      </c>
      <c r="J167" s="135">
        <f>IF(J162="-","-",SUM(J158:J160,J162:J166)*'3k HAP'!$E$12)</f>
        <v>1.1732985344804188</v>
      </c>
      <c r="K167" s="135">
        <f>IF(K162="-","-",SUM(K158:K160,K162:K166)*'3k HAP'!$E$12)</f>
        <v>1.1872553729396556</v>
      </c>
      <c r="L167" s="135">
        <f>IF(L162="-","-",SUM(L158:L160,L162:L166)*'3k HAP'!$E$12)</f>
        <v>1.1992693568569017</v>
      </c>
      <c r="M167" s="135">
        <f>IF(M162="-","-",SUM(M158:M160,M162:M166)*'3k HAP'!$E$12)</f>
        <v>1.2434969052745388</v>
      </c>
      <c r="N167" s="135">
        <f>IF(N162="-","-",SUM(N158:N160,N162:N166)*'3k HAP'!$E$12)</f>
        <v>1.3174458672509484</v>
      </c>
      <c r="O167" s="31"/>
      <c r="P167" s="135">
        <f>IF(P162="-","-",SUM(P158:P160,P162:P166)*'3k HAP'!$E$12)</f>
        <v>1.0940670829598513</v>
      </c>
      <c r="Q167" s="135" t="str">
        <f>IF(Q162="-","-",SUM(Q158:Q160,Q162:Q166)*'3k HAP'!$E$12)</f>
        <v>-</v>
      </c>
      <c r="R167" s="135" t="str">
        <f>IF(R162="-","-",SUM(R158:R160,R162:R166)*'3k HAP'!$E$12)</f>
        <v>-</v>
      </c>
      <c r="S167" s="135" t="str">
        <f>IF(S162="-","-",SUM(S158:S160,S162:S166)*'3k HAP'!$E$12)</f>
        <v>-</v>
      </c>
      <c r="T167" s="135" t="str">
        <f>IF(T162="-","-",SUM(T158:T160,T162:T166)*'3k HAP'!$E$12)</f>
        <v>-</v>
      </c>
      <c r="U167" s="135" t="str">
        <f>IF(U162="-","-",SUM(U158:U160,U162:U166)*'3k HAP'!$E$12)</f>
        <v>-</v>
      </c>
      <c r="V167" s="135" t="str">
        <f>IF(V162="-","-",SUM(V158:V160,V162:V166)*'3k HAP'!$E$12)</f>
        <v>-</v>
      </c>
      <c r="W167" s="135" t="str">
        <f>IF(W162="-","-",SUM(W158:W160,W162:W166)*'3k HAP'!$E$12)</f>
        <v>-</v>
      </c>
      <c r="X167" s="135" t="str">
        <f>IF(X162="-","-",SUM(X158:X160,X162:X166)*'3k HAP'!$E$12)</f>
        <v>-</v>
      </c>
      <c r="Y167" s="135" t="str">
        <f>IF(Y162="-","-",SUM(Y158:Y160,Y162:Y166)*'3k HAP'!$E$12)</f>
        <v>-</v>
      </c>
      <c r="Z167" s="135" t="str">
        <f>IF(Z162="-","-",SUM(Z158:Z160,Z162:Z166)*'3k HAP'!$E$12)</f>
        <v>-</v>
      </c>
      <c r="AA167" s="29"/>
    </row>
    <row r="168" spans="1:27" s="30" customFormat="1" ht="11.5" x14ac:dyDescent="0.25">
      <c r="A168" s="273">
        <v>11</v>
      </c>
      <c r="B168" s="138" t="s">
        <v>46</v>
      </c>
      <c r="C168" s="189" t="str">
        <f>B168&amp;"_"&amp;D168</f>
        <v>Total_Northern Scotland</v>
      </c>
      <c r="D168" s="136" t="s">
        <v>332</v>
      </c>
      <c r="E168" s="137"/>
      <c r="F168" s="31"/>
      <c r="G168" s="135">
        <f t="shared" ref="G168:N168" si="26">IF(G146="-","-",SUM(G158:G167))</f>
        <v>81.335419428289796</v>
      </c>
      <c r="H168" s="135">
        <f t="shared" si="26"/>
        <v>81.484530142848755</v>
      </c>
      <c r="I168" s="135">
        <f t="shared" si="26"/>
        <v>81.774034210599197</v>
      </c>
      <c r="J168" s="135">
        <f t="shared" si="26"/>
        <v>82.221366354276142</v>
      </c>
      <c r="K168" s="135">
        <f t="shared" si="26"/>
        <v>83.199421209354043</v>
      </c>
      <c r="L168" s="135">
        <f t="shared" si="26"/>
        <v>84.041326439783504</v>
      </c>
      <c r="M168" s="135">
        <f t="shared" si="26"/>
        <v>87.140665060374531</v>
      </c>
      <c r="N168" s="135">
        <f t="shared" si="26"/>
        <v>92.322794344183237</v>
      </c>
      <c r="O168" s="31"/>
      <c r="P168" s="135" t="str">
        <f t="shared" ref="P168:Z168" si="27">IF(P158="-","-",SUM(P158:P167))</f>
        <v>-</v>
      </c>
      <c r="Q168" s="135" t="str">
        <f t="shared" si="27"/>
        <v>-</v>
      </c>
      <c r="R168" s="135" t="str">
        <f t="shared" si="27"/>
        <v>-</v>
      </c>
      <c r="S168" s="135" t="str">
        <f t="shared" si="27"/>
        <v>-</v>
      </c>
      <c r="T168" s="135" t="str">
        <f t="shared" si="27"/>
        <v>-</v>
      </c>
      <c r="U168" s="135" t="str">
        <f t="shared" si="27"/>
        <v>-</v>
      </c>
      <c r="V168" s="135" t="str">
        <f t="shared" si="27"/>
        <v>-</v>
      </c>
      <c r="W168" s="135" t="str">
        <f t="shared" si="27"/>
        <v>-</v>
      </c>
      <c r="X168" s="135" t="str">
        <f t="shared" si="27"/>
        <v>-</v>
      </c>
      <c r="Y168" s="135" t="str">
        <f t="shared" si="27"/>
        <v>-</v>
      </c>
      <c r="Z168" s="135" t="str">
        <f t="shared" si="27"/>
        <v>-</v>
      </c>
      <c r="AA168" s="29"/>
    </row>
    <row r="169" spans="1:27" s="30" customFormat="1" ht="11.5" x14ac:dyDescent="0.25">
      <c r="A169" s="273"/>
      <c r="B169" s="142" t="s">
        <v>353</v>
      </c>
      <c r="C169" s="142" t="s">
        <v>344</v>
      </c>
      <c r="D169" s="140" t="s">
        <v>293</v>
      </c>
      <c r="E169" s="134"/>
      <c r="F169" s="31"/>
      <c r="G169" s="41" t="str">
        <f t="shared" ref="G169:N179" si="28">IF(G15="-","-",AVERAGE(G15,G26,G37,G48,G59,G70,G81,G92,G103,G114,G125,G136,G147,G158))</f>
        <v>-</v>
      </c>
      <c r="H169" s="41" t="str">
        <f t="shared" si="28"/>
        <v>-</v>
      </c>
      <c r="I169" s="41" t="str">
        <f t="shared" si="28"/>
        <v>-</v>
      </c>
      <c r="J169" s="41" t="str">
        <f t="shared" si="28"/>
        <v>-</v>
      </c>
      <c r="K169" s="41" t="str">
        <f t="shared" si="28"/>
        <v>-</v>
      </c>
      <c r="L169" s="41" t="str">
        <f t="shared" si="28"/>
        <v>-</v>
      </c>
      <c r="M169" s="41" t="str">
        <f t="shared" si="28"/>
        <v>-</v>
      </c>
      <c r="N169" s="41" t="str">
        <f t="shared" si="28"/>
        <v>-</v>
      </c>
      <c r="O169" s="31"/>
      <c r="P169" s="41" t="str">
        <f t="shared" ref="P169:Z169" si="29">IF(P15="-","-",AVERAGE(P15,P26,P37,P48,P59,P70,P81,P92,P103,P114,P125,P136,P147,P158))</f>
        <v>-</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5" x14ac:dyDescent="0.25">
      <c r="A170" s="273"/>
      <c r="B170" s="142" t="s">
        <v>353</v>
      </c>
      <c r="C170" s="142" t="s">
        <v>303</v>
      </c>
      <c r="D170" s="140" t="s">
        <v>293</v>
      </c>
      <c r="E170" s="134"/>
      <c r="F170" s="31"/>
      <c r="G170" s="41" t="str">
        <f t="shared" si="28"/>
        <v>-</v>
      </c>
      <c r="H170" s="41" t="str">
        <f t="shared" si="28"/>
        <v>-</v>
      </c>
      <c r="I170" s="41" t="str">
        <f t="shared" si="28"/>
        <v>-</v>
      </c>
      <c r="J170" s="41" t="str">
        <f t="shared" si="28"/>
        <v>-</v>
      </c>
      <c r="K170" s="41" t="str">
        <f t="shared" si="28"/>
        <v>-</v>
      </c>
      <c r="L170" s="41" t="str">
        <f t="shared" si="28"/>
        <v>-</v>
      </c>
      <c r="M170" s="41" t="str">
        <f t="shared" si="28"/>
        <v>-</v>
      </c>
      <c r="N170" s="41" t="str">
        <f t="shared" si="28"/>
        <v>-</v>
      </c>
      <c r="O170" s="31"/>
      <c r="P170" s="41" t="str">
        <f t="shared" ref="P170:Z170" si="30">IF(P16="-","-",AVERAGE(P16,P27,P38,P49,P60,P71,P82,P93,P104,P115,P126,P137,P148,P159))</f>
        <v>-</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5" x14ac:dyDescent="0.25">
      <c r="A171" s="273"/>
      <c r="B171" s="142" t="s">
        <v>2</v>
      </c>
      <c r="C171" s="142" t="s">
        <v>345</v>
      </c>
      <c r="D171" s="140" t="s">
        <v>293</v>
      </c>
      <c r="E171" s="134"/>
      <c r="F171" s="31"/>
      <c r="G171" s="41">
        <f t="shared" si="28"/>
        <v>6.5567588596821045</v>
      </c>
      <c r="H171" s="41">
        <f t="shared" si="28"/>
        <v>6.5567588596821045</v>
      </c>
      <c r="I171" s="41">
        <f t="shared" si="28"/>
        <v>6.6197359495950776</v>
      </c>
      <c r="J171" s="41">
        <f t="shared" si="28"/>
        <v>6.6197359495950776</v>
      </c>
      <c r="K171" s="41">
        <f t="shared" si="28"/>
        <v>6.6995028867368616</v>
      </c>
      <c r="L171" s="41">
        <f t="shared" si="28"/>
        <v>6.6995028867368616</v>
      </c>
      <c r="M171" s="41">
        <f t="shared" si="28"/>
        <v>7.113121830127354</v>
      </c>
      <c r="N171" s="41">
        <f t="shared" si="28"/>
        <v>7.113121830127354</v>
      </c>
      <c r="O171" s="31"/>
      <c r="P171" s="41" t="str">
        <f t="shared" ref="P171:Z171" si="31">IF(P17="-","-",AVERAGE(P17,P28,P39,P50,P61,P72,P83,P94,P105,P116,P127,P138,P149,P160))</f>
        <v>-</v>
      </c>
      <c r="Q171" s="41" t="str">
        <f t="shared" si="31"/>
        <v>-</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5" x14ac:dyDescent="0.25">
      <c r="A172" s="273"/>
      <c r="B172" s="142" t="s">
        <v>355</v>
      </c>
      <c r="C172" s="142" t="s">
        <v>346</v>
      </c>
      <c r="D172" s="140" t="s">
        <v>293</v>
      </c>
      <c r="E172" s="134"/>
      <c r="F172" s="31"/>
      <c r="G172" s="41" t="str">
        <f t="shared" si="28"/>
        <v>-</v>
      </c>
      <c r="H172" s="41" t="str">
        <f t="shared" si="28"/>
        <v>-</v>
      </c>
      <c r="I172" s="41" t="str">
        <f t="shared" si="28"/>
        <v>-</v>
      </c>
      <c r="J172" s="41" t="str">
        <f t="shared" si="28"/>
        <v>-</v>
      </c>
      <c r="K172" s="41" t="str">
        <f t="shared" si="28"/>
        <v>-</v>
      </c>
      <c r="L172" s="41" t="str">
        <f t="shared" si="28"/>
        <v>-</v>
      </c>
      <c r="M172" s="41" t="str">
        <f t="shared" si="28"/>
        <v>-</v>
      </c>
      <c r="N172" s="41" t="str">
        <f t="shared" si="28"/>
        <v>-</v>
      </c>
      <c r="O172" s="31"/>
      <c r="P172" s="41" t="str">
        <f t="shared" ref="P172:Z172" si="32">IF(P18="-","-",AVERAGE(P18,P29,P40,P51,P62,P73,P84,P95,P106,P117,P128,P139,P150,P161))</f>
        <v>-</v>
      </c>
      <c r="Q172" s="41" t="str">
        <f t="shared" si="32"/>
        <v>-</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5" x14ac:dyDescent="0.25">
      <c r="A173" s="273"/>
      <c r="B173" s="142" t="s">
        <v>352</v>
      </c>
      <c r="C173" s="142" t="s">
        <v>347</v>
      </c>
      <c r="D173" s="140" t="s">
        <v>293</v>
      </c>
      <c r="E173" s="134"/>
      <c r="F173" s="31"/>
      <c r="G173" s="41">
        <f t="shared" si="28"/>
        <v>66.925069955235372</v>
      </c>
      <c r="H173" s="41">
        <f t="shared" si="28"/>
        <v>67.059054079269899</v>
      </c>
      <c r="I173" s="41">
        <f t="shared" si="28"/>
        <v>67.260030265321674</v>
      </c>
      <c r="J173" s="41">
        <f t="shared" si="28"/>
        <v>67.661982637425155</v>
      </c>
      <c r="K173" s="41">
        <f t="shared" si="28"/>
        <v>68.465887381632214</v>
      </c>
      <c r="L173" s="41">
        <f t="shared" si="28"/>
        <v>69.336784187856466</v>
      </c>
      <c r="M173" s="41">
        <f t="shared" si="28"/>
        <v>70.341665118115287</v>
      </c>
      <c r="N173" s="41">
        <f t="shared" si="28"/>
        <v>70.944593676270543</v>
      </c>
      <c r="O173" s="31"/>
      <c r="P173" s="41">
        <f t="shared" ref="P173:Z173" si="33">IF(P19="-","-",AVERAGE(P19,P30,P41,P52,P63,P74,P85,P96,P107,P118,P129,P140,P151,P162))</f>
        <v>70.944593676270543</v>
      </c>
      <c r="Q173" s="41" t="str">
        <f t="shared" si="33"/>
        <v>-</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5" x14ac:dyDescent="0.25">
      <c r="A174" s="273"/>
      <c r="B174" s="142" t="s">
        <v>352</v>
      </c>
      <c r="C174" s="142" t="s">
        <v>45</v>
      </c>
      <c r="D174" s="140" t="s">
        <v>293</v>
      </c>
      <c r="E174" s="134"/>
      <c r="F174" s="31"/>
      <c r="G174" s="41" t="str">
        <f t="shared" si="28"/>
        <v>-</v>
      </c>
      <c r="H174" s="41" t="str">
        <f t="shared" si="28"/>
        <v>-</v>
      </c>
      <c r="I174" s="41" t="str">
        <f t="shared" si="28"/>
        <v>-</v>
      </c>
      <c r="J174" s="41" t="str">
        <f t="shared" si="28"/>
        <v>-</v>
      </c>
      <c r="K174" s="41">
        <f t="shared" si="28"/>
        <v>0</v>
      </c>
      <c r="L174" s="41">
        <f t="shared" si="28"/>
        <v>-0.12178212898926206</v>
      </c>
      <c r="M174" s="41">
        <f t="shared" si="28"/>
        <v>1.3595250059192823</v>
      </c>
      <c r="N174" s="41">
        <f t="shared" si="28"/>
        <v>5.6746306369773842</v>
      </c>
      <c r="O174" s="31"/>
      <c r="P174" s="41" t="str">
        <f t="shared" ref="P174:Z174" si="34">IF(P20="-","-",AVERAGE(P20,P31,P42,P53,P64,P75,P86,P97,P108,P119,P130,P141,P152,P163))</f>
        <v>-</v>
      </c>
      <c r="Q174" s="41" t="str">
        <f t="shared" si="34"/>
        <v>-</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5" x14ac:dyDescent="0.25">
      <c r="A175" s="273"/>
      <c r="B175" s="142" t="s">
        <v>352</v>
      </c>
      <c r="C175" s="142" t="s">
        <v>399</v>
      </c>
      <c r="D175" s="140" t="s">
        <v>293</v>
      </c>
      <c r="E175" s="134"/>
      <c r="F175" s="31"/>
      <c r="G175" s="41">
        <f t="shared" si="28"/>
        <v>4.3680494184605205</v>
      </c>
      <c r="H175" s="41">
        <f t="shared" si="28"/>
        <v>4.3767942621411198</v>
      </c>
      <c r="I175" s="41">
        <f t="shared" si="28"/>
        <v>4.3899115276620231</v>
      </c>
      <c r="J175" s="41">
        <f t="shared" si="28"/>
        <v>4.4161460587038297</v>
      </c>
      <c r="K175" s="41">
        <f t="shared" si="28"/>
        <v>4.4686151207874394</v>
      </c>
      <c r="L175" s="41">
        <f t="shared" si="28"/>
        <v>4.5254566047113505</v>
      </c>
      <c r="M175" s="41">
        <f t="shared" si="28"/>
        <v>4.5910429323158599</v>
      </c>
      <c r="N175" s="41">
        <f t="shared" si="28"/>
        <v>4.6303947288785698</v>
      </c>
      <c r="O175" s="31"/>
      <c r="P175" s="41">
        <f t="shared" ref="P175:Z175" si="35">IF(P21="-","-",AVERAGE(P21,P32,P43,P54,P65,P76,P87,P98,P109,P120,P131,P142,P153,P164))</f>
        <v>4.6303947288785698</v>
      </c>
      <c r="Q175" s="41" t="str">
        <f t="shared" si="35"/>
        <v>-</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5" x14ac:dyDescent="0.25">
      <c r="A176" s="273"/>
      <c r="B176" s="142" t="s">
        <v>352</v>
      </c>
      <c r="C176" s="142" t="s">
        <v>417</v>
      </c>
      <c r="D176" s="140" t="s">
        <v>293</v>
      </c>
      <c r="E176" s="134"/>
      <c r="F176" s="31"/>
      <c r="G176" s="41">
        <f t="shared" si="28"/>
        <v>0.82996803995620339</v>
      </c>
      <c r="H176" s="41">
        <f t="shared" si="28"/>
        <v>0.83148137383212328</v>
      </c>
      <c r="I176" s="41">
        <f t="shared" si="28"/>
        <v>0.83446269297762588</v>
      </c>
      <c r="J176" s="41">
        <f t="shared" si="28"/>
        <v>0.83900269460538601</v>
      </c>
      <c r="K176" s="41">
        <f t="shared" si="28"/>
        <v>0.8489836554111001</v>
      </c>
      <c r="L176" s="41">
        <f t="shared" si="28"/>
        <v>0.85744481173225229</v>
      </c>
      <c r="M176" s="41">
        <f t="shared" si="28"/>
        <v>0.89019776818364915</v>
      </c>
      <c r="N176" s="41">
        <f t="shared" si="28"/>
        <v>0.94574634750303599</v>
      </c>
      <c r="O176" s="31"/>
      <c r="P176" s="41" t="str">
        <f t="shared" ref="P176:Z176" si="36">IF(P22="-","-",AVERAGE(P22,P33,P44,P55,P66,P77,P88,P99,P110,P121,P132,P143,P154,P165))</f>
        <v>-</v>
      </c>
      <c r="Q176" s="41" t="str">
        <f t="shared" si="36"/>
        <v>-</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5" x14ac:dyDescent="0.25">
      <c r="A177" s="273"/>
      <c r="B177" s="142" t="s">
        <v>398</v>
      </c>
      <c r="C177" s="142" t="s">
        <v>548</v>
      </c>
      <c r="D177" s="140" t="s">
        <v>293</v>
      </c>
      <c r="E177" s="134"/>
      <c r="F177" s="31"/>
      <c r="G177" s="41">
        <f t="shared" si="28"/>
        <v>1.4949170791933499</v>
      </c>
      <c r="H177" s="41">
        <f t="shared" si="28"/>
        <v>1.4976576829235795</v>
      </c>
      <c r="I177" s="41">
        <f t="shared" si="28"/>
        <v>1.5029786682755708</v>
      </c>
      <c r="J177" s="41">
        <f t="shared" si="28"/>
        <v>1.5112004794662599</v>
      </c>
      <c r="K177" s="41">
        <f t="shared" si="28"/>
        <v>1.5291767918467845</v>
      </c>
      <c r="L177" s="41">
        <f t="shared" si="28"/>
        <v>1.544650720878906</v>
      </c>
      <c r="M177" s="41">
        <f t="shared" si="28"/>
        <v>1.601615500438567</v>
      </c>
      <c r="N177" s="41">
        <f t="shared" si="28"/>
        <v>1.6968612571753814</v>
      </c>
      <c r="O177" s="31"/>
      <c r="P177" s="41" t="str">
        <f t="shared" ref="P177:Z177" si="37">IF(P23="-","-",AVERAGE(P23,P34,P45,P56,P67,P78,P89,P100,P111,P122,P133,P144,P155,P166))</f>
        <v>-</v>
      </c>
      <c r="Q177" s="41" t="str">
        <f t="shared" si="37"/>
        <v>-</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5" x14ac:dyDescent="0.25">
      <c r="A178" s="273"/>
      <c r="B178" s="142" t="s">
        <v>294</v>
      </c>
      <c r="C178" s="142" t="s">
        <v>549</v>
      </c>
      <c r="D178" s="140" t="s">
        <v>293</v>
      </c>
      <c r="E178" s="134"/>
      <c r="F178" s="31"/>
      <c r="G178" s="41">
        <f t="shared" si="28"/>
        <v>1.1606560757622277</v>
      </c>
      <c r="H178" s="41">
        <f t="shared" si="28"/>
        <v>1.162783884999957</v>
      </c>
      <c r="I178" s="41">
        <f t="shared" si="28"/>
        <v>1.1669151067672296</v>
      </c>
      <c r="J178" s="41">
        <f t="shared" si="28"/>
        <v>1.1732985344804185</v>
      </c>
      <c r="K178" s="41">
        <f t="shared" si="28"/>
        <v>1.187255372939656</v>
      </c>
      <c r="L178" s="41">
        <f t="shared" si="28"/>
        <v>1.1992693568569019</v>
      </c>
      <c r="M178" s="41">
        <f t="shared" si="28"/>
        <v>1.2434969052745386</v>
      </c>
      <c r="N178" s="41">
        <f t="shared" si="28"/>
        <v>1.3174458672509481</v>
      </c>
      <c r="O178" s="31"/>
      <c r="P178" s="41">
        <f t="shared" ref="P178:Z178" si="38">IF(P24="-","-",AVERAGE(P24,P35,P46,P57,P68,P79,P90,P101,P112,P123,P134,P145,P156,P167))</f>
        <v>1.0940670829598513</v>
      </c>
      <c r="Q178" s="41" t="str">
        <f t="shared" si="38"/>
        <v>-</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5" x14ac:dyDescent="0.25">
      <c r="A179" s="273"/>
      <c r="B179" s="142" t="s">
        <v>46</v>
      </c>
      <c r="C179" s="142" t="str">
        <f>B179&amp;"_"&amp;D179</f>
        <v>Total_GB average</v>
      </c>
      <c r="D179" s="133" t="s">
        <v>293</v>
      </c>
      <c r="E179" s="134"/>
      <c r="F179" s="31"/>
      <c r="G179" s="41">
        <f t="shared" si="28"/>
        <v>81.335419428289796</v>
      </c>
      <c r="H179" s="41">
        <f t="shared" si="28"/>
        <v>81.48453014284874</v>
      </c>
      <c r="I179" s="41">
        <f t="shared" si="28"/>
        <v>81.774034210599197</v>
      </c>
      <c r="J179" s="41">
        <f t="shared" si="28"/>
        <v>82.221366354276142</v>
      </c>
      <c r="K179" s="41">
        <f t="shared" si="28"/>
        <v>83.199421209354028</v>
      </c>
      <c r="L179" s="41">
        <f t="shared" si="28"/>
        <v>84.041326439783489</v>
      </c>
      <c r="M179" s="41">
        <f t="shared" si="28"/>
        <v>87.140665060374516</v>
      </c>
      <c r="N179" s="41">
        <f t="shared" si="28"/>
        <v>92.322794344183208</v>
      </c>
      <c r="O179" s="31"/>
      <c r="P179" s="41" t="str">
        <f t="shared" ref="P179:Z179" si="39">IF(P25="-","-",AVERAGE(P25,P36,P47,P58,P69,P80,P91,P102,P113,P124,P135,P146,P157,P168))</f>
        <v>-</v>
      </c>
      <c r="Q179" s="41" t="str">
        <f t="shared" si="39"/>
        <v>-</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25">
      <c r="N180" s="144"/>
      <c r="P180" s="144"/>
    </row>
    <row r="181" spans="1:27" x14ac:dyDescent="0.25">
      <c r="N181" s="144"/>
      <c r="P181" s="144"/>
    </row>
    <row r="182" spans="1:27" x14ac:dyDescent="0.25">
      <c r="N182" s="144"/>
      <c r="P182" s="144"/>
    </row>
    <row r="183" spans="1:27" x14ac:dyDescent="0.25">
      <c r="N183" s="144"/>
    </row>
    <row r="184" spans="1:27" x14ac:dyDescent="0.25">
      <c r="N184" s="144"/>
    </row>
    <row r="185" spans="1:27" x14ac:dyDescent="0.25">
      <c r="N185" s="144"/>
    </row>
    <row r="186" spans="1:27" x14ac:dyDescent="0.25">
      <c r="N186" s="144"/>
    </row>
    <row r="187" spans="1:27" x14ac:dyDescent="0.25"/>
    <row r="188" spans="1:27" x14ac:dyDescent="0.25"/>
    <row r="189" spans="1:27" x14ac:dyDescent="0.25"/>
    <row r="190" spans="1:27" x14ac:dyDescent="0.25"/>
    <row r="191" spans="1:27" x14ac:dyDescent="0.25"/>
    <row r="192" spans="1:27"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58"/>
  <sheetViews>
    <sheetView workbookViewId="0"/>
  </sheetViews>
  <sheetFormatPr defaultColWidth="0" defaultRowHeight="13.5" zeroHeight="1" x14ac:dyDescent="0.25"/>
  <cols>
    <col min="1" max="1" width="9" style="272" customWidth="1"/>
    <col min="2" max="2" width="33.3828125" style="44" customWidth="1"/>
    <col min="3" max="3" width="21.3828125" style="44" customWidth="1"/>
    <col min="4" max="4" width="19.765625" style="44" customWidth="1"/>
    <col min="5" max="5" width="25.07421875" style="44" customWidth="1"/>
    <col min="6" max="6" width="2.4609375" style="44" customWidth="1"/>
    <col min="7" max="14" width="15.61328125" style="44" customWidth="1"/>
    <col min="15" max="15" width="2.4609375" style="44" customWidth="1"/>
    <col min="16" max="26" width="15.61328125" style="44" customWidth="1"/>
    <col min="27" max="27" width="9" style="44" customWidth="1"/>
    <col min="28" max="16384" width="0" style="44" hidden="1"/>
  </cols>
  <sheetData>
    <row r="1" spans="1:27" s="73" customFormat="1" ht="12.4" customHeight="1" x14ac:dyDescent="0.25">
      <c r="A1" s="271"/>
    </row>
    <row r="2" spans="1:27" s="73" customFormat="1" ht="18.399999999999999" customHeight="1" x14ac:dyDescent="0.35">
      <c r="A2" s="271"/>
      <c r="B2" s="27" t="s">
        <v>466</v>
      </c>
      <c r="C2" s="27"/>
      <c r="D2" s="27"/>
    </row>
    <row r="3" spans="1:27" s="73" customFormat="1" ht="24.4" customHeight="1" x14ac:dyDescent="0.25">
      <c r="A3" s="271"/>
      <c r="B3" s="407" t="s">
        <v>538</v>
      </c>
      <c r="C3" s="407"/>
      <c r="D3" s="407"/>
      <c r="E3" s="407"/>
      <c r="F3" s="407"/>
      <c r="G3" s="407"/>
      <c r="H3" s="407"/>
      <c r="I3" s="75"/>
      <c r="J3" s="75"/>
      <c r="K3" s="75"/>
      <c r="L3" s="75"/>
      <c r="M3" s="75"/>
      <c r="N3" s="75"/>
      <c r="O3" s="75"/>
      <c r="P3" s="75"/>
      <c r="Q3" s="75"/>
    </row>
    <row r="4" spans="1:27" s="73" customFormat="1" ht="16.149999999999999" customHeight="1" x14ac:dyDescent="0.25">
      <c r="A4" s="271"/>
      <c r="B4" s="170"/>
      <c r="C4" s="170"/>
      <c r="D4" s="170"/>
      <c r="E4" s="170"/>
      <c r="F4" s="74"/>
      <c r="G4" s="74"/>
      <c r="I4" s="75"/>
      <c r="J4" s="75"/>
      <c r="K4" s="75"/>
      <c r="L4" s="75"/>
      <c r="M4" s="75"/>
      <c r="N4" s="75"/>
      <c r="O4" s="75"/>
      <c r="P4" s="75"/>
      <c r="Q4" s="75"/>
    </row>
    <row r="5" spans="1:27" ht="16.149999999999999" customHeight="1" x14ac:dyDescent="0.25">
      <c r="B5" s="78"/>
      <c r="C5" s="78"/>
      <c r="D5" s="78"/>
      <c r="E5" s="78"/>
      <c r="F5" s="78"/>
      <c r="G5" s="78"/>
      <c r="I5" s="79"/>
      <c r="J5" s="79"/>
      <c r="K5" s="79"/>
      <c r="L5" s="79"/>
      <c r="M5" s="79"/>
      <c r="N5" s="79"/>
      <c r="O5" s="79"/>
      <c r="P5" s="79"/>
      <c r="Q5" s="79"/>
    </row>
    <row r="6" spans="1:27" ht="16.149999999999999" customHeight="1" x14ac:dyDescent="0.25">
      <c r="B6" s="82" t="s">
        <v>377</v>
      </c>
      <c r="C6" s="84" t="s">
        <v>34</v>
      </c>
      <c r="D6" s="78"/>
      <c r="E6" s="78"/>
      <c r="F6" s="78"/>
      <c r="G6" s="78"/>
      <c r="I6" s="79"/>
      <c r="J6" s="79"/>
      <c r="K6" s="79"/>
      <c r="L6" s="79"/>
      <c r="M6" s="79"/>
      <c r="N6" s="79"/>
      <c r="O6" s="79"/>
      <c r="P6" s="79"/>
      <c r="Q6" s="79"/>
    </row>
    <row r="7" spans="1:27" ht="14.65" customHeight="1" x14ac:dyDescent="0.25">
      <c r="B7" s="82" t="s">
        <v>494</v>
      </c>
      <c r="C7" s="84" t="s">
        <v>0</v>
      </c>
      <c r="D7" s="78"/>
      <c r="E7" s="78"/>
      <c r="F7" s="78"/>
      <c r="G7" s="78"/>
      <c r="I7" s="79"/>
      <c r="J7" s="79"/>
      <c r="K7" s="79"/>
      <c r="L7" s="79"/>
      <c r="M7" s="79"/>
      <c r="N7" s="79"/>
      <c r="O7" s="79"/>
      <c r="P7" s="79"/>
      <c r="Q7" s="79"/>
    </row>
    <row r="8" spans="1:27" ht="12.4" customHeight="1" x14ac:dyDescent="0.25">
      <c r="B8" s="83" t="s">
        <v>348</v>
      </c>
      <c r="C8" s="85" t="s">
        <v>1</v>
      </c>
    </row>
    <row r="9" spans="1:27" s="29" customFormat="1" ht="11.5" x14ac:dyDescent="0.25">
      <c r="A9" s="273"/>
    </row>
    <row r="10" spans="1:27" s="30" customFormat="1" ht="11.25" customHeight="1" x14ac:dyDescent="0.25">
      <c r="A10" s="273"/>
      <c r="B10" s="450" t="s">
        <v>349</v>
      </c>
      <c r="C10" s="450" t="s">
        <v>354</v>
      </c>
      <c r="D10" s="459" t="s">
        <v>305</v>
      </c>
      <c r="E10" s="460"/>
      <c r="F10" s="31"/>
      <c r="G10" s="451" t="s">
        <v>510</v>
      </c>
      <c r="H10" s="452"/>
      <c r="I10" s="452"/>
      <c r="J10" s="452"/>
      <c r="K10" s="452"/>
      <c r="L10" s="452"/>
      <c r="M10" s="452"/>
      <c r="N10" s="453"/>
      <c r="O10" s="31"/>
      <c r="P10" s="451" t="s">
        <v>502</v>
      </c>
      <c r="Q10" s="454"/>
      <c r="R10" s="454"/>
      <c r="S10" s="454"/>
      <c r="T10" s="454"/>
      <c r="U10" s="454"/>
      <c r="V10" s="454"/>
      <c r="W10" s="454"/>
      <c r="X10" s="454"/>
      <c r="Y10" s="454"/>
      <c r="Z10" s="455"/>
      <c r="AA10" s="29"/>
    </row>
    <row r="11" spans="1:27" s="30" customFormat="1" ht="11.25" customHeight="1" x14ac:dyDescent="0.25">
      <c r="A11" s="273"/>
      <c r="B11" s="450"/>
      <c r="C11" s="450"/>
      <c r="D11" s="459"/>
      <c r="E11" s="461"/>
      <c r="F11" s="31"/>
      <c r="G11" s="456" t="s">
        <v>486</v>
      </c>
      <c r="H11" s="457"/>
      <c r="I11" s="457"/>
      <c r="J11" s="457"/>
      <c r="K11" s="457"/>
      <c r="L11" s="457"/>
      <c r="M11" s="457"/>
      <c r="N11" s="458"/>
      <c r="O11" s="31"/>
      <c r="P11" s="456" t="s">
        <v>503</v>
      </c>
      <c r="Q11" s="457"/>
      <c r="R11" s="457"/>
      <c r="S11" s="457"/>
      <c r="T11" s="457"/>
      <c r="U11" s="457"/>
      <c r="V11" s="457"/>
      <c r="W11" s="457"/>
      <c r="X11" s="457"/>
      <c r="Y11" s="457"/>
      <c r="Z11" s="458"/>
      <c r="AA11" s="29"/>
    </row>
    <row r="12" spans="1:27" s="30" customFormat="1" ht="25.5" customHeight="1" x14ac:dyDescent="0.25">
      <c r="A12" s="273"/>
      <c r="B12" s="450"/>
      <c r="C12" s="450"/>
      <c r="D12" s="459"/>
      <c r="E12" s="32" t="s">
        <v>5</v>
      </c>
      <c r="F12" s="31"/>
      <c r="G12" s="111" t="s">
        <v>306</v>
      </c>
      <c r="H12" s="111" t="s">
        <v>300</v>
      </c>
      <c r="I12" s="111" t="s">
        <v>301</v>
      </c>
      <c r="J12" s="111" t="s">
        <v>302</v>
      </c>
      <c r="K12" s="111" t="s">
        <v>6</v>
      </c>
      <c r="L12" s="33" t="s">
        <v>7</v>
      </c>
      <c r="M12" s="111" t="s">
        <v>8</v>
      </c>
      <c r="N12" s="111" t="s">
        <v>307</v>
      </c>
      <c r="O12" s="31"/>
      <c r="P12" s="110" t="s">
        <v>473</v>
      </c>
      <c r="Q12" s="110" t="s">
        <v>10</v>
      </c>
      <c r="R12" s="110" t="s">
        <v>11</v>
      </c>
      <c r="S12" s="35" t="s">
        <v>12</v>
      </c>
      <c r="T12" s="110" t="s">
        <v>13</v>
      </c>
      <c r="U12" s="110" t="s">
        <v>14</v>
      </c>
      <c r="V12" s="110" t="s">
        <v>15</v>
      </c>
      <c r="W12" s="110" t="s">
        <v>16</v>
      </c>
      <c r="X12" s="110" t="s">
        <v>17</v>
      </c>
      <c r="Y12" s="110" t="s">
        <v>18</v>
      </c>
      <c r="Z12" s="110" t="s">
        <v>19</v>
      </c>
      <c r="AA12" s="29"/>
    </row>
    <row r="13" spans="1:27" s="30" customFormat="1" ht="15" customHeight="1" x14ac:dyDescent="0.25">
      <c r="A13" s="273"/>
      <c r="B13" s="450"/>
      <c r="C13" s="450"/>
      <c r="D13" s="459"/>
      <c r="E13" s="32" t="s">
        <v>383</v>
      </c>
      <c r="F13" s="31"/>
      <c r="G13" s="36" t="s">
        <v>308</v>
      </c>
      <c r="H13" s="36" t="s">
        <v>309</v>
      </c>
      <c r="I13" s="36" t="s">
        <v>310</v>
      </c>
      <c r="J13" s="36" t="s">
        <v>311</v>
      </c>
      <c r="K13" s="36" t="s">
        <v>20</v>
      </c>
      <c r="L13" s="37" t="s">
        <v>21</v>
      </c>
      <c r="M13" s="36" t="s">
        <v>22</v>
      </c>
      <c r="N13" s="36" t="s">
        <v>312</v>
      </c>
      <c r="O13" s="31"/>
      <c r="P13" s="36" t="s">
        <v>313</v>
      </c>
      <c r="Q13" s="36" t="s">
        <v>23</v>
      </c>
      <c r="R13" s="36" t="s">
        <v>24</v>
      </c>
      <c r="S13" s="38" t="s">
        <v>25</v>
      </c>
      <c r="T13" s="36" t="s">
        <v>26</v>
      </c>
      <c r="U13" s="36" t="s">
        <v>27</v>
      </c>
      <c r="V13" s="36" t="s">
        <v>28</v>
      </c>
      <c r="W13" s="36" t="s">
        <v>29</v>
      </c>
      <c r="X13" s="36" t="s">
        <v>30</v>
      </c>
      <c r="Y13" s="36" t="s">
        <v>31</v>
      </c>
      <c r="Z13" s="36" t="s">
        <v>32</v>
      </c>
      <c r="AA13" s="29"/>
    </row>
    <row r="14" spans="1:27" s="30" customFormat="1" ht="15" customHeight="1" x14ac:dyDescent="0.25">
      <c r="A14" s="273"/>
      <c r="B14" s="450"/>
      <c r="C14" s="450"/>
      <c r="D14" s="459"/>
      <c r="E14" s="40" t="s">
        <v>338</v>
      </c>
      <c r="F14" s="31"/>
      <c r="G14" s="110" t="s">
        <v>315</v>
      </c>
      <c r="H14" s="110" t="s">
        <v>315</v>
      </c>
      <c r="I14" s="110" t="s">
        <v>316</v>
      </c>
      <c r="J14" s="110" t="s">
        <v>316</v>
      </c>
      <c r="K14" s="110" t="s">
        <v>36</v>
      </c>
      <c r="L14" s="76" t="s">
        <v>36</v>
      </c>
      <c r="M14" s="110" t="s">
        <v>37</v>
      </c>
      <c r="N14" s="110" t="s">
        <v>37</v>
      </c>
      <c r="O14" s="31"/>
      <c r="P14" s="110" t="s">
        <v>317</v>
      </c>
      <c r="Q14" s="110" t="s">
        <v>38</v>
      </c>
      <c r="R14" s="110" t="s">
        <v>38</v>
      </c>
      <c r="S14" s="35" t="s">
        <v>39</v>
      </c>
      <c r="T14" s="110" t="s">
        <v>39</v>
      </c>
      <c r="U14" s="110" t="s">
        <v>40</v>
      </c>
      <c r="V14" s="110" t="s">
        <v>40</v>
      </c>
      <c r="W14" s="110" t="s">
        <v>41</v>
      </c>
      <c r="X14" s="110" t="s">
        <v>41</v>
      </c>
      <c r="Y14" s="110" t="s">
        <v>42</v>
      </c>
      <c r="Z14" s="110" t="s">
        <v>42</v>
      </c>
      <c r="AA14" s="29"/>
    </row>
    <row r="15" spans="1:27" s="30" customFormat="1" ht="12.4" customHeight="1" x14ac:dyDescent="0.25">
      <c r="A15" s="273">
        <v>1</v>
      </c>
      <c r="B15" s="142" t="s">
        <v>353</v>
      </c>
      <c r="C15" s="142" t="s">
        <v>344</v>
      </c>
      <c r="D15" s="133" t="s">
        <v>318</v>
      </c>
      <c r="E15" s="134"/>
      <c r="F15" s="31"/>
      <c r="G15" s="41" t="s">
        <v>336</v>
      </c>
      <c r="H15" s="41" t="s">
        <v>336</v>
      </c>
      <c r="I15" s="41" t="s">
        <v>336</v>
      </c>
      <c r="J15" s="41" t="s">
        <v>336</v>
      </c>
      <c r="K15" s="41" t="s">
        <v>336</v>
      </c>
      <c r="L15" s="41" t="s">
        <v>336</v>
      </c>
      <c r="M15" s="41" t="s">
        <v>336</v>
      </c>
      <c r="N15" s="41" t="s">
        <v>336</v>
      </c>
      <c r="O15" s="31"/>
      <c r="P15" s="41" t="s">
        <v>336</v>
      </c>
      <c r="Q15" s="41" t="s">
        <v>336</v>
      </c>
      <c r="R15" s="41" t="s">
        <v>336</v>
      </c>
      <c r="S15" s="41" t="s">
        <v>336</v>
      </c>
      <c r="T15" s="41" t="s">
        <v>336</v>
      </c>
      <c r="U15" s="41" t="s">
        <v>336</v>
      </c>
      <c r="V15" s="41" t="s">
        <v>336</v>
      </c>
      <c r="W15" s="41" t="s">
        <v>336</v>
      </c>
      <c r="X15" s="41" t="s">
        <v>336</v>
      </c>
      <c r="Y15" s="41" t="s">
        <v>336</v>
      </c>
      <c r="Z15" s="41" t="s">
        <v>336</v>
      </c>
      <c r="AA15" s="29"/>
    </row>
    <row r="16" spans="1:27" s="30" customFormat="1" ht="11.25" customHeight="1" x14ac:dyDescent="0.25">
      <c r="A16" s="273">
        <v>2</v>
      </c>
      <c r="B16" s="142" t="s">
        <v>353</v>
      </c>
      <c r="C16" s="142" t="s">
        <v>303</v>
      </c>
      <c r="D16" s="133" t="s">
        <v>318</v>
      </c>
      <c r="E16" s="134"/>
      <c r="F16" s="31"/>
      <c r="G16" s="41" t="s">
        <v>336</v>
      </c>
      <c r="H16" s="41" t="s">
        <v>336</v>
      </c>
      <c r="I16" s="41" t="s">
        <v>336</v>
      </c>
      <c r="J16" s="41" t="s">
        <v>336</v>
      </c>
      <c r="K16" s="41" t="s">
        <v>336</v>
      </c>
      <c r="L16" s="41" t="s">
        <v>336</v>
      </c>
      <c r="M16" s="41" t="s">
        <v>336</v>
      </c>
      <c r="N16" s="41" t="s">
        <v>336</v>
      </c>
      <c r="O16" s="31"/>
      <c r="P16" s="41" t="s">
        <v>336</v>
      </c>
      <c r="Q16" s="41" t="s">
        <v>336</v>
      </c>
      <c r="R16" s="41" t="s">
        <v>336</v>
      </c>
      <c r="S16" s="41" t="s">
        <v>336</v>
      </c>
      <c r="T16" s="41" t="s">
        <v>336</v>
      </c>
      <c r="U16" s="41" t="s">
        <v>336</v>
      </c>
      <c r="V16" s="41" t="s">
        <v>336</v>
      </c>
      <c r="W16" s="41" t="s">
        <v>336</v>
      </c>
      <c r="X16" s="41" t="s">
        <v>336</v>
      </c>
      <c r="Y16" s="41" t="s">
        <v>336</v>
      </c>
      <c r="Z16" s="41" t="s">
        <v>336</v>
      </c>
      <c r="AA16" s="29"/>
    </row>
    <row r="17" spans="1:27" s="30" customFormat="1" ht="11.25" customHeight="1" x14ac:dyDescent="0.25">
      <c r="A17" s="273">
        <v>3</v>
      </c>
      <c r="B17" s="142" t="s">
        <v>2</v>
      </c>
      <c r="C17" s="142" t="s">
        <v>345</v>
      </c>
      <c r="D17" s="133" t="s">
        <v>318</v>
      </c>
      <c r="E17" s="134"/>
      <c r="F17" s="31"/>
      <c r="G17" s="41">
        <f>IF('3c PC'!G14="-","-",'3c PC'!G64)</f>
        <v>6.5567588596821027</v>
      </c>
      <c r="H17" s="41">
        <f>IF('3c PC'!H14="-","-",'3c PC'!H64)</f>
        <v>6.5567588596821027</v>
      </c>
      <c r="I17" s="41">
        <f>IF('3c PC'!I14="-","-",'3c PC'!I64)</f>
        <v>6.6197359495950758</v>
      </c>
      <c r="J17" s="41">
        <f>IF('3c PC'!J14="-","-",'3c PC'!J64)</f>
        <v>6.6197359495950758</v>
      </c>
      <c r="K17" s="41">
        <f>IF('3c PC'!K14="-","-",'3c PC'!K64)</f>
        <v>6.6995028867368616</v>
      </c>
      <c r="L17" s="41">
        <f>IF('3c PC'!L14="-","-",'3c PC'!L64)</f>
        <v>6.6995028867368616</v>
      </c>
      <c r="M17" s="41">
        <f>IF('3c PC'!M14="-","-",'3c PC'!M64)</f>
        <v>7.1131218301273513</v>
      </c>
      <c r="N17" s="41">
        <f>IF('3c PC'!N14="-","-",'3c PC'!N64)</f>
        <v>7.1131218301273513</v>
      </c>
      <c r="O17" s="31"/>
      <c r="P17" s="41" t="str">
        <f>'3c PC'!P64</f>
        <v>-</v>
      </c>
      <c r="Q17" s="41" t="str">
        <f>'3c PC'!Q64</f>
        <v>-</v>
      </c>
      <c r="R17" s="41" t="str">
        <f>'3c PC'!R64</f>
        <v>-</v>
      </c>
      <c r="S17" s="41" t="str">
        <f>'3c PC'!S64</f>
        <v>-</v>
      </c>
      <c r="T17" s="41" t="str">
        <f>'3c PC'!T64</f>
        <v>-</v>
      </c>
      <c r="U17" s="41" t="str">
        <f>'3c PC'!U64</f>
        <v>-</v>
      </c>
      <c r="V17" s="41" t="str">
        <f>'3c PC'!V64</f>
        <v>-</v>
      </c>
      <c r="W17" s="41" t="str">
        <f>'3c PC'!W64</f>
        <v>-</v>
      </c>
      <c r="X17" s="41" t="str">
        <f>'3c PC'!X64</f>
        <v>-</v>
      </c>
      <c r="Y17" s="41" t="str">
        <f>'3c PC'!Y64</f>
        <v>-</v>
      </c>
      <c r="Z17" s="41" t="str">
        <f>'3c PC'!Z64</f>
        <v>-</v>
      </c>
      <c r="AA17" s="29"/>
    </row>
    <row r="18" spans="1:27" s="30" customFormat="1" ht="11.25" customHeight="1" x14ac:dyDescent="0.25">
      <c r="A18" s="273">
        <v>4</v>
      </c>
      <c r="B18" s="142" t="s">
        <v>355</v>
      </c>
      <c r="C18" s="142" t="s">
        <v>346</v>
      </c>
      <c r="D18" s="133" t="s">
        <v>318</v>
      </c>
      <c r="E18" s="134"/>
      <c r="F18" s="31"/>
      <c r="G18" s="41" t="s">
        <v>336</v>
      </c>
      <c r="H18" s="41" t="s">
        <v>336</v>
      </c>
      <c r="I18" s="41" t="s">
        <v>336</v>
      </c>
      <c r="J18" s="41" t="s">
        <v>336</v>
      </c>
      <c r="K18" s="41" t="s">
        <v>336</v>
      </c>
      <c r="L18" s="41" t="s">
        <v>336</v>
      </c>
      <c r="M18" s="41" t="s">
        <v>336</v>
      </c>
      <c r="N18" s="41" t="s">
        <v>336</v>
      </c>
      <c r="O18" s="31"/>
      <c r="P18" s="41" t="s">
        <v>336</v>
      </c>
      <c r="Q18" s="41" t="s">
        <v>336</v>
      </c>
      <c r="R18" s="41" t="s">
        <v>336</v>
      </c>
      <c r="S18" s="41" t="s">
        <v>336</v>
      </c>
      <c r="T18" s="41" t="s">
        <v>336</v>
      </c>
      <c r="U18" s="41" t="s">
        <v>336</v>
      </c>
      <c r="V18" s="41" t="s">
        <v>336</v>
      </c>
      <c r="W18" s="41" t="s">
        <v>336</v>
      </c>
      <c r="X18" s="41" t="s">
        <v>336</v>
      </c>
      <c r="Y18" s="41" t="s">
        <v>336</v>
      </c>
      <c r="Z18" s="41" t="s">
        <v>336</v>
      </c>
      <c r="AA18" s="29"/>
    </row>
    <row r="19" spans="1:27" s="30" customFormat="1" ht="11.25" customHeight="1" x14ac:dyDescent="0.25">
      <c r="A19" s="273">
        <v>5</v>
      </c>
      <c r="B19" s="142" t="s">
        <v>352</v>
      </c>
      <c r="C19" s="142" t="s">
        <v>347</v>
      </c>
      <c r="D19" s="133" t="s">
        <v>318</v>
      </c>
      <c r="E19" s="134"/>
      <c r="F19" s="31"/>
      <c r="G19" s="41">
        <f>IF('3f CPIH'!C$16="-","-",'3g OC '!$E$11*('3f CPIH'!C$16/'3f CPIH'!$G$16))</f>
        <v>66.925069955235386</v>
      </c>
      <c r="H19" s="41">
        <f>IF('3f CPIH'!D$16="-","-",'3g OC '!$E$11*('3f CPIH'!D$16/'3f CPIH'!$G$16))</f>
        <v>67.059054079269885</v>
      </c>
      <c r="I19" s="41">
        <f>IF('3f CPIH'!E$16="-","-",'3g OC '!$E$11*('3f CPIH'!E$16/'3f CPIH'!$G$16))</f>
        <v>67.26003026532166</v>
      </c>
      <c r="J19" s="41">
        <f>IF('3f CPIH'!F$16="-","-",'3g OC '!$E$11*('3f CPIH'!F$16/'3f CPIH'!$G$16))</f>
        <v>67.661982637425169</v>
      </c>
      <c r="K19" s="41">
        <f>IF('3f CPIH'!G$16="-","-",'3g OC '!$E$11*('3f CPIH'!G$16/'3f CPIH'!$G$16))</f>
        <v>68.4658873816322</v>
      </c>
      <c r="L19" s="41">
        <f>IF('3f CPIH'!H$16="-","-",'3g OC '!$E$11*('3f CPIH'!H$16/'3f CPIH'!$G$16))</f>
        <v>69.336784187856495</v>
      </c>
      <c r="M19" s="41">
        <f>IF('3f CPIH'!I$16="-","-",'3g OC '!$E$11*('3f CPIH'!I$16/'3f CPIH'!$G$16))</f>
        <v>70.341665118115273</v>
      </c>
      <c r="N19" s="41">
        <f>IF('3f CPIH'!J$16="-","-",'3g OC '!$E$11*('3f CPIH'!J$16/'3f CPIH'!$G$16))</f>
        <v>70.944593676270557</v>
      </c>
      <c r="O19" s="31"/>
      <c r="P19" s="41">
        <f>IF('3f CPIH'!L$16="-","-",'3g OC '!$E$11*('3f CPIH'!L$16/'3f CPIH'!$G$16))</f>
        <v>70.944593676270557</v>
      </c>
      <c r="Q19" s="41" t="str">
        <f>IF('3f CPIH'!M$16="-","-",'3g OC '!$E$11*('3f CPIH'!M$16/'3f CPIH'!$G$16))</f>
        <v>-</v>
      </c>
      <c r="R19" s="41" t="str">
        <f>IF('3f CPIH'!N$16="-","-",'3g OC '!$E$11*('3f CPIH'!N$16/'3f CPIH'!$G$16))</f>
        <v>-</v>
      </c>
      <c r="S19" s="41" t="str">
        <f>IF('3f CPIH'!O$16="-","-",'3g OC '!$E$11*('3f CPIH'!O$16/'3f CPIH'!$G$16))</f>
        <v>-</v>
      </c>
      <c r="T19" s="41" t="str">
        <f>IF('3f CPIH'!P$16="-","-",'3g OC '!$E$11*('3f CPIH'!P$16/'3f CPIH'!$G$16))</f>
        <v>-</v>
      </c>
      <c r="U19" s="41" t="str">
        <f>IF('3f CPIH'!Q$16="-","-",'3g OC '!$E$11*('3f CPIH'!Q$16/'3f CPIH'!$G$16))</f>
        <v>-</v>
      </c>
      <c r="V19" s="41" t="str">
        <f>IF('3f CPIH'!R$16="-","-",'3g OC '!$E$11*('3f CPIH'!R$16/'3f CPIH'!$G$16))</f>
        <v>-</v>
      </c>
      <c r="W19" s="41" t="str">
        <f>IF('3f CPIH'!S$16="-","-",'3g OC '!$E$11*('3f CPIH'!S$16/'3f CPIH'!$G$16))</f>
        <v>-</v>
      </c>
      <c r="X19" s="41" t="str">
        <f>IF('3f CPIH'!T$16="-","-",'3g OC '!$E$11*('3f CPIH'!T$16/'3f CPIH'!$G$16))</f>
        <v>-</v>
      </c>
      <c r="Y19" s="41" t="str">
        <f>IF('3f CPIH'!U$16="-","-",'3g OC '!$E$11*('3f CPIH'!U$16/'3f CPIH'!$G$16))</f>
        <v>-</v>
      </c>
      <c r="Z19" s="41" t="str">
        <f>IF('3f CPIH'!V$16="-","-",'3g OC '!$E$11*('3f CPIH'!V$16/'3f CPIH'!$G$16))</f>
        <v>-</v>
      </c>
      <c r="AA19" s="29"/>
    </row>
    <row r="20" spans="1:27" s="30" customFormat="1" ht="11.25" customHeight="1" x14ac:dyDescent="0.25">
      <c r="A20" s="273">
        <v>6</v>
      </c>
      <c r="B20" s="142" t="s">
        <v>352</v>
      </c>
      <c r="C20" s="142" t="s">
        <v>45</v>
      </c>
      <c r="D20" s="133" t="s">
        <v>318</v>
      </c>
      <c r="E20" s="134"/>
      <c r="F20" s="31"/>
      <c r="G20" s="41" t="s">
        <v>336</v>
      </c>
      <c r="H20" s="41" t="s">
        <v>336</v>
      </c>
      <c r="I20" s="41" t="s">
        <v>336</v>
      </c>
      <c r="J20" s="41" t="s">
        <v>336</v>
      </c>
      <c r="K20" s="41">
        <f>IF('3h SMNCC'!F$37="-","-",'3h SMNCC'!F$45)</f>
        <v>0</v>
      </c>
      <c r="L20" s="41">
        <f>IF('3h SMNCC'!G$37="-","-",'3h SMNCC'!G$45)</f>
        <v>-0.12178212898926209</v>
      </c>
      <c r="M20" s="41">
        <f>IF('3h SMNCC'!H$37="-","-",'3h SMNCC'!H$45)</f>
        <v>1.3595250059192825</v>
      </c>
      <c r="N20" s="41">
        <f>IF('3h SMNCC'!I$37="-","-",'3h SMNCC'!I$45)</f>
        <v>5.6746306369773842</v>
      </c>
      <c r="O20" s="31"/>
      <c r="P20" s="41" t="str">
        <f>IF('3h SMNCC'!K$37="-","-",'3h SMNCC'!K$45)</f>
        <v>-</v>
      </c>
      <c r="Q20" s="41" t="str">
        <f>IF('3h SMNCC'!L$37="-","-",'3h SMNCC'!L$45)</f>
        <v>-</v>
      </c>
      <c r="R20" s="41" t="str">
        <f>IF('3h SMNCC'!M$37="-","-",'3h SMNCC'!M$45)</f>
        <v>-</v>
      </c>
      <c r="S20" s="41" t="str">
        <f>IF('3h SMNCC'!N$37="-","-",'3h SMNCC'!N$45)</f>
        <v>-</v>
      </c>
      <c r="T20" s="41" t="str">
        <f>IF('3h SMNCC'!O$37="-","-",'3h SMNCC'!O$45)</f>
        <v>-</v>
      </c>
      <c r="U20" s="41" t="str">
        <f>IF('3h SMNCC'!P$37="-","-",'3h SMNCC'!P$45)</f>
        <v>-</v>
      </c>
      <c r="V20" s="41" t="str">
        <f>IF('3h SMNCC'!Q$37="-","-",'3h SMNCC'!Q$45)</f>
        <v>-</v>
      </c>
      <c r="W20" s="41" t="str">
        <f>IF('3h SMNCC'!R$37="-","-",'3h SMNCC'!R$45)</f>
        <v>-</v>
      </c>
      <c r="X20" s="41" t="str">
        <f>IF('3h SMNCC'!S$37="-","-",'3h SMNCC'!S$45)</f>
        <v>-</v>
      </c>
      <c r="Y20" s="41" t="str">
        <f>IF('3h SMNCC'!T$37="-","-",'3h SMNCC'!T$45)</f>
        <v>-</v>
      </c>
      <c r="Z20" s="41" t="str">
        <f>IF('3h SMNCC'!U$37="-","-",'3h SMNCC'!U$45)</f>
        <v>-</v>
      </c>
      <c r="AA20" s="29"/>
    </row>
    <row r="21" spans="1:27" s="30" customFormat="1" ht="11.25" customHeight="1" x14ac:dyDescent="0.25">
      <c r="A21" s="273">
        <v>7</v>
      </c>
      <c r="B21" s="142" t="s">
        <v>352</v>
      </c>
      <c r="C21" s="142" t="s">
        <v>399</v>
      </c>
      <c r="D21" s="133" t="s">
        <v>318</v>
      </c>
      <c r="E21" s="134"/>
      <c r="F21" s="31"/>
      <c r="G21" s="41">
        <f>IF('3f CPIH'!C$16="-","-",'3i PAAC PAP'!$G$15*('3f CPIH'!C$16/'3f CPIH'!$G$16))</f>
        <v>13.020087506374207</v>
      </c>
      <c r="H21" s="41">
        <f>IF('3f CPIH'!D$16="-","-",'3i PAAC PAP'!$G$15*('3f CPIH'!D$16/'3f CPIH'!$G$16))</f>
        <v>13.046153747628209</v>
      </c>
      <c r="I21" s="41">
        <f>IF('3f CPIH'!E$16="-","-",'3i PAAC PAP'!$G$15*('3f CPIH'!E$16/'3f CPIH'!$G$16))</f>
        <v>13.085253109509214</v>
      </c>
      <c r="J21" s="41">
        <f>IF('3f CPIH'!F$16="-","-",'3i PAAC PAP'!$G$15*('3f CPIH'!F$16/'3f CPIH'!$G$16))</f>
        <v>13.163451833271221</v>
      </c>
      <c r="K21" s="41">
        <f>IF('3f CPIH'!G$16="-","-",'3i PAAC PAP'!$G$15*('3f CPIH'!G$16/'3f CPIH'!$G$16))</f>
        <v>13.319849280795236</v>
      </c>
      <c r="L21" s="41">
        <f>IF('3f CPIH'!H$16="-","-",'3i PAAC PAP'!$G$15*('3f CPIH'!H$16/'3f CPIH'!$G$16))</f>
        <v>13.489279848946252</v>
      </c>
      <c r="M21" s="41">
        <f>IF('3f CPIH'!I$16="-","-",'3i PAAC PAP'!$G$15*('3f CPIH'!I$16/'3f CPIH'!$G$16))</f>
        <v>13.684776658351268</v>
      </c>
      <c r="N21" s="41">
        <f>IF('3f CPIH'!J$16="-","-",'3i PAAC PAP'!$G$15*('3f CPIH'!J$16/'3f CPIH'!$G$16))</f>
        <v>13.802074743994281</v>
      </c>
      <c r="O21" s="31"/>
      <c r="P21" s="41">
        <f>IF('3f CPIH'!L$16="-","-",'3i PAAC PAP'!$G$15*('3f CPIH'!L$16/'3f CPIH'!$G$16))</f>
        <v>13.802074743994281</v>
      </c>
      <c r="Q21" s="41" t="str">
        <f>IF('3f CPIH'!M$16="-","-",'3i PAAC PAP'!$G$15*('3f CPIH'!M$16/'3f CPIH'!$G$16))</f>
        <v>-</v>
      </c>
      <c r="R21" s="41" t="str">
        <f>IF('3f CPIH'!N$16="-","-",'3i PAAC PAP'!$G$15*('3f CPIH'!N$16/'3f CPIH'!$G$16))</f>
        <v>-</v>
      </c>
      <c r="S21" s="41" t="str">
        <f>IF('3f CPIH'!O$16="-","-",'3i PAAC PAP'!$G$15*('3f CPIH'!O$16/'3f CPIH'!$G$16))</f>
        <v>-</v>
      </c>
      <c r="T21" s="41" t="str">
        <f>IF('3f CPIH'!P$16="-","-",'3i PAAC PAP'!$G$15*('3f CPIH'!P$16/'3f CPIH'!$G$16))</f>
        <v>-</v>
      </c>
      <c r="U21" s="41" t="str">
        <f>IF('3f CPIH'!Q$16="-","-",'3i PAAC PAP'!$G$15*('3f CPIH'!Q$16/'3f CPIH'!$G$16))</f>
        <v>-</v>
      </c>
      <c r="V21" s="41" t="str">
        <f>IF('3f CPIH'!R$16="-","-",'3i PAAC PAP'!$G$15*('3f CPIH'!R$16/'3f CPIH'!$G$16))</f>
        <v>-</v>
      </c>
      <c r="W21" s="41" t="str">
        <f>IF('3f CPIH'!S$16="-","-",'3i PAAC PAP'!$G$15*('3f CPIH'!S$16/'3f CPIH'!$G$16))</f>
        <v>-</v>
      </c>
      <c r="X21" s="41" t="str">
        <f>IF('3f CPIH'!T$16="-","-",'3i PAAC PAP'!$G$15*('3f CPIH'!T$16/'3f CPIH'!$G$16))</f>
        <v>-</v>
      </c>
      <c r="Y21" s="41" t="str">
        <f>IF('3f CPIH'!U$16="-","-",'3i PAAC PAP'!$G$15*('3f CPIH'!U$16/'3f CPIH'!$G$16))</f>
        <v>-</v>
      </c>
      <c r="Z21" s="41" t="str">
        <f>IF('3f CPIH'!V$16="-","-",'3i PAAC PAP'!$G$15*('3f CPIH'!V$16/'3f CPIH'!$G$16))</f>
        <v>-</v>
      </c>
      <c r="AA21" s="29"/>
    </row>
    <row r="22" spans="1:27" s="30" customFormat="1" ht="11.5" x14ac:dyDescent="0.25">
      <c r="A22" s="273">
        <v>8</v>
      </c>
      <c r="B22" s="142" t="s">
        <v>352</v>
      </c>
      <c r="C22" s="142" t="s">
        <v>417</v>
      </c>
      <c r="D22" s="133" t="s">
        <v>318</v>
      </c>
      <c r="E22" s="134"/>
      <c r="F22" s="31"/>
      <c r="G22" s="41">
        <f>IF(G17="-","-",SUM(G15:G20)*'3i PAAC PAP'!$G$27)</f>
        <v>4.1937083305843119</v>
      </c>
      <c r="H22" s="41">
        <f>IF(H17="-","-",SUM(H15:H20)*'3i PAAC PAP'!$G$27)</f>
        <v>4.2013549875359884</v>
      </c>
      <c r="I22" s="41">
        <f>IF(I17="-","-",SUM(I15:I20)*'3i PAAC PAP'!$G$27)</f>
        <v>4.2164191614977788</v>
      </c>
      <c r="J22" s="41">
        <f>IF(J17="-","-",SUM(J15:J20)*'3i PAAC PAP'!$G$27)</f>
        <v>4.2393591323528099</v>
      </c>
      <c r="K22" s="41">
        <f>IF(K17="-","-",SUM(K15:K20)*'3i PAAC PAP'!$G$27)</f>
        <v>4.2897914821097558</v>
      </c>
      <c r="L22" s="41">
        <f>IF(L17="-","-",SUM(L15:L20)*'3i PAAC PAP'!$G$27)</f>
        <v>4.3325444798664714</v>
      </c>
      <c r="M22" s="41">
        <f>IF(M17="-","-",SUM(M15:M20)*'3i PAAC PAP'!$G$27)</f>
        <v>4.4980404263474183</v>
      </c>
      <c r="N22" s="41">
        <f>IF(N17="-","-",SUM(N15:N20)*'3i PAAC PAP'!$G$27)</f>
        <v>4.7787193544855766</v>
      </c>
      <c r="O22" s="31"/>
      <c r="P22" s="41" t="str">
        <f>IF(P17="-","-",SUM(P15:P20)*'3i PAAC PAP'!$G$27)</f>
        <v>-</v>
      </c>
      <c r="Q22" s="41" t="str">
        <f>IF(Q17="-","-",SUM(Q15:Q20)*'3i PAAC PAP'!$G$27)</f>
        <v>-</v>
      </c>
      <c r="R22" s="41" t="str">
        <f>IF(R17="-","-",SUM(R15:R20)*'3i PAAC PAP'!$G$27)</f>
        <v>-</v>
      </c>
      <c r="S22" s="41" t="str">
        <f>IF(S17="-","-",SUM(S15:S20)*'3i PAAC PAP'!$G$27)</f>
        <v>-</v>
      </c>
      <c r="T22" s="41" t="str">
        <f>IF(T17="-","-",SUM(T15:T20)*'3i PAAC PAP'!$G$27)</f>
        <v>-</v>
      </c>
      <c r="U22" s="41" t="str">
        <f>IF(U17="-","-",SUM(U15:U20)*'3i PAAC PAP'!$G$27)</f>
        <v>-</v>
      </c>
      <c r="V22" s="41" t="str">
        <f>IF(V17="-","-",SUM(V15:V20)*'3i PAAC PAP'!$G$27)</f>
        <v>-</v>
      </c>
      <c r="W22" s="41" t="str">
        <f>IF(W17="-","-",SUM(W15:W20)*'3i PAAC PAP'!$G$27)</f>
        <v>-</v>
      </c>
      <c r="X22" s="41" t="str">
        <f>IF(X17="-","-",SUM(X15:X20)*'3i PAAC PAP'!$G$27)</f>
        <v>-</v>
      </c>
      <c r="Y22" s="41" t="str">
        <f>IF(Y17="-","-",SUM(Y15:Y20)*'3i PAAC PAP'!$G$27)</f>
        <v>-</v>
      </c>
      <c r="Z22" s="41" t="str">
        <f>IF(Z17="-","-",SUM(Z15:Z20)*'3i PAAC PAP'!$G$27)</f>
        <v>-</v>
      </c>
      <c r="AA22" s="29"/>
    </row>
    <row r="23" spans="1:27" s="30" customFormat="1" ht="11.5" x14ac:dyDescent="0.25">
      <c r="A23" s="273">
        <v>9</v>
      </c>
      <c r="B23" s="142" t="s">
        <v>398</v>
      </c>
      <c r="C23" s="142" t="s">
        <v>548</v>
      </c>
      <c r="D23" s="133" t="s">
        <v>318</v>
      </c>
      <c r="E23" s="134"/>
      <c r="F23" s="31"/>
      <c r="G23" s="41">
        <f>IF(G17="-","-",SUM(G15:G22)*'3j EBIT'!$E$11)</f>
        <v>1.7232168683856444</v>
      </c>
      <c r="H23" s="41">
        <f>IF(H17="-","-",SUM(H15:H22)*'3j EBIT'!$E$11)</f>
        <v>1.7264031118082077</v>
      </c>
      <c r="I23" s="41">
        <f>IF(I17="-","-",SUM(I15:I22)*'3j EBIT'!$E$11)</f>
        <v>1.732447331232551</v>
      </c>
      <c r="J23" s="41">
        <f>IF(J17="-","-",SUM(J15:J22)*'3j EBIT'!$E$11)</f>
        <v>1.7420060615002413</v>
      </c>
      <c r="K23" s="41">
        <f>IF(K17="-","-",SUM(K15:K22)*'3j EBIT'!$E$11)</f>
        <v>1.7627255895942073</v>
      </c>
      <c r="L23" s="41">
        <f>IF(L17="-","-",SUM(L15:L22)*'3j EBIT'!$E$11)</f>
        <v>1.7809902562139195</v>
      </c>
      <c r="M23" s="41">
        <f>IF(M17="-","-",SUM(M15:M22)*'3j EBIT'!$E$11)</f>
        <v>1.8429454517383512</v>
      </c>
      <c r="N23" s="41">
        <f>IF(N17="-","-",SUM(N15:N22)*'3j EBIT'!$E$11)</f>
        <v>1.9439496645952479</v>
      </c>
      <c r="O23" s="31"/>
      <c r="P23" s="41" t="str">
        <f>IF(P17="-","-",SUM(P15:P22)*'3j EBIT'!$E$11)</f>
        <v>-</v>
      </c>
      <c r="Q23" s="41" t="str">
        <f>IF(Q17="-","-",SUM(Q15:Q22)*'3j EBIT'!$E$11)</f>
        <v>-</v>
      </c>
      <c r="R23" s="41" t="str">
        <f>IF(R17="-","-",SUM(R15:R22)*'3j EBIT'!$E$11)</f>
        <v>-</v>
      </c>
      <c r="S23" s="41" t="str">
        <f>IF(S17="-","-",SUM(S15:S22)*'3j EBIT'!$E$11)</f>
        <v>-</v>
      </c>
      <c r="T23" s="41" t="str">
        <f>IF(T17="-","-",SUM(T15:T22)*'3j EBIT'!$E$11)</f>
        <v>-</v>
      </c>
      <c r="U23" s="41" t="str">
        <f>IF(U17="-","-",SUM(U15:U22)*'3j EBIT'!$E$11)</f>
        <v>-</v>
      </c>
      <c r="V23" s="41" t="str">
        <f>IF(V17="-","-",SUM(V15:V22)*'3j EBIT'!$E$11)</f>
        <v>-</v>
      </c>
      <c r="W23" s="41" t="str">
        <f>IF(W17="-","-",SUM(W15:W22)*'3j EBIT'!$E$11)</f>
        <v>-</v>
      </c>
      <c r="X23" s="41" t="str">
        <f>IF(X17="-","-",SUM(X15:X22)*'3j EBIT'!$E$11)</f>
        <v>-</v>
      </c>
      <c r="Y23" s="41" t="str">
        <f>IF(Y17="-","-",SUM(Y15:Y22)*'3j EBIT'!$E$11)</f>
        <v>-</v>
      </c>
      <c r="Z23" s="41" t="str">
        <f>IF(Z17="-","-",SUM(Z15:Z22)*'3j EBIT'!$E$11)</f>
        <v>-</v>
      </c>
      <c r="AA23" s="29"/>
    </row>
    <row r="24" spans="1:27" s="30" customFormat="1" ht="11.5" x14ac:dyDescent="0.25">
      <c r="A24" s="273">
        <v>10</v>
      </c>
      <c r="B24" s="142" t="s">
        <v>294</v>
      </c>
      <c r="C24" s="190" t="s">
        <v>549</v>
      </c>
      <c r="D24" s="133" t="s">
        <v>318</v>
      </c>
      <c r="E24" s="134"/>
      <c r="F24" s="31"/>
      <c r="G24" s="41">
        <f>IF(G19="-","-",SUM(G15:G17,G19:G23)*'3k HAP'!$E$12)</f>
        <v>1.337908407085014</v>
      </c>
      <c r="H24" s="41">
        <f>IF(H19="-","-",SUM(H15:H17,H19:H23)*'3k HAP'!$E$12)</f>
        <v>1.3403822117118573</v>
      </c>
      <c r="I24" s="41">
        <f>IF(I19="-","-",SUM(I15:I17,I19:I23)*'3k HAP'!$E$12)</f>
        <v>1.3450749536008519</v>
      </c>
      <c r="J24" s="41">
        <f>IF(J19="-","-",SUM(J15:J17,J19:J23)*'3k HAP'!$E$12)</f>
        <v>1.3524963674813819</v>
      </c>
      <c r="K24" s="41">
        <f>IF(K19="-","-",SUM(K15:K17,K19:K23)*'3k HAP'!$E$12)</f>
        <v>1.3685830431264046</v>
      </c>
      <c r="L24" s="41">
        <f>IF(L19="-","-",SUM(L15:L17,L19:L23)*'3k HAP'!$E$12)</f>
        <v>1.3827637602905831</v>
      </c>
      <c r="M24" s="41">
        <f>IF(M19="-","-",SUM(M15:M17,M19:M23)*'3k HAP'!$E$12)</f>
        <v>1.4308658758602772</v>
      </c>
      <c r="N24" s="41">
        <f>IF(N19="-","-",SUM(N15:N17,N19:N23)*'3k HAP'!$E$12)</f>
        <v>1.5092857126268728</v>
      </c>
      <c r="O24" s="31"/>
      <c r="P24" s="41">
        <f>IF(P19="-","-",SUM(P15:P17,P19:P23)*'3k HAP'!$E$12)</f>
        <v>1.2268416081266345</v>
      </c>
      <c r="Q24" s="41" t="str">
        <f>IF(Q19="-","-",SUM(Q15:Q17,Q19:Q23)*'3k HAP'!$E$12)</f>
        <v>-</v>
      </c>
      <c r="R24" s="41" t="str">
        <f>IF(R19="-","-",SUM(R15:R17,R19:R23)*'3k HAP'!$E$12)</f>
        <v>-</v>
      </c>
      <c r="S24" s="41" t="str">
        <f>IF(S19="-","-",SUM(S15:S17,S19:S23)*'3k HAP'!$E$12)</f>
        <v>-</v>
      </c>
      <c r="T24" s="41" t="str">
        <f>IF(T19="-","-",SUM(T15:T17,T19:T23)*'3k HAP'!$E$12)</f>
        <v>-</v>
      </c>
      <c r="U24" s="41" t="str">
        <f>IF(U19="-","-",SUM(U15:U17,U19:U23)*'3k HAP'!$E$12)</f>
        <v>-</v>
      </c>
      <c r="V24" s="41" t="str">
        <f>IF(V19="-","-",SUM(V15:V17,V19:V23)*'3k HAP'!$E$12)</f>
        <v>-</v>
      </c>
      <c r="W24" s="41" t="str">
        <f>IF(W19="-","-",SUM(W15:W17,W19:W23)*'3k HAP'!$E$12)</f>
        <v>-</v>
      </c>
      <c r="X24" s="41" t="str">
        <f>IF(X19="-","-",SUM(X15:X17,X19:X23)*'3k HAP'!$E$12)</f>
        <v>-</v>
      </c>
      <c r="Y24" s="41" t="str">
        <f>IF(Y19="-","-",SUM(Y15:Y17,Y19:Y23)*'3k HAP'!$E$12)</f>
        <v>-</v>
      </c>
      <c r="Z24" s="41" t="str">
        <f>IF(Z19="-","-",SUM(Z15:Z17,Z19:Z23)*'3k HAP'!$E$12)</f>
        <v>-</v>
      </c>
      <c r="AA24" s="29"/>
    </row>
    <row r="25" spans="1:27" s="30" customFormat="1" ht="11.25" customHeight="1" x14ac:dyDescent="0.25">
      <c r="A25" s="273">
        <v>11</v>
      </c>
      <c r="B25" s="142" t="s">
        <v>46</v>
      </c>
      <c r="C25" s="142" t="str">
        <f>B25&amp;"_"&amp;D25</f>
        <v>Total_Eastern</v>
      </c>
      <c r="D25" s="133" t="s">
        <v>318</v>
      </c>
      <c r="E25" s="134"/>
      <c r="F25" s="31"/>
      <c r="G25" s="41">
        <f t="shared" ref="G25:N25" si="0">IF(G2="-","-",SUM(G15:G24))</f>
        <v>93.756749927346675</v>
      </c>
      <c r="H25" s="41">
        <f t="shared" si="0"/>
        <v>93.930106997636258</v>
      </c>
      <c r="I25" s="41">
        <f t="shared" si="0"/>
        <v>94.258960770757142</v>
      </c>
      <c r="J25" s="41">
        <f t="shared" si="0"/>
        <v>94.779031981625891</v>
      </c>
      <c r="K25" s="41">
        <f t="shared" si="0"/>
        <v>95.906339663994686</v>
      </c>
      <c r="L25" s="41">
        <f t="shared" si="0"/>
        <v>96.90008329092133</v>
      </c>
      <c r="M25" s="41">
        <f t="shared" si="0"/>
        <v>100.27094036645921</v>
      </c>
      <c r="N25" s="41">
        <f t="shared" si="0"/>
        <v>105.76637561907728</v>
      </c>
      <c r="O25" s="31"/>
      <c r="P25" s="41" t="str">
        <f>IF(P15="-","-",SUM(P15:P24))</f>
        <v>-</v>
      </c>
      <c r="Q25" s="41" t="str">
        <f t="shared" ref="Q25:Z25" si="1">IF(Q15="-","-",SUM(Q15:Q24))</f>
        <v>-</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customHeight="1" x14ac:dyDescent="0.25">
      <c r="A26" s="273">
        <v>1</v>
      </c>
      <c r="B26" s="138" t="s">
        <v>353</v>
      </c>
      <c r="C26" s="138" t="s">
        <v>344</v>
      </c>
      <c r="D26" s="136" t="s">
        <v>320</v>
      </c>
      <c r="E26" s="137"/>
      <c r="F26" s="31"/>
      <c r="G26" s="135" t="s">
        <v>336</v>
      </c>
      <c r="H26" s="135" t="s">
        <v>336</v>
      </c>
      <c r="I26" s="135" t="s">
        <v>336</v>
      </c>
      <c r="J26" s="135" t="s">
        <v>336</v>
      </c>
      <c r="K26" s="135" t="s">
        <v>336</v>
      </c>
      <c r="L26" s="135" t="s">
        <v>336</v>
      </c>
      <c r="M26" s="135" t="s">
        <v>336</v>
      </c>
      <c r="N26" s="135" t="s">
        <v>336</v>
      </c>
      <c r="O26" s="31"/>
      <c r="P26" s="135" t="s">
        <v>336</v>
      </c>
      <c r="Q26" s="135" t="s">
        <v>336</v>
      </c>
      <c r="R26" s="135" t="s">
        <v>336</v>
      </c>
      <c r="S26" s="135" t="s">
        <v>336</v>
      </c>
      <c r="T26" s="135" t="s">
        <v>336</v>
      </c>
      <c r="U26" s="135" t="s">
        <v>336</v>
      </c>
      <c r="V26" s="135" t="s">
        <v>336</v>
      </c>
      <c r="W26" s="135" t="s">
        <v>336</v>
      </c>
      <c r="X26" s="135" t="s">
        <v>336</v>
      </c>
      <c r="Y26" s="135" t="s">
        <v>336</v>
      </c>
      <c r="Z26" s="135" t="s">
        <v>336</v>
      </c>
      <c r="AA26" s="29"/>
    </row>
    <row r="27" spans="1:27" s="30" customFormat="1" ht="11.25" customHeight="1" x14ac:dyDescent="0.25">
      <c r="A27" s="273">
        <v>2</v>
      </c>
      <c r="B27" s="138" t="s">
        <v>353</v>
      </c>
      <c r="C27" s="138" t="s">
        <v>303</v>
      </c>
      <c r="D27" s="136" t="s">
        <v>320</v>
      </c>
      <c r="E27" s="137"/>
      <c r="F27" s="31"/>
      <c r="G27" s="135" t="s">
        <v>336</v>
      </c>
      <c r="H27" s="135" t="s">
        <v>336</v>
      </c>
      <c r="I27" s="135" t="s">
        <v>336</v>
      </c>
      <c r="J27" s="135" t="s">
        <v>336</v>
      </c>
      <c r="K27" s="135" t="s">
        <v>336</v>
      </c>
      <c r="L27" s="135" t="s">
        <v>336</v>
      </c>
      <c r="M27" s="135" t="s">
        <v>336</v>
      </c>
      <c r="N27" s="135" t="s">
        <v>336</v>
      </c>
      <c r="O27" s="31"/>
      <c r="P27" s="135" t="s">
        <v>336</v>
      </c>
      <c r="Q27" s="135" t="s">
        <v>336</v>
      </c>
      <c r="R27" s="135" t="s">
        <v>336</v>
      </c>
      <c r="S27" s="135" t="s">
        <v>336</v>
      </c>
      <c r="T27" s="135" t="s">
        <v>336</v>
      </c>
      <c r="U27" s="135" t="s">
        <v>336</v>
      </c>
      <c r="V27" s="135" t="s">
        <v>336</v>
      </c>
      <c r="W27" s="135" t="s">
        <v>336</v>
      </c>
      <c r="X27" s="135" t="s">
        <v>336</v>
      </c>
      <c r="Y27" s="135" t="s">
        <v>336</v>
      </c>
      <c r="Z27" s="135" t="s">
        <v>336</v>
      </c>
      <c r="AA27" s="29"/>
    </row>
    <row r="28" spans="1:27" s="30" customFormat="1" ht="12.4" customHeight="1" x14ac:dyDescent="0.25">
      <c r="A28" s="273">
        <v>3</v>
      </c>
      <c r="B28" s="138" t="s">
        <v>2</v>
      </c>
      <c r="C28" s="138" t="s">
        <v>345</v>
      </c>
      <c r="D28" s="136" t="s">
        <v>320</v>
      </c>
      <c r="E28" s="137"/>
      <c r="F28" s="31"/>
      <c r="G28" s="135">
        <f>IF('3c PC'!G14="-","-",'3c PC'!G64)</f>
        <v>6.5567588596821027</v>
      </c>
      <c r="H28" s="135">
        <f>IF('3c PC'!H14="-","-",'3c PC'!H64)</f>
        <v>6.5567588596821027</v>
      </c>
      <c r="I28" s="135">
        <f>IF('3c PC'!I14="-","-",'3c PC'!I64)</f>
        <v>6.6197359495950758</v>
      </c>
      <c r="J28" s="135">
        <f>IF('3c PC'!J14="-","-",'3c PC'!J64)</f>
        <v>6.6197359495950758</v>
      </c>
      <c r="K28" s="135">
        <f>IF('3c PC'!K14="-","-",'3c PC'!K64)</f>
        <v>6.6995028867368616</v>
      </c>
      <c r="L28" s="135">
        <f>IF('3c PC'!L14="-","-",'3c PC'!L64)</f>
        <v>6.6995028867368616</v>
      </c>
      <c r="M28" s="135">
        <f>IF('3c PC'!M14="-","-",'3c PC'!M64)</f>
        <v>7.1131218301273513</v>
      </c>
      <c r="N28" s="135">
        <f>IF('3c PC'!N14="-","-",'3c PC'!N64)</f>
        <v>7.1131218301273513</v>
      </c>
      <c r="O28" s="31"/>
      <c r="P28" s="135" t="str">
        <f>'3c PC'!P64</f>
        <v>-</v>
      </c>
      <c r="Q28" s="135" t="str">
        <f>'3c PC'!Q64</f>
        <v>-</v>
      </c>
      <c r="R28" s="135" t="str">
        <f>'3c PC'!R64</f>
        <v>-</v>
      </c>
      <c r="S28" s="135" t="str">
        <f>'3c PC'!S64</f>
        <v>-</v>
      </c>
      <c r="T28" s="135" t="str">
        <f>'3c PC'!T64</f>
        <v>-</v>
      </c>
      <c r="U28" s="135" t="str">
        <f>'3c PC'!U64</f>
        <v>-</v>
      </c>
      <c r="V28" s="135" t="str">
        <f>'3c PC'!V64</f>
        <v>-</v>
      </c>
      <c r="W28" s="135" t="str">
        <f>'3c PC'!W64</f>
        <v>-</v>
      </c>
      <c r="X28" s="135" t="str">
        <f>'3c PC'!X64</f>
        <v>-</v>
      </c>
      <c r="Y28" s="135" t="str">
        <f>'3c PC'!Y64</f>
        <v>-</v>
      </c>
      <c r="Z28" s="135" t="str">
        <f>'3c PC'!Z64</f>
        <v>-</v>
      </c>
      <c r="AA28" s="29"/>
    </row>
    <row r="29" spans="1:27" s="30" customFormat="1" ht="11.25" customHeight="1" x14ac:dyDescent="0.25">
      <c r="A29" s="273">
        <v>4</v>
      </c>
      <c r="B29" s="138" t="s">
        <v>355</v>
      </c>
      <c r="C29" s="138" t="s">
        <v>346</v>
      </c>
      <c r="D29" s="136" t="s">
        <v>320</v>
      </c>
      <c r="E29" s="137"/>
      <c r="F29" s="31"/>
      <c r="G29" s="135" t="s">
        <v>336</v>
      </c>
      <c r="H29" s="135" t="s">
        <v>336</v>
      </c>
      <c r="I29" s="135" t="s">
        <v>336</v>
      </c>
      <c r="J29" s="135" t="s">
        <v>336</v>
      </c>
      <c r="K29" s="135" t="s">
        <v>336</v>
      </c>
      <c r="L29" s="135" t="s">
        <v>336</v>
      </c>
      <c r="M29" s="135" t="s">
        <v>336</v>
      </c>
      <c r="N29" s="135" t="s">
        <v>336</v>
      </c>
      <c r="O29" s="31"/>
      <c r="P29" s="135" t="s">
        <v>336</v>
      </c>
      <c r="Q29" s="135" t="s">
        <v>336</v>
      </c>
      <c r="R29" s="135" t="s">
        <v>336</v>
      </c>
      <c r="S29" s="135" t="s">
        <v>336</v>
      </c>
      <c r="T29" s="135" t="s">
        <v>336</v>
      </c>
      <c r="U29" s="135" t="s">
        <v>336</v>
      </c>
      <c r="V29" s="135" t="s">
        <v>336</v>
      </c>
      <c r="W29" s="135" t="s">
        <v>336</v>
      </c>
      <c r="X29" s="135" t="s">
        <v>336</v>
      </c>
      <c r="Y29" s="135" t="s">
        <v>336</v>
      </c>
      <c r="Z29" s="135" t="s">
        <v>336</v>
      </c>
      <c r="AA29" s="29"/>
    </row>
    <row r="30" spans="1:27" s="30" customFormat="1" ht="11.25" customHeight="1" x14ac:dyDescent="0.25">
      <c r="A30" s="273">
        <v>5</v>
      </c>
      <c r="B30" s="138" t="s">
        <v>352</v>
      </c>
      <c r="C30" s="138" t="s">
        <v>347</v>
      </c>
      <c r="D30" s="136" t="s">
        <v>320</v>
      </c>
      <c r="E30" s="137"/>
      <c r="F30" s="31"/>
      <c r="G30" s="135">
        <f>IF('3f CPIH'!C$16="-","-",'3g OC '!$E$11*('3f CPIH'!C$16/'3f CPIH'!$G$16))</f>
        <v>66.925069955235386</v>
      </c>
      <c r="H30" s="135">
        <f>IF('3f CPIH'!D$16="-","-",'3g OC '!$E$11*('3f CPIH'!D$16/'3f CPIH'!$G$16))</f>
        <v>67.059054079269885</v>
      </c>
      <c r="I30" s="135">
        <f>IF('3f CPIH'!E$16="-","-",'3g OC '!$E$11*('3f CPIH'!E$16/'3f CPIH'!$G$16))</f>
        <v>67.26003026532166</v>
      </c>
      <c r="J30" s="135">
        <f>IF('3f CPIH'!F$16="-","-",'3g OC '!$E$11*('3f CPIH'!F$16/'3f CPIH'!$G$16))</f>
        <v>67.661982637425169</v>
      </c>
      <c r="K30" s="135">
        <f>IF('3f CPIH'!G$16="-","-",'3g OC '!$E$11*('3f CPIH'!G$16/'3f CPIH'!$G$16))</f>
        <v>68.4658873816322</v>
      </c>
      <c r="L30" s="135">
        <f>IF('3f CPIH'!H$16="-","-",'3g OC '!$E$11*('3f CPIH'!H$16/'3f CPIH'!$G$16))</f>
        <v>69.336784187856495</v>
      </c>
      <c r="M30" s="135">
        <f>IF('3f CPIH'!I$16="-","-",'3g OC '!$E$11*('3f CPIH'!I$16/'3f CPIH'!$G$16))</f>
        <v>70.341665118115273</v>
      </c>
      <c r="N30" s="135">
        <f>IF('3f CPIH'!J$16="-","-",'3g OC '!$E$11*('3f CPIH'!J$16/'3f CPIH'!$G$16))</f>
        <v>70.944593676270557</v>
      </c>
      <c r="O30" s="31"/>
      <c r="P30" s="135">
        <f>IF('3f CPIH'!L$16="-","-",'3g OC '!$E$11*('3f CPIH'!L$16/'3f CPIH'!$G$16))</f>
        <v>70.944593676270557</v>
      </c>
      <c r="Q30" s="135" t="str">
        <f>IF('3f CPIH'!M$16="-","-",'3g OC '!$E$11*('3f CPIH'!M$16/'3f CPIH'!$G$16))</f>
        <v>-</v>
      </c>
      <c r="R30" s="135" t="str">
        <f>IF('3f CPIH'!N$16="-","-",'3g OC '!$E$11*('3f CPIH'!N$16/'3f CPIH'!$G$16))</f>
        <v>-</v>
      </c>
      <c r="S30" s="135" t="str">
        <f>IF('3f CPIH'!O$16="-","-",'3g OC '!$E$11*('3f CPIH'!O$16/'3f CPIH'!$G$16))</f>
        <v>-</v>
      </c>
      <c r="T30" s="135" t="str">
        <f>IF('3f CPIH'!P$16="-","-",'3g OC '!$E$11*('3f CPIH'!P$16/'3f CPIH'!$G$16))</f>
        <v>-</v>
      </c>
      <c r="U30" s="135" t="str">
        <f>IF('3f CPIH'!Q$16="-","-",'3g OC '!$E$11*('3f CPIH'!Q$16/'3f CPIH'!$G$16))</f>
        <v>-</v>
      </c>
      <c r="V30" s="135" t="str">
        <f>IF('3f CPIH'!R$16="-","-",'3g OC '!$E$11*('3f CPIH'!R$16/'3f CPIH'!$G$16))</f>
        <v>-</v>
      </c>
      <c r="W30" s="135" t="str">
        <f>IF('3f CPIH'!S$16="-","-",'3g OC '!$E$11*('3f CPIH'!S$16/'3f CPIH'!$G$16))</f>
        <v>-</v>
      </c>
      <c r="X30" s="135" t="str">
        <f>IF('3f CPIH'!T$16="-","-",'3g OC '!$E$11*('3f CPIH'!T$16/'3f CPIH'!$G$16))</f>
        <v>-</v>
      </c>
      <c r="Y30" s="135" t="str">
        <f>IF('3f CPIH'!U$16="-","-",'3g OC '!$E$11*('3f CPIH'!U$16/'3f CPIH'!$G$16))</f>
        <v>-</v>
      </c>
      <c r="Z30" s="135" t="str">
        <f>IF('3f CPIH'!V$16="-","-",'3g OC '!$E$11*('3f CPIH'!V$16/'3f CPIH'!$G$16))</f>
        <v>-</v>
      </c>
      <c r="AA30" s="29"/>
    </row>
    <row r="31" spans="1:27" s="30" customFormat="1" ht="11.25" customHeight="1" x14ac:dyDescent="0.25">
      <c r="A31" s="273">
        <v>6</v>
      </c>
      <c r="B31" s="138" t="s">
        <v>352</v>
      </c>
      <c r="C31" s="138" t="s">
        <v>45</v>
      </c>
      <c r="D31" s="136" t="s">
        <v>320</v>
      </c>
      <c r="E31" s="137"/>
      <c r="F31" s="31"/>
      <c r="G31" s="135" t="s">
        <v>336</v>
      </c>
      <c r="H31" s="135" t="s">
        <v>336</v>
      </c>
      <c r="I31" s="135" t="s">
        <v>336</v>
      </c>
      <c r="J31" s="135" t="s">
        <v>336</v>
      </c>
      <c r="K31" s="135">
        <f>IF('3h SMNCC'!F$37="-","-",'3h SMNCC'!F$45)</f>
        <v>0</v>
      </c>
      <c r="L31" s="135">
        <f>IF('3h SMNCC'!G$37="-","-",'3h SMNCC'!G$45)</f>
        <v>-0.12178212898926209</v>
      </c>
      <c r="M31" s="135">
        <f>IF('3h SMNCC'!H$37="-","-",'3h SMNCC'!H$45)</f>
        <v>1.3595250059192825</v>
      </c>
      <c r="N31" s="135">
        <f>IF('3h SMNCC'!I$37="-","-",'3h SMNCC'!I$45)</f>
        <v>5.6746306369773842</v>
      </c>
      <c r="O31" s="31"/>
      <c r="P31" s="135" t="str">
        <f>IF('3h SMNCC'!K$37="-","-",'3h SMNCC'!K$45)</f>
        <v>-</v>
      </c>
      <c r="Q31" s="135" t="str">
        <f>IF('3h SMNCC'!L$37="-","-",'3h SMNCC'!L$45)</f>
        <v>-</v>
      </c>
      <c r="R31" s="135" t="str">
        <f>IF('3h SMNCC'!M$37="-","-",'3h SMNCC'!M$45)</f>
        <v>-</v>
      </c>
      <c r="S31" s="135" t="str">
        <f>IF('3h SMNCC'!N$37="-","-",'3h SMNCC'!N$45)</f>
        <v>-</v>
      </c>
      <c r="T31" s="135" t="str">
        <f>IF('3h SMNCC'!O$37="-","-",'3h SMNCC'!O$45)</f>
        <v>-</v>
      </c>
      <c r="U31" s="135" t="str">
        <f>IF('3h SMNCC'!P$37="-","-",'3h SMNCC'!P$45)</f>
        <v>-</v>
      </c>
      <c r="V31" s="135" t="str">
        <f>IF('3h SMNCC'!Q$37="-","-",'3h SMNCC'!Q$45)</f>
        <v>-</v>
      </c>
      <c r="W31" s="135" t="str">
        <f>IF('3h SMNCC'!R$37="-","-",'3h SMNCC'!R$45)</f>
        <v>-</v>
      </c>
      <c r="X31" s="135" t="str">
        <f>IF('3h SMNCC'!S$37="-","-",'3h SMNCC'!S$45)</f>
        <v>-</v>
      </c>
      <c r="Y31" s="135" t="str">
        <f>IF('3h SMNCC'!T$37="-","-",'3h SMNCC'!T$45)</f>
        <v>-</v>
      </c>
      <c r="Z31" s="135" t="str">
        <f>IF('3h SMNCC'!U$37="-","-",'3h SMNCC'!U$45)</f>
        <v>-</v>
      </c>
      <c r="AA31" s="29"/>
    </row>
    <row r="32" spans="1:27" s="30" customFormat="1" ht="11.5" x14ac:dyDescent="0.25">
      <c r="A32" s="273">
        <v>7</v>
      </c>
      <c r="B32" s="138" t="s">
        <v>352</v>
      </c>
      <c r="C32" s="138" t="s">
        <v>399</v>
      </c>
      <c r="D32" s="136" t="s">
        <v>320</v>
      </c>
      <c r="E32" s="137"/>
      <c r="F32" s="31"/>
      <c r="G32" s="135">
        <f>IF('3f CPIH'!C$16="-","-",'3i PAAC PAP'!$G$15*('3f CPIH'!C$16/'3f CPIH'!$G$16))</f>
        <v>13.020087506374207</v>
      </c>
      <c r="H32" s="135">
        <f>IF('3f CPIH'!D$16="-","-",'3i PAAC PAP'!$G$15*('3f CPIH'!D$16/'3f CPIH'!$G$16))</f>
        <v>13.046153747628209</v>
      </c>
      <c r="I32" s="135">
        <f>IF('3f CPIH'!E$16="-","-",'3i PAAC PAP'!$G$15*('3f CPIH'!E$16/'3f CPIH'!$G$16))</f>
        <v>13.085253109509214</v>
      </c>
      <c r="J32" s="135">
        <f>IF('3f CPIH'!F$16="-","-",'3i PAAC PAP'!$G$15*('3f CPIH'!F$16/'3f CPIH'!$G$16))</f>
        <v>13.163451833271221</v>
      </c>
      <c r="K32" s="135">
        <f>IF('3f CPIH'!G$16="-","-",'3i PAAC PAP'!$G$15*('3f CPIH'!G$16/'3f CPIH'!$G$16))</f>
        <v>13.319849280795236</v>
      </c>
      <c r="L32" s="135">
        <f>IF('3f CPIH'!H$16="-","-",'3i PAAC PAP'!$G$15*('3f CPIH'!H$16/'3f CPIH'!$G$16))</f>
        <v>13.489279848946252</v>
      </c>
      <c r="M32" s="135">
        <f>IF('3f CPIH'!I$16="-","-",'3i PAAC PAP'!$G$15*('3f CPIH'!I$16/'3f CPIH'!$G$16))</f>
        <v>13.684776658351268</v>
      </c>
      <c r="N32" s="135">
        <f>IF('3f CPIH'!J$16="-","-",'3i PAAC PAP'!$G$15*('3f CPIH'!J$16/'3f CPIH'!$G$16))</f>
        <v>13.802074743994281</v>
      </c>
      <c r="O32" s="31"/>
      <c r="P32" s="135">
        <f>IF('3f CPIH'!L$16="-","-",'3i PAAC PAP'!$G$15*('3f CPIH'!L$16/'3f CPIH'!$G$16))</f>
        <v>13.802074743994281</v>
      </c>
      <c r="Q32" s="135" t="str">
        <f>IF('3f CPIH'!M$16="-","-",'3i PAAC PAP'!$G$15*('3f CPIH'!M$16/'3f CPIH'!$G$16))</f>
        <v>-</v>
      </c>
      <c r="R32" s="135" t="str">
        <f>IF('3f CPIH'!N$16="-","-",'3i PAAC PAP'!$G$15*('3f CPIH'!N$16/'3f CPIH'!$G$16))</f>
        <v>-</v>
      </c>
      <c r="S32" s="135" t="str">
        <f>IF('3f CPIH'!O$16="-","-",'3i PAAC PAP'!$G$15*('3f CPIH'!O$16/'3f CPIH'!$G$16))</f>
        <v>-</v>
      </c>
      <c r="T32" s="135" t="str">
        <f>IF('3f CPIH'!P$16="-","-",'3i PAAC PAP'!$G$15*('3f CPIH'!P$16/'3f CPIH'!$G$16))</f>
        <v>-</v>
      </c>
      <c r="U32" s="135" t="str">
        <f>IF('3f CPIH'!Q$16="-","-",'3i PAAC PAP'!$G$15*('3f CPIH'!Q$16/'3f CPIH'!$G$16))</f>
        <v>-</v>
      </c>
      <c r="V32" s="135" t="str">
        <f>IF('3f CPIH'!R$16="-","-",'3i PAAC PAP'!$G$15*('3f CPIH'!R$16/'3f CPIH'!$G$16))</f>
        <v>-</v>
      </c>
      <c r="W32" s="135" t="str">
        <f>IF('3f CPIH'!S$16="-","-",'3i PAAC PAP'!$G$15*('3f CPIH'!S$16/'3f CPIH'!$G$16))</f>
        <v>-</v>
      </c>
      <c r="X32" s="135" t="str">
        <f>IF('3f CPIH'!T$16="-","-",'3i PAAC PAP'!$G$15*('3f CPIH'!T$16/'3f CPIH'!$G$16))</f>
        <v>-</v>
      </c>
      <c r="Y32" s="135" t="str">
        <f>IF('3f CPIH'!U$16="-","-",'3i PAAC PAP'!$G$15*('3f CPIH'!U$16/'3f CPIH'!$G$16))</f>
        <v>-</v>
      </c>
      <c r="Z32" s="135" t="str">
        <f>IF('3f CPIH'!V$16="-","-",'3i PAAC PAP'!$G$15*('3f CPIH'!V$16/'3f CPIH'!$G$16))</f>
        <v>-</v>
      </c>
      <c r="AA32" s="29"/>
    </row>
    <row r="33" spans="1:27" s="30" customFormat="1" ht="11.5" x14ac:dyDescent="0.25">
      <c r="A33" s="273">
        <v>8</v>
      </c>
      <c r="B33" s="138" t="s">
        <v>352</v>
      </c>
      <c r="C33" s="138" t="s">
        <v>417</v>
      </c>
      <c r="D33" s="136" t="s">
        <v>320</v>
      </c>
      <c r="E33" s="137"/>
      <c r="F33" s="31"/>
      <c r="G33" s="135">
        <f>IF(G28="-","-",SUM(G26:G31)*'3i PAAC PAP'!$G$27)</f>
        <v>4.1937083305843119</v>
      </c>
      <c r="H33" s="135">
        <f>IF(H28="-","-",SUM(H26:H31)*'3i PAAC PAP'!$G$27)</f>
        <v>4.2013549875359884</v>
      </c>
      <c r="I33" s="135">
        <f>IF(I28="-","-",SUM(I26:I31)*'3i PAAC PAP'!$G$27)</f>
        <v>4.2164191614977788</v>
      </c>
      <c r="J33" s="135">
        <f>IF(J28="-","-",SUM(J26:J31)*'3i PAAC PAP'!$G$27)</f>
        <v>4.2393591323528099</v>
      </c>
      <c r="K33" s="135">
        <f>IF(K28="-","-",SUM(K26:K31)*'3i PAAC PAP'!$G$27)</f>
        <v>4.2897914821097558</v>
      </c>
      <c r="L33" s="135">
        <f>IF(L28="-","-",SUM(L26:L31)*'3i PAAC PAP'!$G$27)</f>
        <v>4.3325444798664714</v>
      </c>
      <c r="M33" s="135">
        <f>IF(M28="-","-",SUM(M26:M31)*'3i PAAC PAP'!$G$27)</f>
        <v>4.4980404263474183</v>
      </c>
      <c r="N33" s="135">
        <f>IF(N28="-","-",SUM(N26:N31)*'3i PAAC PAP'!$G$27)</f>
        <v>4.7787193544855766</v>
      </c>
      <c r="O33" s="31"/>
      <c r="P33" s="135" t="str">
        <f>IF(P28="-","-",SUM(P26:P31)*'3i PAAC PAP'!$G$27)</f>
        <v>-</v>
      </c>
      <c r="Q33" s="135" t="str">
        <f>IF(Q28="-","-",SUM(Q26:Q31)*'3i PAAC PAP'!$G$27)</f>
        <v>-</v>
      </c>
      <c r="R33" s="135" t="str">
        <f>IF(R28="-","-",SUM(R26:R31)*'3i PAAC PAP'!$G$27)</f>
        <v>-</v>
      </c>
      <c r="S33" s="135" t="str">
        <f>IF(S28="-","-",SUM(S26:S31)*'3i PAAC PAP'!$G$27)</f>
        <v>-</v>
      </c>
      <c r="T33" s="135" t="str">
        <f>IF(T28="-","-",SUM(T26:T31)*'3i PAAC PAP'!$G$27)</f>
        <v>-</v>
      </c>
      <c r="U33" s="135" t="str">
        <f>IF(U28="-","-",SUM(U26:U31)*'3i PAAC PAP'!$G$27)</f>
        <v>-</v>
      </c>
      <c r="V33" s="135" t="str">
        <f>IF(V28="-","-",SUM(V26:V31)*'3i PAAC PAP'!$G$27)</f>
        <v>-</v>
      </c>
      <c r="W33" s="135" t="str">
        <f>IF(W28="-","-",SUM(W26:W31)*'3i PAAC PAP'!$G$27)</f>
        <v>-</v>
      </c>
      <c r="X33" s="135" t="str">
        <f>IF(X28="-","-",SUM(X26:X31)*'3i PAAC PAP'!$G$27)</f>
        <v>-</v>
      </c>
      <c r="Y33" s="135" t="str">
        <f>IF(Y28="-","-",SUM(Y26:Y31)*'3i PAAC PAP'!$G$27)</f>
        <v>-</v>
      </c>
      <c r="Z33" s="135" t="str">
        <f>IF(Z28="-","-",SUM(Z26:Z31)*'3i PAAC PAP'!$G$27)</f>
        <v>-</v>
      </c>
      <c r="AA33" s="29"/>
    </row>
    <row r="34" spans="1:27" s="30" customFormat="1" ht="11.5" x14ac:dyDescent="0.25">
      <c r="A34" s="273">
        <v>9</v>
      </c>
      <c r="B34" s="138" t="s">
        <v>398</v>
      </c>
      <c r="C34" s="138" t="s">
        <v>548</v>
      </c>
      <c r="D34" s="136" t="s">
        <v>320</v>
      </c>
      <c r="E34" s="137"/>
      <c r="F34" s="31"/>
      <c r="G34" s="135">
        <f>IF(G28="-","-",SUM(G26:G33)*'3j EBIT'!$E$11)</f>
        <v>1.7232168683856444</v>
      </c>
      <c r="H34" s="135">
        <f>IF(H28="-","-",SUM(H26:H33)*'3j EBIT'!$E$11)</f>
        <v>1.7264031118082077</v>
      </c>
      <c r="I34" s="135">
        <f>IF(I28="-","-",SUM(I26:I33)*'3j EBIT'!$E$11)</f>
        <v>1.732447331232551</v>
      </c>
      <c r="J34" s="135">
        <f>IF(J28="-","-",SUM(J26:J33)*'3j EBIT'!$E$11)</f>
        <v>1.7420060615002413</v>
      </c>
      <c r="K34" s="135">
        <f>IF(K28="-","-",SUM(K26:K33)*'3j EBIT'!$E$11)</f>
        <v>1.7627255895942073</v>
      </c>
      <c r="L34" s="135">
        <f>IF(L28="-","-",SUM(L26:L33)*'3j EBIT'!$E$11)</f>
        <v>1.7809902562139195</v>
      </c>
      <c r="M34" s="135">
        <f>IF(M28="-","-",SUM(M26:M33)*'3j EBIT'!$E$11)</f>
        <v>1.8429454517383512</v>
      </c>
      <c r="N34" s="135">
        <f>IF(N28="-","-",SUM(N26:N33)*'3j EBIT'!$E$11)</f>
        <v>1.9439496645952479</v>
      </c>
      <c r="O34" s="31"/>
      <c r="P34" s="135" t="str">
        <f>IF(P28="-","-",SUM(P26:P33)*'3j EBIT'!$E$11)</f>
        <v>-</v>
      </c>
      <c r="Q34" s="135" t="str">
        <f>IF(Q28="-","-",SUM(Q26:Q33)*'3j EBIT'!$E$11)</f>
        <v>-</v>
      </c>
      <c r="R34" s="135" t="str">
        <f>IF(R28="-","-",SUM(R26:R33)*'3j EBIT'!$E$11)</f>
        <v>-</v>
      </c>
      <c r="S34" s="135" t="str">
        <f>IF(S28="-","-",SUM(S26:S33)*'3j EBIT'!$E$11)</f>
        <v>-</v>
      </c>
      <c r="T34" s="135" t="str">
        <f>IF(T28="-","-",SUM(T26:T33)*'3j EBIT'!$E$11)</f>
        <v>-</v>
      </c>
      <c r="U34" s="135" t="str">
        <f>IF(U28="-","-",SUM(U26:U33)*'3j EBIT'!$E$11)</f>
        <v>-</v>
      </c>
      <c r="V34" s="135" t="str">
        <f>IF(V28="-","-",SUM(V26:V33)*'3j EBIT'!$E$11)</f>
        <v>-</v>
      </c>
      <c r="W34" s="135" t="str">
        <f>IF(W28="-","-",SUM(W26:W33)*'3j EBIT'!$E$11)</f>
        <v>-</v>
      </c>
      <c r="X34" s="135" t="str">
        <f>IF(X28="-","-",SUM(X26:X33)*'3j EBIT'!$E$11)</f>
        <v>-</v>
      </c>
      <c r="Y34" s="135" t="str">
        <f>IF(Y28="-","-",SUM(Y26:Y33)*'3j EBIT'!$E$11)</f>
        <v>-</v>
      </c>
      <c r="Z34" s="135" t="str">
        <f>IF(Z28="-","-",SUM(Z26:Z33)*'3j EBIT'!$E$11)</f>
        <v>-</v>
      </c>
      <c r="AA34" s="29"/>
    </row>
    <row r="35" spans="1:27" s="30" customFormat="1" ht="11.25" customHeight="1" x14ac:dyDescent="0.25">
      <c r="A35" s="273">
        <v>10</v>
      </c>
      <c r="B35" s="138" t="s">
        <v>294</v>
      </c>
      <c r="C35" s="188" t="s">
        <v>549</v>
      </c>
      <c r="D35" s="136" t="s">
        <v>320</v>
      </c>
      <c r="E35" s="137"/>
      <c r="F35" s="31"/>
      <c r="G35" s="135">
        <f>IF(G30="-","-",SUM(G26:G28,G30:G34)*'3k HAP'!$E$12)</f>
        <v>1.337908407085014</v>
      </c>
      <c r="H35" s="135">
        <f>IF(H30="-","-",SUM(H26:H28,H30:H34)*'3k HAP'!$E$12)</f>
        <v>1.3403822117118573</v>
      </c>
      <c r="I35" s="135">
        <f>IF(I30="-","-",SUM(I26:I28,I30:I34)*'3k HAP'!$E$12)</f>
        <v>1.3450749536008519</v>
      </c>
      <c r="J35" s="135">
        <f>IF(J30="-","-",SUM(J26:J28,J30:J34)*'3k HAP'!$E$12)</f>
        <v>1.3524963674813819</v>
      </c>
      <c r="K35" s="135">
        <f>IF(K30="-","-",SUM(K26:K28,K30:K34)*'3k HAP'!$E$12)</f>
        <v>1.3685830431264046</v>
      </c>
      <c r="L35" s="135">
        <f>IF(L30="-","-",SUM(L26:L28,L30:L34)*'3k HAP'!$E$12)</f>
        <v>1.3827637602905831</v>
      </c>
      <c r="M35" s="135">
        <f>IF(M30="-","-",SUM(M26:M28,M30:M34)*'3k HAP'!$E$12)</f>
        <v>1.4308658758602772</v>
      </c>
      <c r="N35" s="135">
        <f>IF(N30="-","-",SUM(N26:N28,N30:N34)*'3k HAP'!$E$12)</f>
        <v>1.5092857126268728</v>
      </c>
      <c r="O35" s="31"/>
      <c r="P35" s="135">
        <f>IF(P30="-","-",SUM(P26:P28,P30:P34)*'3k HAP'!$E$12)</f>
        <v>1.2268416081266345</v>
      </c>
      <c r="Q35" s="135" t="str">
        <f>IF(Q30="-","-",SUM(Q26:Q28,Q30:Q34)*'3k HAP'!$E$12)</f>
        <v>-</v>
      </c>
      <c r="R35" s="135" t="str">
        <f>IF(R30="-","-",SUM(R26:R28,R30:R34)*'3k HAP'!$E$12)</f>
        <v>-</v>
      </c>
      <c r="S35" s="135" t="str">
        <f>IF(S30="-","-",SUM(S26:S28,S30:S34)*'3k HAP'!$E$12)</f>
        <v>-</v>
      </c>
      <c r="T35" s="135" t="str">
        <f>IF(T30="-","-",SUM(T26:T28,T30:T34)*'3k HAP'!$E$12)</f>
        <v>-</v>
      </c>
      <c r="U35" s="135" t="str">
        <f>IF(U30="-","-",SUM(U26:U28,U30:U34)*'3k HAP'!$E$12)</f>
        <v>-</v>
      </c>
      <c r="V35" s="135" t="str">
        <f>IF(V30="-","-",SUM(V26:V28,V30:V34)*'3k HAP'!$E$12)</f>
        <v>-</v>
      </c>
      <c r="W35" s="135" t="str">
        <f>IF(W30="-","-",SUM(W26:W28,W30:W34)*'3k HAP'!$E$12)</f>
        <v>-</v>
      </c>
      <c r="X35" s="135" t="str">
        <f>IF(X30="-","-",SUM(X26:X28,X30:X34)*'3k HAP'!$E$12)</f>
        <v>-</v>
      </c>
      <c r="Y35" s="135" t="str">
        <f>IF(Y30="-","-",SUM(Y26:Y28,Y30:Y34)*'3k HAP'!$E$12)</f>
        <v>-</v>
      </c>
      <c r="Z35" s="135" t="str">
        <f>IF(Z30="-","-",SUM(Z26:Z28,Z30:Z34)*'3k HAP'!$E$12)</f>
        <v>-</v>
      </c>
      <c r="AA35" s="29"/>
    </row>
    <row r="36" spans="1:27" s="30" customFormat="1" ht="11.25" customHeight="1" x14ac:dyDescent="0.25">
      <c r="A36" s="273">
        <v>11</v>
      </c>
      <c r="B36" s="138" t="s">
        <v>46</v>
      </c>
      <c r="C36" s="138" t="str">
        <f>B36&amp;"_"&amp;D36</f>
        <v>Total_East Midlands</v>
      </c>
      <c r="D36" s="136" t="s">
        <v>320</v>
      </c>
      <c r="E36" s="137"/>
      <c r="F36" s="31"/>
      <c r="G36" s="135">
        <f t="shared" ref="G36:N36" si="2">IF(G14="-","-",SUM(G26:G35))</f>
        <v>93.756749927346675</v>
      </c>
      <c r="H36" s="135">
        <f t="shared" si="2"/>
        <v>93.930106997636258</v>
      </c>
      <c r="I36" s="135">
        <f t="shared" si="2"/>
        <v>94.258960770757142</v>
      </c>
      <c r="J36" s="135">
        <f t="shared" si="2"/>
        <v>94.779031981625891</v>
      </c>
      <c r="K36" s="135">
        <f t="shared" si="2"/>
        <v>95.906339663994686</v>
      </c>
      <c r="L36" s="135">
        <f t="shared" si="2"/>
        <v>96.90008329092133</v>
      </c>
      <c r="M36" s="135">
        <f t="shared" si="2"/>
        <v>100.27094036645921</v>
      </c>
      <c r="N36" s="135">
        <f t="shared" si="2"/>
        <v>105.76637561907728</v>
      </c>
      <c r="O36" s="31"/>
      <c r="P36" s="135" t="str">
        <f>IF(P26="-","-",SUM(P26:P35))</f>
        <v>-</v>
      </c>
      <c r="Q36" s="135" t="str">
        <f t="shared" ref="Q36:Z36" si="3">IF(Q26="-","-",SUM(Q26:Q35))</f>
        <v>-</v>
      </c>
      <c r="R36" s="135" t="str">
        <f t="shared" si="3"/>
        <v>-</v>
      </c>
      <c r="S36" s="135" t="str">
        <f t="shared" si="3"/>
        <v>-</v>
      </c>
      <c r="T36" s="135" t="str">
        <f t="shared" si="3"/>
        <v>-</v>
      </c>
      <c r="U36" s="135" t="str">
        <f t="shared" si="3"/>
        <v>-</v>
      </c>
      <c r="V36" s="135" t="str">
        <f t="shared" si="3"/>
        <v>-</v>
      </c>
      <c r="W36" s="135" t="str">
        <f t="shared" si="3"/>
        <v>-</v>
      </c>
      <c r="X36" s="135" t="str">
        <f t="shared" si="3"/>
        <v>-</v>
      </c>
      <c r="Y36" s="135" t="str">
        <f t="shared" si="3"/>
        <v>-</v>
      </c>
      <c r="Z36" s="135" t="str">
        <f t="shared" si="3"/>
        <v>-</v>
      </c>
      <c r="AA36" s="29"/>
    </row>
    <row r="37" spans="1:27" s="30" customFormat="1" ht="11.25" customHeight="1" x14ac:dyDescent="0.25">
      <c r="A37" s="273">
        <v>1</v>
      </c>
      <c r="B37" s="142" t="s">
        <v>353</v>
      </c>
      <c r="C37" s="142" t="s">
        <v>344</v>
      </c>
      <c r="D37" s="133" t="s">
        <v>321</v>
      </c>
      <c r="E37" s="134"/>
      <c r="F37" s="31"/>
      <c r="G37" s="41" t="s">
        <v>336</v>
      </c>
      <c r="H37" s="41" t="s">
        <v>336</v>
      </c>
      <c r="I37" s="41" t="s">
        <v>336</v>
      </c>
      <c r="J37" s="41" t="s">
        <v>336</v>
      </c>
      <c r="K37" s="41" t="s">
        <v>336</v>
      </c>
      <c r="L37" s="41" t="s">
        <v>336</v>
      </c>
      <c r="M37" s="41" t="s">
        <v>336</v>
      </c>
      <c r="N37" s="41" t="s">
        <v>336</v>
      </c>
      <c r="O37" s="31"/>
      <c r="P37" s="41" t="s">
        <v>336</v>
      </c>
      <c r="Q37" s="41" t="s">
        <v>336</v>
      </c>
      <c r="R37" s="41" t="s">
        <v>336</v>
      </c>
      <c r="S37" s="41" t="s">
        <v>336</v>
      </c>
      <c r="T37" s="41" t="s">
        <v>336</v>
      </c>
      <c r="U37" s="41" t="s">
        <v>336</v>
      </c>
      <c r="V37" s="41" t="s">
        <v>336</v>
      </c>
      <c r="W37" s="41" t="s">
        <v>336</v>
      </c>
      <c r="X37" s="41" t="s">
        <v>336</v>
      </c>
      <c r="Y37" s="41" t="s">
        <v>336</v>
      </c>
      <c r="Z37" s="41" t="s">
        <v>336</v>
      </c>
      <c r="AA37" s="29"/>
    </row>
    <row r="38" spans="1:27" s="30" customFormat="1" ht="11.25" customHeight="1" x14ac:dyDescent="0.25">
      <c r="A38" s="273">
        <v>2</v>
      </c>
      <c r="B38" s="142" t="s">
        <v>353</v>
      </c>
      <c r="C38" s="142" t="s">
        <v>303</v>
      </c>
      <c r="D38" s="133" t="s">
        <v>321</v>
      </c>
      <c r="E38" s="134"/>
      <c r="F38" s="31"/>
      <c r="G38" s="41" t="s">
        <v>336</v>
      </c>
      <c r="H38" s="41" t="s">
        <v>336</v>
      </c>
      <c r="I38" s="41" t="s">
        <v>336</v>
      </c>
      <c r="J38" s="41" t="s">
        <v>336</v>
      </c>
      <c r="K38" s="41" t="s">
        <v>336</v>
      </c>
      <c r="L38" s="41" t="s">
        <v>336</v>
      </c>
      <c r="M38" s="41" t="s">
        <v>336</v>
      </c>
      <c r="N38" s="41" t="s">
        <v>336</v>
      </c>
      <c r="O38" s="31"/>
      <c r="P38" s="41" t="s">
        <v>336</v>
      </c>
      <c r="Q38" s="41" t="s">
        <v>336</v>
      </c>
      <c r="R38" s="41" t="s">
        <v>336</v>
      </c>
      <c r="S38" s="41" t="s">
        <v>336</v>
      </c>
      <c r="T38" s="41" t="s">
        <v>336</v>
      </c>
      <c r="U38" s="41" t="s">
        <v>336</v>
      </c>
      <c r="V38" s="41" t="s">
        <v>336</v>
      </c>
      <c r="W38" s="41" t="s">
        <v>336</v>
      </c>
      <c r="X38" s="41" t="s">
        <v>336</v>
      </c>
      <c r="Y38" s="41" t="s">
        <v>336</v>
      </c>
      <c r="Z38" s="41" t="s">
        <v>336</v>
      </c>
      <c r="AA38" s="29"/>
    </row>
    <row r="39" spans="1:27" s="30" customFormat="1" ht="11.25" customHeight="1" x14ac:dyDescent="0.25">
      <c r="A39" s="273">
        <v>3</v>
      </c>
      <c r="B39" s="142" t="s">
        <v>2</v>
      </c>
      <c r="C39" s="142" t="s">
        <v>345</v>
      </c>
      <c r="D39" s="133" t="s">
        <v>321</v>
      </c>
      <c r="E39" s="134"/>
      <c r="F39" s="31"/>
      <c r="G39" s="41">
        <f>IF('3c PC'!G14="-","-",'3c PC'!G64)</f>
        <v>6.5567588596821027</v>
      </c>
      <c r="H39" s="41">
        <f>IF('3c PC'!H14="-","-",'3c PC'!H64)</f>
        <v>6.5567588596821027</v>
      </c>
      <c r="I39" s="41">
        <f>IF('3c PC'!I14="-","-",'3c PC'!I64)</f>
        <v>6.6197359495950758</v>
      </c>
      <c r="J39" s="41">
        <f>IF('3c PC'!J14="-","-",'3c PC'!J64)</f>
        <v>6.6197359495950758</v>
      </c>
      <c r="K39" s="41">
        <f>IF('3c PC'!K14="-","-",'3c PC'!K64)</f>
        <v>6.6995028867368616</v>
      </c>
      <c r="L39" s="41">
        <f>IF('3c PC'!L14="-","-",'3c PC'!L64)</f>
        <v>6.6995028867368616</v>
      </c>
      <c r="M39" s="41">
        <f>IF('3c PC'!M14="-","-",'3c PC'!M64)</f>
        <v>7.1131218301273513</v>
      </c>
      <c r="N39" s="41">
        <f>IF('3c PC'!N14="-","-",'3c PC'!N64)</f>
        <v>7.1131218301273513</v>
      </c>
      <c r="O39" s="31"/>
      <c r="P39" s="41" t="str">
        <f>'3c PC'!P64</f>
        <v>-</v>
      </c>
      <c r="Q39" s="41" t="str">
        <f>'3c PC'!Q64</f>
        <v>-</v>
      </c>
      <c r="R39" s="41" t="str">
        <f>'3c PC'!R64</f>
        <v>-</v>
      </c>
      <c r="S39" s="41" t="str">
        <f>'3c PC'!S64</f>
        <v>-</v>
      </c>
      <c r="T39" s="41" t="str">
        <f>'3c PC'!T64</f>
        <v>-</v>
      </c>
      <c r="U39" s="41" t="str">
        <f>'3c PC'!U64</f>
        <v>-</v>
      </c>
      <c r="V39" s="41" t="str">
        <f>'3c PC'!V64</f>
        <v>-</v>
      </c>
      <c r="W39" s="41" t="str">
        <f>'3c PC'!W64</f>
        <v>-</v>
      </c>
      <c r="X39" s="41" t="str">
        <f>'3c PC'!X64</f>
        <v>-</v>
      </c>
      <c r="Y39" s="41" t="str">
        <f>'3c PC'!Y64</f>
        <v>-</v>
      </c>
      <c r="Z39" s="41" t="str">
        <f>'3c PC'!Z64</f>
        <v>-</v>
      </c>
      <c r="AA39" s="29"/>
    </row>
    <row r="40" spans="1:27" s="30" customFormat="1" ht="11.25" customHeight="1" x14ac:dyDescent="0.25">
      <c r="A40" s="273">
        <v>4</v>
      </c>
      <c r="B40" s="142" t="s">
        <v>355</v>
      </c>
      <c r="C40" s="142" t="s">
        <v>346</v>
      </c>
      <c r="D40" s="133" t="s">
        <v>321</v>
      </c>
      <c r="E40" s="134"/>
      <c r="F40" s="31"/>
      <c r="G40" s="41" t="s">
        <v>336</v>
      </c>
      <c r="H40" s="41" t="s">
        <v>336</v>
      </c>
      <c r="I40" s="41" t="s">
        <v>336</v>
      </c>
      <c r="J40" s="41" t="s">
        <v>336</v>
      </c>
      <c r="K40" s="41" t="s">
        <v>336</v>
      </c>
      <c r="L40" s="41" t="s">
        <v>336</v>
      </c>
      <c r="M40" s="41" t="s">
        <v>336</v>
      </c>
      <c r="N40" s="41" t="s">
        <v>336</v>
      </c>
      <c r="O40" s="31"/>
      <c r="P40" s="41" t="s">
        <v>336</v>
      </c>
      <c r="Q40" s="41" t="s">
        <v>336</v>
      </c>
      <c r="R40" s="41" t="s">
        <v>336</v>
      </c>
      <c r="S40" s="41" t="s">
        <v>336</v>
      </c>
      <c r="T40" s="41" t="s">
        <v>336</v>
      </c>
      <c r="U40" s="41" t="s">
        <v>336</v>
      </c>
      <c r="V40" s="41" t="s">
        <v>336</v>
      </c>
      <c r="W40" s="41" t="s">
        <v>336</v>
      </c>
      <c r="X40" s="41" t="s">
        <v>336</v>
      </c>
      <c r="Y40" s="41" t="s">
        <v>336</v>
      </c>
      <c r="Z40" s="41" t="s">
        <v>336</v>
      </c>
      <c r="AA40" s="29"/>
    </row>
    <row r="41" spans="1:27" s="30" customFormat="1" ht="12.4" customHeight="1" x14ac:dyDescent="0.25">
      <c r="A41" s="273">
        <v>5</v>
      </c>
      <c r="B41" s="142" t="s">
        <v>352</v>
      </c>
      <c r="C41" s="142" t="s">
        <v>347</v>
      </c>
      <c r="D41" s="133" t="s">
        <v>321</v>
      </c>
      <c r="E41" s="134"/>
      <c r="F41" s="31"/>
      <c r="G41" s="41">
        <f>IF('3f CPIH'!C$16="-","-",'3g OC '!$E$11*('3f CPIH'!C$16/'3f CPIH'!$G$16))</f>
        <v>66.925069955235386</v>
      </c>
      <c r="H41" s="41">
        <f>IF('3f CPIH'!D$16="-","-",'3g OC '!$E$11*('3f CPIH'!D$16/'3f CPIH'!$G$16))</f>
        <v>67.059054079269885</v>
      </c>
      <c r="I41" s="41">
        <f>IF('3f CPIH'!E$16="-","-",'3g OC '!$E$11*('3f CPIH'!E$16/'3f CPIH'!$G$16))</f>
        <v>67.26003026532166</v>
      </c>
      <c r="J41" s="41">
        <f>IF('3f CPIH'!F$16="-","-",'3g OC '!$E$11*('3f CPIH'!F$16/'3f CPIH'!$G$16))</f>
        <v>67.661982637425169</v>
      </c>
      <c r="K41" s="41">
        <f>IF('3f CPIH'!G$16="-","-",'3g OC '!$E$11*('3f CPIH'!G$16/'3f CPIH'!$G$16))</f>
        <v>68.4658873816322</v>
      </c>
      <c r="L41" s="41">
        <f>IF('3f CPIH'!H$16="-","-",'3g OC '!$E$11*('3f CPIH'!H$16/'3f CPIH'!$G$16))</f>
        <v>69.336784187856495</v>
      </c>
      <c r="M41" s="41">
        <f>IF('3f CPIH'!I$16="-","-",'3g OC '!$E$11*('3f CPIH'!I$16/'3f CPIH'!$G$16))</f>
        <v>70.341665118115273</v>
      </c>
      <c r="N41" s="41">
        <f>IF('3f CPIH'!J$16="-","-",'3g OC '!$E$11*('3f CPIH'!J$16/'3f CPIH'!$G$16))</f>
        <v>70.944593676270557</v>
      </c>
      <c r="O41" s="31"/>
      <c r="P41" s="41">
        <f>IF('3f CPIH'!L$16="-","-",'3g OC '!$E$11*('3f CPIH'!L$16/'3f CPIH'!$G$16))</f>
        <v>70.944593676270557</v>
      </c>
      <c r="Q41" s="41" t="str">
        <f>IF('3f CPIH'!M$16="-","-",'3g OC '!$E$11*('3f CPIH'!M$16/'3f CPIH'!$G$16))</f>
        <v>-</v>
      </c>
      <c r="R41" s="41" t="str">
        <f>IF('3f CPIH'!N$16="-","-",'3g OC '!$E$11*('3f CPIH'!N$16/'3f CPIH'!$G$16))</f>
        <v>-</v>
      </c>
      <c r="S41" s="41" t="str">
        <f>IF('3f CPIH'!O$16="-","-",'3g OC '!$E$11*('3f CPIH'!O$16/'3f CPIH'!$G$16))</f>
        <v>-</v>
      </c>
      <c r="T41" s="41" t="str">
        <f>IF('3f CPIH'!P$16="-","-",'3g OC '!$E$11*('3f CPIH'!P$16/'3f CPIH'!$G$16))</f>
        <v>-</v>
      </c>
      <c r="U41" s="41" t="str">
        <f>IF('3f CPIH'!Q$16="-","-",'3g OC '!$E$11*('3f CPIH'!Q$16/'3f CPIH'!$G$16))</f>
        <v>-</v>
      </c>
      <c r="V41" s="41" t="str">
        <f>IF('3f CPIH'!R$16="-","-",'3g OC '!$E$11*('3f CPIH'!R$16/'3f CPIH'!$G$16))</f>
        <v>-</v>
      </c>
      <c r="W41" s="41" t="str">
        <f>IF('3f CPIH'!S$16="-","-",'3g OC '!$E$11*('3f CPIH'!S$16/'3f CPIH'!$G$16))</f>
        <v>-</v>
      </c>
      <c r="X41" s="41" t="str">
        <f>IF('3f CPIH'!T$16="-","-",'3g OC '!$E$11*('3f CPIH'!T$16/'3f CPIH'!$G$16))</f>
        <v>-</v>
      </c>
      <c r="Y41" s="41" t="str">
        <f>IF('3f CPIH'!U$16="-","-",'3g OC '!$E$11*('3f CPIH'!U$16/'3f CPIH'!$G$16))</f>
        <v>-</v>
      </c>
      <c r="Z41" s="41" t="str">
        <f>IF('3f CPIH'!V$16="-","-",'3g OC '!$E$11*('3f CPIH'!V$16/'3f CPIH'!$G$16))</f>
        <v>-</v>
      </c>
      <c r="AA41" s="29"/>
    </row>
    <row r="42" spans="1:27" s="30" customFormat="1" ht="11.5" x14ac:dyDescent="0.25">
      <c r="A42" s="273">
        <v>6</v>
      </c>
      <c r="B42" s="142" t="s">
        <v>352</v>
      </c>
      <c r="C42" s="142" t="s">
        <v>45</v>
      </c>
      <c r="D42" s="133" t="s">
        <v>321</v>
      </c>
      <c r="E42" s="134"/>
      <c r="F42" s="31"/>
      <c r="G42" s="41" t="s">
        <v>336</v>
      </c>
      <c r="H42" s="41" t="s">
        <v>336</v>
      </c>
      <c r="I42" s="41" t="s">
        <v>336</v>
      </c>
      <c r="J42" s="41" t="s">
        <v>336</v>
      </c>
      <c r="K42" s="41">
        <f>IF('3h SMNCC'!F$37="-","-",'3h SMNCC'!F$45)</f>
        <v>0</v>
      </c>
      <c r="L42" s="41">
        <f>IF('3h SMNCC'!G$37="-","-",'3h SMNCC'!G$45)</f>
        <v>-0.12178212898926209</v>
      </c>
      <c r="M42" s="41">
        <f>IF('3h SMNCC'!H$37="-","-",'3h SMNCC'!H$45)</f>
        <v>1.3595250059192825</v>
      </c>
      <c r="N42" s="41">
        <f>IF('3h SMNCC'!I$37="-","-",'3h SMNCC'!I$45)</f>
        <v>5.6746306369773842</v>
      </c>
      <c r="O42" s="31"/>
      <c r="P42" s="41" t="str">
        <f>IF('3h SMNCC'!K$37="-","-",'3h SMNCC'!K$45)</f>
        <v>-</v>
      </c>
      <c r="Q42" s="41" t="str">
        <f>IF('3h SMNCC'!L$37="-","-",'3h SMNCC'!L$45)</f>
        <v>-</v>
      </c>
      <c r="R42" s="41" t="str">
        <f>IF('3h SMNCC'!M$37="-","-",'3h SMNCC'!M$45)</f>
        <v>-</v>
      </c>
      <c r="S42" s="41" t="str">
        <f>IF('3h SMNCC'!N$37="-","-",'3h SMNCC'!N$45)</f>
        <v>-</v>
      </c>
      <c r="T42" s="41" t="str">
        <f>IF('3h SMNCC'!O$37="-","-",'3h SMNCC'!O$45)</f>
        <v>-</v>
      </c>
      <c r="U42" s="41" t="str">
        <f>IF('3h SMNCC'!P$37="-","-",'3h SMNCC'!P$45)</f>
        <v>-</v>
      </c>
      <c r="V42" s="41" t="str">
        <f>IF('3h SMNCC'!Q$37="-","-",'3h SMNCC'!Q$45)</f>
        <v>-</v>
      </c>
      <c r="W42" s="41" t="str">
        <f>IF('3h SMNCC'!R$37="-","-",'3h SMNCC'!R$45)</f>
        <v>-</v>
      </c>
      <c r="X42" s="41" t="str">
        <f>IF('3h SMNCC'!S$37="-","-",'3h SMNCC'!S$45)</f>
        <v>-</v>
      </c>
      <c r="Y42" s="41" t="str">
        <f>IF('3h SMNCC'!T$37="-","-",'3h SMNCC'!T$45)</f>
        <v>-</v>
      </c>
      <c r="Z42" s="41" t="str">
        <f>IF('3h SMNCC'!U$37="-","-",'3h SMNCC'!U$45)</f>
        <v>-</v>
      </c>
      <c r="AA42" s="29"/>
    </row>
    <row r="43" spans="1:27" s="30" customFormat="1" ht="11.5" x14ac:dyDescent="0.25">
      <c r="A43" s="273">
        <v>7</v>
      </c>
      <c r="B43" s="142" t="s">
        <v>352</v>
      </c>
      <c r="C43" s="142" t="s">
        <v>399</v>
      </c>
      <c r="D43" s="133" t="s">
        <v>321</v>
      </c>
      <c r="E43" s="134"/>
      <c r="F43" s="31"/>
      <c r="G43" s="41">
        <f>IF('3f CPIH'!C$16="-","-",'3i PAAC PAP'!$G$15*('3f CPIH'!C$16/'3f CPIH'!$G$16))</f>
        <v>13.020087506374207</v>
      </c>
      <c r="H43" s="41">
        <f>IF('3f CPIH'!D$16="-","-",'3i PAAC PAP'!$G$15*('3f CPIH'!D$16/'3f CPIH'!$G$16))</f>
        <v>13.046153747628209</v>
      </c>
      <c r="I43" s="41">
        <f>IF('3f CPIH'!E$16="-","-",'3i PAAC PAP'!$G$15*('3f CPIH'!E$16/'3f CPIH'!$G$16))</f>
        <v>13.085253109509214</v>
      </c>
      <c r="J43" s="41">
        <f>IF('3f CPIH'!F$16="-","-",'3i PAAC PAP'!$G$15*('3f CPIH'!F$16/'3f CPIH'!$G$16))</f>
        <v>13.163451833271221</v>
      </c>
      <c r="K43" s="41">
        <f>IF('3f CPIH'!G$16="-","-",'3i PAAC PAP'!$G$15*('3f CPIH'!G$16/'3f CPIH'!$G$16))</f>
        <v>13.319849280795236</v>
      </c>
      <c r="L43" s="41">
        <f>IF('3f CPIH'!H$16="-","-",'3i PAAC PAP'!$G$15*('3f CPIH'!H$16/'3f CPIH'!$G$16))</f>
        <v>13.489279848946252</v>
      </c>
      <c r="M43" s="41">
        <f>IF('3f CPIH'!I$16="-","-",'3i PAAC PAP'!$G$15*('3f CPIH'!I$16/'3f CPIH'!$G$16))</f>
        <v>13.684776658351268</v>
      </c>
      <c r="N43" s="41">
        <f>IF('3f CPIH'!J$16="-","-",'3i PAAC PAP'!$G$15*('3f CPIH'!J$16/'3f CPIH'!$G$16))</f>
        <v>13.802074743994281</v>
      </c>
      <c r="O43" s="31"/>
      <c r="P43" s="41">
        <f>IF('3f CPIH'!L$16="-","-",'3i PAAC PAP'!$G$15*('3f CPIH'!L$16/'3f CPIH'!$G$16))</f>
        <v>13.802074743994281</v>
      </c>
      <c r="Q43" s="41" t="str">
        <f>IF('3f CPIH'!M$16="-","-",'3i PAAC PAP'!$G$15*('3f CPIH'!M$16/'3f CPIH'!$G$16))</f>
        <v>-</v>
      </c>
      <c r="R43" s="41" t="str">
        <f>IF('3f CPIH'!N$16="-","-",'3i PAAC PAP'!$G$15*('3f CPIH'!N$16/'3f CPIH'!$G$16))</f>
        <v>-</v>
      </c>
      <c r="S43" s="41" t="str">
        <f>IF('3f CPIH'!O$16="-","-",'3i PAAC PAP'!$G$15*('3f CPIH'!O$16/'3f CPIH'!$G$16))</f>
        <v>-</v>
      </c>
      <c r="T43" s="41" t="str">
        <f>IF('3f CPIH'!P$16="-","-",'3i PAAC PAP'!$G$15*('3f CPIH'!P$16/'3f CPIH'!$G$16))</f>
        <v>-</v>
      </c>
      <c r="U43" s="41" t="str">
        <f>IF('3f CPIH'!Q$16="-","-",'3i PAAC PAP'!$G$15*('3f CPIH'!Q$16/'3f CPIH'!$G$16))</f>
        <v>-</v>
      </c>
      <c r="V43" s="41" t="str">
        <f>IF('3f CPIH'!R$16="-","-",'3i PAAC PAP'!$G$15*('3f CPIH'!R$16/'3f CPIH'!$G$16))</f>
        <v>-</v>
      </c>
      <c r="W43" s="41" t="str">
        <f>IF('3f CPIH'!S$16="-","-",'3i PAAC PAP'!$G$15*('3f CPIH'!S$16/'3f CPIH'!$G$16))</f>
        <v>-</v>
      </c>
      <c r="X43" s="41" t="str">
        <f>IF('3f CPIH'!T$16="-","-",'3i PAAC PAP'!$G$15*('3f CPIH'!T$16/'3f CPIH'!$G$16))</f>
        <v>-</v>
      </c>
      <c r="Y43" s="41" t="str">
        <f>IF('3f CPIH'!U$16="-","-",'3i PAAC PAP'!$G$15*('3f CPIH'!U$16/'3f CPIH'!$G$16))</f>
        <v>-</v>
      </c>
      <c r="Z43" s="41" t="str">
        <f>IF('3f CPIH'!V$16="-","-",'3i PAAC PAP'!$G$15*('3f CPIH'!V$16/'3f CPIH'!$G$16))</f>
        <v>-</v>
      </c>
      <c r="AA43" s="29"/>
    </row>
    <row r="44" spans="1:27" s="30" customFormat="1" ht="11.5" x14ac:dyDescent="0.25">
      <c r="A44" s="273">
        <v>8</v>
      </c>
      <c r="B44" s="142" t="s">
        <v>352</v>
      </c>
      <c r="C44" s="142" t="s">
        <v>417</v>
      </c>
      <c r="D44" s="133" t="s">
        <v>321</v>
      </c>
      <c r="E44" s="134"/>
      <c r="F44" s="31"/>
      <c r="G44" s="41">
        <f>IF(G39="-","-",SUM(G37:G42)*'3i PAAC PAP'!$G$27)</f>
        <v>4.1937083305843119</v>
      </c>
      <c r="H44" s="41">
        <f>IF(H39="-","-",SUM(H37:H42)*'3i PAAC PAP'!$G$27)</f>
        <v>4.2013549875359884</v>
      </c>
      <c r="I44" s="41">
        <f>IF(I39="-","-",SUM(I37:I42)*'3i PAAC PAP'!$G$27)</f>
        <v>4.2164191614977788</v>
      </c>
      <c r="J44" s="41">
        <f>IF(J39="-","-",SUM(J37:J42)*'3i PAAC PAP'!$G$27)</f>
        <v>4.2393591323528099</v>
      </c>
      <c r="K44" s="41">
        <f>IF(K39="-","-",SUM(K37:K42)*'3i PAAC PAP'!$G$27)</f>
        <v>4.2897914821097558</v>
      </c>
      <c r="L44" s="41">
        <f>IF(L39="-","-",SUM(L37:L42)*'3i PAAC PAP'!$G$27)</f>
        <v>4.3325444798664714</v>
      </c>
      <c r="M44" s="41">
        <f>IF(M39="-","-",SUM(M37:M42)*'3i PAAC PAP'!$G$27)</f>
        <v>4.4980404263474183</v>
      </c>
      <c r="N44" s="41">
        <f>IF(N39="-","-",SUM(N37:N42)*'3i PAAC PAP'!$G$27)</f>
        <v>4.7787193544855766</v>
      </c>
      <c r="O44" s="31"/>
      <c r="P44" s="41" t="str">
        <f>IF(P39="-","-",SUM(P37:P42)*'3i PAAC PAP'!$G$27)</f>
        <v>-</v>
      </c>
      <c r="Q44" s="41" t="str">
        <f>IF(Q39="-","-",SUM(Q37:Q42)*'3i PAAC PAP'!$G$27)</f>
        <v>-</v>
      </c>
      <c r="R44" s="41" t="str">
        <f>IF(R39="-","-",SUM(R37:R42)*'3i PAAC PAP'!$G$27)</f>
        <v>-</v>
      </c>
      <c r="S44" s="41" t="str">
        <f>IF(S39="-","-",SUM(S37:S42)*'3i PAAC PAP'!$G$27)</f>
        <v>-</v>
      </c>
      <c r="T44" s="41" t="str">
        <f>IF(T39="-","-",SUM(T37:T42)*'3i PAAC PAP'!$G$27)</f>
        <v>-</v>
      </c>
      <c r="U44" s="41" t="str">
        <f>IF(U39="-","-",SUM(U37:U42)*'3i PAAC PAP'!$G$27)</f>
        <v>-</v>
      </c>
      <c r="V44" s="41" t="str">
        <f>IF(V39="-","-",SUM(V37:V42)*'3i PAAC PAP'!$G$27)</f>
        <v>-</v>
      </c>
      <c r="W44" s="41" t="str">
        <f>IF(W39="-","-",SUM(W37:W42)*'3i PAAC PAP'!$G$27)</f>
        <v>-</v>
      </c>
      <c r="X44" s="41" t="str">
        <f>IF(X39="-","-",SUM(X37:X42)*'3i PAAC PAP'!$G$27)</f>
        <v>-</v>
      </c>
      <c r="Y44" s="41" t="str">
        <f>IF(Y39="-","-",SUM(Y37:Y42)*'3i PAAC PAP'!$G$27)</f>
        <v>-</v>
      </c>
      <c r="Z44" s="41" t="str">
        <f>IF(Z39="-","-",SUM(Z37:Z42)*'3i PAAC PAP'!$G$27)</f>
        <v>-</v>
      </c>
      <c r="AA44" s="29"/>
    </row>
    <row r="45" spans="1:27" s="30" customFormat="1" ht="11.25" customHeight="1" x14ac:dyDescent="0.25">
      <c r="A45" s="273">
        <v>9</v>
      </c>
      <c r="B45" s="142" t="s">
        <v>398</v>
      </c>
      <c r="C45" s="142" t="s">
        <v>548</v>
      </c>
      <c r="D45" s="140" t="s">
        <v>321</v>
      </c>
      <c r="E45" s="134"/>
      <c r="F45" s="31"/>
      <c r="G45" s="41">
        <f>IF(G39="-","-",SUM(G37:G44)*'3j EBIT'!$E$11)</f>
        <v>1.7232168683856444</v>
      </c>
      <c r="H45" s="41">
        <f>IF(H39="-","-",SUM(H37:H44)*'3j EBIT'!$E$11)</f>
        <v>1.7264031118082077</v>
      </c>
      <c r="I45" s="41">
        <f>IF(I39="-","-",SUM(I37:I44)*'3j EBIT'!$E$11)</f>
        <v>1.732447331232551</v>
      </c>
      <c r="J45" s="41">
        <f>IF(J39="-","-",SUM(J37:J44)*'3j EBIT'!$E$11)</f>
        <v>1.7420060615002413</v>
      </c>
      <c r="K45" s="41">
        <f>IF(K39="-","-",SUM(K37:K44)*'3j EBIT'!$E$11)</f>
        <v>1.7627255895942073</v>
      </c>
      <c r="L45" s="41">
        <f>IF(L39="-","-",SUM(L37:L44)*'3j EBIT'!$E$11)</f>
        <v>1.7809902562139195</v>
      </c>
      <c r="M45" s="41">
        <f>IF(M39="-","-",SUM(M37:M44)*'3j EBIT'!$E$11)</f>
        <v>1.8429454517383512</v>
      </c>
      <c r="N45" s="41">
        <f>IF(N39="-","-",SUM(N37:N44)*'3j EBIT'!$E$11)</f>
        <v>1.9439496645952479</v>
      </c>
      <c r="O45" s="31"/>
      <c r="P45" s="41" t="str">
        <f>IF(P39="-","-",SUM(P37:P44)*'3j EBIT'!$E$11)</f>
        <v>-</v>
      </c>
      <c r="Q45" s="41" t="str">
        <f>IF(Q39="-","-",SUM(Q37:Q44)*'3j EBIT'!$E$11)</f>
        <v>-</v>
      </c>
      <c r="R45" s="41" t="str">
        <f>IF(R39="-","-",SUM(R37:R44)*'3j EBIT'!$E$11)</f>
        <v>-</v>
      </c>
      <c r="S45" s="41" t="str">
        <f>IF(S39="-","-",SUM(S37:S44)*'3j EBIT'!$E$11)</f>
        <v>-</v>
      </c>
      <c r="T45" s="41" t="str">
        <f>IF(T39="-","-",SUM(T37:T44)*'3j EBIT'!$E$11)</f>
        <v>-</v>
      </c>
      <c r="U45" s="41" t="str">
        <f>IF(U39="-","-",SUM(U37:U44)*'3j EBIT'!$E$11)</f>
        <v>-</v>
      </c>
      <c r="V45" s="41" t="str">
        <f>IF(V39="-","-",SUM(V37:V44)*'3j EBIT'!$E$11)</f>
        <v>-</v>
      </c>
      <c r="W45" s="41" t="str">
        <f>IF(W39="-","-",SUM(W37:W44)*'3j EBIT'!$E$11)</f>
        <v>-</v>
      </c>
      <c r="X45" s="41" t="str">
        <f>IF(X39="-","-",SUM(X37:X44)*'3j EBIT'!$E$11)</f>
        <v>-</v>
      </c>
      <c r="Y45" s="41" t="str">
        <f>IF(Y39="-","-",SUM(Y37:Y44)*'3j EBIT'!$E$11)</f>
        <v>-</v>
      </c>
      <c r="Z45" s="41" t="str">
        <f>IF(Z39="-","-",SUM(Z37:Z44)*'3j EBIT'!$E$11)</f>
        <v>-</v>
      </c>
      <c r="AA45" s="29"/>
    </row>
    <row r="46" spans="1:27" s="30" customFormat="1" ht="11.25" customHeight="1" x14ac:dyDescent="0.25">
      <c r="A46" s="273">
        <v>10</v>
      </c>
      <c r="B46" s="142" t="s">
        <v>294</v>
      </c>
      <c r="C46" s="190" t="s">
        <v>549</v>
      </c>
      <c r="D46" s="140" t="s">
        <v>321</v>
      </c>
      <c r="E46" s="134"/>
      <c r="F46" s="31"/>
      <c r="G46" s="41">
        <f>IF(G41="-","-",SUM(G37:G39,G41:G45)*'3k HAP'!$E$12)</f>
        <v>1.337908407085014</v>
      </c>
      <c r="H46" s="41">
        <f>IF(H41="-","-",SUM(H37:H39,H41:H45)*'3k HAP'!$E$12)</f>
        <v>1.3403822117118573</v>
      </c>
      <c r="I46" s="41">
        <f>IF(I41="-","-",SUM(I37:I39,I41:I45)*'3k HAP'!$E$12)</f>
        <v>1.3450749536008519</v>
      </c>
      <c r="J46" s="41">
        <f>IF(J41="-","-",SUM(J37:J39,J41:J45)*'3k HAP'!$E$12)</f>
        <v>1.3524963674813819</v>
      </c>
      <c r="K46" s="41">
        <f>IF(K41="-","-",SUM(K37:K39,K41:K45)*'3k HAP'!$E$12)</f>
        <v>1.3685830431264046</v>
      </c>
      <c r="L46" s="41">
        <f>IF(L41="-","-",SUM(L37:L39,L41:L45)*'3k HAP'!$E$12)</f>
        <v>1.3827637602905831</v>
      </c>
      <c r="M46" s="41">
        <f>IF(M41="-","-",SUM(M37:M39,M41:M45)*'3k HAP'!$E$12)</f>
        <v>1.4308658758602772</v>
      </c>
      <c r="N46" s="41">
        <f>IF(N41="-","-",SUM(N37:N39,N41:N45)*'3k HAP'!$E$12)</f>
        <v>1.5092857126268728</v>
      </c>
      <c r="O46" s="31"/>
      <c r="P46" s="41">
        <f>IF(P41="-","-",SUM(P37:P39,P41:P45)*'3k HAP'!$E$12)</f>
        <v>1.2268416081266345</v>
      </c>
      <c r="Q46" s="41" t="str">
        <f>IF(Q41="-","-",SUM(Q37:Q39,Q41:Q45)*'3k HAP'!$E$12)</f>
        <v>-</v>
      </c>
      <c r="R46" s="41" t="str">
        <f>IF(R41="-","-",SUM(R37:R39,R41:R45)*'3k HAP'!$E$12)</f>
        <v>-</v>
      </c>
      <c r="S46" s="41" t="str">
        <f>IF(S41="-","-",SUM(S37:S39,S41:S45)*'3k HAP'!$E$12)</f>
        <v>-</v>
      </c>
      <c r="T46" s="41" t="str">
        <f>IF(T41="-","-",SUM(T37:T39,T41:T45)*'3k HAP'!$E$12)</f>
        <v>-</v>
      </c>
      <c r="U46" s="41" t="str">
        <f>IF(U41="-","-",SUM(U37:U39,U41:U45)*'3k HAP'!$E$12)</f>
        <v>-</v>
      </c>
      <c r="V46" s="41" t="str">
        <f>IF(V41="-","-",SUM(V37:V39,V41:V45)*'3k HAP'!$E$12)</f>
        <v>-</v>
      </c>
      <c r="W46" s="41" t="str">
        <f>IF(W41="-","-",SUM(W37:W39,W41:W45)*'3k HAP'!$E$12)</f>
        <v>-</v>
      </c>
      <c r="X46" s="41" t="str">
        <f>IF(X41="-","-",SUM(X37:X39,X41:X45)*'3k HAP'!$E$12)</f>
        <v>-</v>
      </c>
      <c r="Y46" s="41" t="str">
        <f>IF(Y41="-","-",SUM(Y37:Y39,Y41:Y45)*'3k HAP'!$E$12)</f>
        <v>-</v>
      </c>
      <c r="Z46" s="41" t="str">
        <f>IF(Z41="-","-",SUM(Z37:Z39,Z41:Z45)*'3k HAP'!$E$12)</f>
        <v>-</v>
      </c>
      <c r="AA46" s="29"/>
    </row>
    <row r="47" spans="1:27" s="30" customFormat="1" ht="11.25" customHeight="1" x14ac:dyDescent="0.25">
      <c r="A47" s="273">
        <v>11</v>
      </c>
      <c r="B47" s="142" t="s">
        <v>46</v>
      </c>
      <c r="C47" s="142" t="str">
        <f>B47&amp;"_"&amp;D47</f>
        <v>Total_London</v>
      </c>
      <c r="D47" s="140" t="s">
        <v>321</v>
      </c>
      <c r="E47" s="134"/>
      <c r="F47" s="31"/>
      <c r="G47" s="41">
        <f t="shared" ref="G47:N47" si="4">IF(G25="-","-",SUM(G37:G46))</f>
        <v>93.756749927346675</v>
      </c>
      <c r="H47" s="41">
        <f t="shared" si="4"/>
        <v>93.930106997636258</v>
      </c>
      <c r="I47" s="41">
        <f t="shared" si="4"/>
        <v>94.258960770757142</v>
      </c>
      <c r="J47" s="41">
        <f t="shared" si="4"/>
        <v>94.779031981625891</v>
      </c>
      <c r="K47" s="41">
        <f t="shared" si="4"/>
        <v>95.906339663994686</v>
      </c>
      <c r="L47" s="41">
        <f t="shared" si="4"/>
        <v>96.90008329092133</v>
      </c>
      <c r="M47" s="41">
        <f t="shared" si="4"/>
        <v>100.27094036645921</v>
      </c>
      <c r="N47" s="41">
        <f t="shared" si="4"/>
        <v>105.76637561907728</v>
      </c>
      <c r="O47" s="31"/>
      <c r="P47" s="41" t="str">
        <f t="shared" ref="P47:Z47" si="5">IF(P37="-","-",SUM(P37:P46))</f>
        <v>-</v>
      </c>
      <c r="Q47" s="41" t="str">
        <f t="shared" si="5"/>
        <v>-</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customHeight="1" x14ac:dyDescent="0.25">
      <c r="A48" s="273">
        <v>1</v>
      </c>
      <c r="B48" s="138" t="s">
        <v>353</v>
      </c>
      <c r="C48" s="138" t="s">
        <v>344</v>
      </c>
      <c r="D48" s="141" t="s">
        <v>322</v>
      </c>
      <c r="E48" s="137"/>
      <c r="F48" s="31"/>
      <c r="G48" s="135" t="s">
        <v>336</v>
      </c>
      <c r="H48" s="135" t="s">
        <v>336</v>
      </c>
      <c r="I48" s="135" t="s">
        <v>336</v>
      </c>
      <c r="J48" s="135" t="s">
        <v>336</v>
      </c>
      <c r="K48" s="135" t="s">
        <v>336</v>
      </c>
      <c r="L48" s="135" t="s">
        <v>336</v>
      </c>
      <c r="M48" s="135" t="s">
        <v>336</v>
      </c>
      <c r="N48" s="135" t="s">
        <v>336</v>
      </c>
      <c r="O48" s="31"/>
      <c r="P48" s="135" t="s">
        <v>336</v>
      </c>
      <c r="Q48" s="135" t="s">
        <v>336</v>
      </c>
      <c r="R48" s="135" t="s">
        <v>336</v>
      </c>
      <c r="S48" s="135" t="s">
        <v>336</v>
      </c>
      <c r="T48" s="135" t="s">
        <v>336</v>
      </c>
      <c r="U48" s="135" t="s">
        <v>336</v>
      </c>
      <c r="V48" s="135" t="s">
        <v>336</v>
      </c>
      <c r="W48" s="135" t="s">
        <v>336</v>
      </c>
      <c r="X48" s="135" t="s">
        <v>336</v>
      </c>
      <c r="Y48" s="135" t="s">
        <v>336</v>
      </c>
      <c r="Z48" s="135" t="s">
        <v>336</v>
      </c>
      <c r="AA48" s="29"/>
    </row>
    <row r="49" spans="1:27" s="30" customFormat="1" ht="11.25" customHeight="1" x14ac:dyDescent="0.25">
      <c r="A49" s="273">
        <v>2</v>
      </c>
      <c r="B49" s="138" t="s">
        <v>353</v>
      </c>
      <c r="C49" s="138" t="s">
        <v>303</v>
      </c>
      <c r="D49" s="141" t="s">
        <v>322</v>
      </c>
      <c r="E49" s="137"/>
      <c r="F49" s="31"/>
      <c r="G49" s="135" t="s">
        <v>336</v>
      </c>
      <c r="H49" s="135" t="s">
        <v>336</v>
      </c>
      <c r="I49" s="135" t="s">
        <v>336</v>
      </c>
      <c r="J49" s="135" t="s">
        <v>336</v>
      </c>
      <c r="K49" s="135" t="s">
        <v>336</v>
      </c>
      <c r="L49" s="135" t="s">
        <v>336</v>
      </c>
      <c r="M49" s="135" t="s">
        <v>336</v>
      </c>
      <c r="N49" s="135" t="s">
        <v>336</v>
      </c>
      <c r="O49" s="31"/>
      <c r="P49" s="135" t="s">
        <v>336</v>
      </c>
      <c r="Q49" s="135" t="s">
        <v>336</v>
      </c>
      <c r="R49" s="135" t="s">
        <v>336</v>
      </c>
      <c r="S49" s="135" t="s">
        <v>336</v>
      </c>
      <c r="T49" s="135" t="s">
        <v>336</v>
      </c>
      <c r="U49" s="135" t="s">
        <v>336</v>
      </c>
      <c r="V49" s="135" t="s">
        <v>336</v>
      </c>
      <c r="W49" s="135" t="s">
        <v>336</v>
      </c>
      <c r="X49" s="135" t="s">
        <v>336</v>
      </c>
      <c r="Y49" s="135" t="s">
        <v>336</v>
      </c>
      <c r="Z49" s="135" t="s">
        <v>336</v>
      </c>
      <c r="AA49" s="29"/>
    </row>
    <row r="50" spans="1:27" s="30" customFormat="1" ht="11.25" customHeight="1" x14ac:dyDescent="0.25">
      <c r="A50" s="273">
        <v>3</v>
      </c>
      <c r="B50" s="138" t="s">
        <v>2</v>
      </c>
      <c r="C50" s="138" t="s">
        <v>345</v>
      </c>
      <c r="D50" s="141" t="s">
        <v>322</v>
      </c>
      <c r="E50" s="137"/>
      <c r="F50" s="31"/>
      <c r="G50" s="135">
        <f>IF('3c PC'!G14="-","-",'3c PC'!G64)</f>
        <v>6.5567588596821027</v>
      </c>
      <c r="H50" s="135">
        <f>IF('3c PC'!H14="-","-",'3c PC'!H64)</f>
        <v>6.5567588596821027</v>
      </c>
      <c r="I50" s="135">
        <f>IF('3c PC'!I14="-","-",'3c PC'!I64)</f>
        <v>6.6197359495950758</v>
      </c>
      <c r="J50" s="135">
        <f>IF('3c PC'!J14="-","-",'3c PC'!J64)</f>
        <v>6.6197359495950758</v>
      </c>
      <c r="K50" s="135">
        <f>IF('3c PC'!K14="-","-",'3c PC'!K64)</f>
        <v>6.6995028867368616</v>
      </c>
      <c r="L50" s="135">
        <f>IF('3c PC'!L14="-","-",'3c PC'!L64)</f>
        <v>6.6995028867368616</v>
      </c>
      <c r="M50" s="135">
        <f>IF('3c PC'!M14="-","-",'3c PC'!M64)</f>
        <v>7.1131218301273513</v>
      </c>
      <c r="N50" s="135">
        <f>IF('3c PC'!N14="-","-",'3c PC'!N64)</f>
        <v>7.1131218301273513</v>
      </c>
      <c r="O50" s="31"/>
      <c r="P50" s="135" t="str">
        <f>'3c PC'!P64</f>
        <v>-</v>
      </c>
      <c r="Q50" s="135" t="str">
        <f>'3c PC'!Q64</f>
        <v>-</v>
      </c>
      <c r="R50" s="135" t="str">
        <f>'3c PC'!R64</f>
        <v>-</v>
      </c>
      <c r="S50" s="135" t="str">
        <f>'3c PC'!S64</f>
        <v>-</v>
      </c>
      <c r="T50" s="135" t="str">
        <f>'3c PC'!T64</f>
        <v>-</v>
      </c>
      <c r="U50" s="135" t="str">
        <f>'3c PC'!U64</f>
        <v>-</v>
      </c>
      <c r="V50" s="135" t="str">
        <f>'3c PC'!V64</f>
        <v>-</v>
      </c>
      <c r="W50" s="135" t="str">
        <f>'3c PC'!W64</f>
        <v>-</v>
      </c>
      <c r="X50" s="135" t="str">
        <f>'3c PC'!X64</f>
        <v>-</v>
      </c>
      <c r="Y50" s="135" t="str">
        <f>'3c PC'!Y64</f>
        <v>-</v>
      </c>
      <c r="Z50" s="135" t="str">
        <f>'3c PC'!Z64</f>
        <v>-</v>
      </c>
      <c r="AA50" s="29"/>
    </row>
    <row r="51" spans="1:27" s="30" customFormat="1" ht="11.25" customHeight="1" x14ac:dyDescent="0.25">
      <c r="A51" s="273">
        <v>4</v>
      </c>
      <c r="B51" s="138" t="s">
        <v>355</v>
      </c>
      <c r="C51" s="138" t="s">
        <v>346</v>
      </c>
      <c r="D51" s="141" t="s">
        <v>322</v>
      </c>
      <c r="E51" s="137"/>
      <c r="F51" s="31"/>
      <c r="G51" s="135" t="s">
        <v>336</v>
      </c>
      <c r="H51" s="135" t="s">
        <v>336</v>
      </c>
      <c r="I51" s="135" t="s">
        <v>336</v>
      </c>
      <c r="J51" s="135" t="s">
        <v>336</v>
      </c>
      <c r="K51" s="135" t="s">
        <v>336</v>
      </c>
      <c r="L51" s="135" t="s">
        <v>336</v>
      </c>
      <c r="M51" s="135" t="s">
        <v>336</v>
      </c>
      <c r="N51" s="135" t="s">
        <v>336</v>
      </c>
      <c r="O51" s="31"/>
      <c r="P51" s="135" t="s">
        <v>336</v>
      </c>
      <c r="Q51" s="135" t="s">
        <v>336</v>
      </c>
      <c r="R51" s="135" t="s">
        <v>336</v>
      </c>
      <c r="S51" s="135" t="s">
        <v>336</v>
      </c>
      <c r="T51" s="135" t="s">
        <v>336</v>
      </c>
      <c r="U51" s="135" t="s">
        <v>336</v>
      </c>
      <c r="V51" s="135" t="s">
        <v>336</v>
      </c>
      <c r="W51" s="135" t="s">
        <v>336</v>
      </c>
      <c r="X51" s="135" t="s">
        <v>336</v>
      </c>
      <c r="Y51" s="135" t="s">
        <v>336</v>
      </c>
      <c r="Z51" s="135" t="s">
        <v>336</v>
      </c>
      <c r="AA51" s="29"/>
    </row>
    <row r="52" spans="1:27" s="30" customFormat="1" ht="11.5" x14ac:dyDescent="0.25">
      <c r="A52" s="273">
        <v>5</v>
      </c>
      <c r="B52" s="138" t="s">
        <v>352</v>
      </c>
      <c r="C52" s="138" t="s">
        <v>347</v>
      </c>
      <c r="D52" s="141" t="s">
        <v>322</v>
      </c>
      <c r="E52" s="137"/>
      <c r="F52" s="31"/>
      <c r="G52" s="135">
        <f>IF('3f CPIH'!C$16="-","-",'3g OC '!$E$11*('3f CPIH'!C$16/'3f CPIH'!$G$16))</f>
        <v>66.925069955235386</v>
      </c>
      <c r="H52" s="135">
        <f>IF('3f CPIH'!D$16="-","-",'3g OC '!$E$11*('3f CPIH'!D$16/'3f CPIH'!$G$16))</f>
        <v>67.059054079269885</v>
      </c>
      <c r="I52" s="135">
        <f>IF('3f CPIH'!E$16="-","-",'3g OC '!$E$11*('3f CPIH'!E$16/'3f CPIH'!$G$16))</f>
        <v>67.26003026532166</v>
      </c>
      <c r="J52" s="135">
        <f>IF('3f CPIH'!F$16="-","-",'3g OC '!$E$11*('3f CPIH'!F$16/'3f CPIH'!$G$16))</f>
        <v>67.661982637425169</v>
      </c>
      <c r="K52" s="135">
        <f>IF('3f CPIH'!G$16="-","-",'3g OC '!$E$11*('3f CPIH'!G$16/'3f CPIH'!$G$16))</f>
        <v>68.4658873816322</v>
      </c>
      <c r="L52" s="135">
        <f>IF('3f CPIH'!H$16="-","-",'3g OC '!$E$11*('3f CPIH'!H$16/'3f CPIH'!$G$16))</f>
        <v>69.336784187856495</v>
      </c>
      <c r="M52" s="135">
        <f>IF('3f CPIH'!I$16="-","-",'3g OC '!$E$11*('3f CPIH'!I$16/'3f CPIH'!$G$16))</f>
        <v>70.341665118115273</v>
      </c>
      <c r="N52" s="135">
        <f>IF('3f CPIH'!J$16="-","-",'3g OC '!$E$11*('3f CPIH'!J$16/'3f CPIH'!$G$16))</f>
        <v>70.944593676270557</v>
      </c>
      <c r="O52" s="31"/>
      <c r="P52" s="135">
        <f>IF('3f CPIH'!L$16="-","-",'3g OC '!$E$11*('3f CPIH'!L$16/'3f CPIH'!$G$16))</f>
        <v>70.944593676270557</v>
      </c>
      <c r="Q52" s="135" t="str">
        <f>IF('3f CPIH'!M$16="-","-",'3g OC '!$E$11*('3f CPIH'!M$16/'3f CPIH'!$G$16))</f>
        <v>-</v>
      </c>
      <c r="R52" s="135" t="str">
        <f>IF('3f CPIH'!N$16="-","-",'3g OC '!$E$11*('3f CPIH'!N$16/'3f CPIH'!$G$16))</f>
        <v>-</v>
      </c>
      <c r="S52" s="135" t="str">
        <f>IF('3f CPIH'!O$16="-","-",'3g OC '!$E$11*('3f CPIH'!O$16/'3f CPIH'!$G$16))</f>
        <v>-</v>
      </c>
      <c r="T52" s="135" t="str">
        <f>IF('3f CPIH'!P$16="-","-",'3g OC '!$E$11*('3f CPIH'!P$16/'3f CPIH'!$G$16))</f>
        <v>-</v>
      </c>
      <c r="U52" s="135" t="str">
        <f>IF('3f CPIH'!Q$16="-","-",'3g OC '!$E$11*('3f CPIH'!Q$16/'3f CPIH'!$G$16))</f>
        <v>-</v>
      </c>
      <c r="V52" s="135" t="str">
        <f>IF('3f CPIH'!R$16="-","-",'3g OC '!$E$11*('3f CPIH'!R$16/'3f CPIH'!$G$16))</f>
        <v>-</v>
      </c>
      <c r="W52" s="135" t="str">
        <f>IF('3f CPIH'!S$16="-","-",'3g OC '!$E$11*('3f CPIH'!S$16/'3f CPIH'!$G$16))</f>
        <v>-</v>
      </c>
      <c r="X52" s="135" t="str">
        <f>IF('3f CPIH'!T$16="-","-",'3g OC '!$E$11*('3f CPIH'!T$16/'3f CPIH'!$G$16))</f>
        <v>-</v>
      </c>
      <c r="Y52" s="135" t="str">
        <f>IF('3f CPIH'!U$16="-","-",'3g OC '!$E$11*('3f CPIH'!U$16/'3f CPIH'!$G$16))</f>
        <v>-</v>
      </c>
      <c r="Z52" s="135" t="str">
        <f>IF('3f CPIH'!V$16="-","-",'3g OC '!$E$11*('3f CPIH'!V$16/'3f CPIH'!$G$16))</f>
        <v>-</v>
      </c>
      <c r="AA52" s="29"/>
    </row>
    <row r="53" spans="1:27" s="30" customFormat="1" ht="11.5" x14ac:dyDescent="0.25">
      <c r="A53" s="273">
        <v>6</v>
      </c>
      <c r="B53" s="138" t="s">
        <v>352</v>
      </c>
      <c r="C53" s="138" t="s">
        <v>45</v>
      </c>
      <c r="D53" s="141" t="s">
        <v>322</v>
      </c>
      <c r="E53" s="137"/>
      <c r="F53" s="31"/>
      <c r="G53" s="135" t="s">
        <v>336</v>
      </c>
      <c r="H53" s="135" t="s">
        <v>336</v>
      </c>
      <c r="I53" s="135" t="s">
        <v>336</v>
      </c>
      <c r="J53" s="135" t="s">
        <v>336</v>
      </c>
      <c r="K53" s="135">
        <f>IF('3h SMNCC'!F$37="-","-",'3h SMNCC'!F$45)</f>
        <v>0</v>
      </c>
      <c r="L53" s="135">
        <f>IF('3h SMNCC'!G$37="-","-",'3h SMNCC'!G$45)</f>
        <v>-0.12178212898926209</v>
      </c>
      <c r="M53" s="135">
        <f>IF('3h SMNCC'!H$37="-","-",'3h SMNCC'!H$45)</f>
        <v>1.3595250059192825</v>
      </c>
      <c r="N53" s="135">
        <f>IF('3h SMNCC'!I$37="-","-",'3h SMNCC'!I$45)</f>
        <v>5.6746306369773842</v>
      </c>
      <c r="O53" s="31"/>
      <c r="P53" s="135" t="str">
        <f>IF('3h SMNCC'!K$37="-","-",'3h SMNCC'!K$45)</f>
        <v>-</v>
      </c>
      <c r="Q53" s="135" t="str">
        <f>IF('3h SMNCC'!L$37="-","-",'3h SMNCC'!L$45)</f>
        <v>-</v>
      </c>
      <c r="R53" s="135" t="str">
        <f>IF('3h SMNCC'!M$37="-","-",'3h SMNCC'!M$45)</f>
        <v>-</v>
      </c>
      <c r="S53" s="135" t="str">
        <f>IF('3h SMNCC'!N$37="-","-",'3h SMNCC'!N$45)</f>
        <v>-</v>
      </c>
      <c r="T53" s="135" t="str">
        <f>IF('3h SMNCC'!O$37="-","-",'3h SMNCC'!O$45)</f>
        <v>-</v>
      </c>
      <c r="U53" s="135" t="str">
        <f>IF('3h SMNCC'!P$37="-","-",'3h SMNCC'!P$45)</f>
        <v>-</v>
      </c>
      <c r="V53" s="135" t="str">
        <f>IF('3h SMNCC'!Q$37="-","-",'3h SMNCC'!Q$45)</f>
        <v>-</v>
      </c>
      <c r="W53" s="135" t="str">
        <f>IF('3h SMNCC'!R$37="-","-",'3h SMNCC'!R$45)</f>
        <v>-</v>
      </c>
      <c r="X53" s="135" t="str">
        <f>IF('3h SMNCC'!S$37="-","-",'3h SMNCC'!S$45)</f>
        <v>-</v>
      </c>
      <c r="Y53" s="135" t="str">
        <f>IF('3h SMNCC'!T$37="-","-",'3h SMNCC'!T$45)</f>
        <v>-</v>
      </c>
      <c r="Z53" s="135" t="str">
        <f>IF('3h SMNCC'!U$37="-","-",'3h SMNCC'!U$45)</f>
        <v>-</v>
      </c>
      <c r="AA53" s="29"/>
    </row>
    <row r="54" spans="1:27" s="30" customFormat="1" ht="12.4" customHeight="1" x14ac:dyDescent="0.25">
      <c r="A54" s="273">
        <v>7</v>
      </c>
      <c r="B54" s="138" t="s">
        <v>352</v>
      </c>
      <c r="C54" s="138" t="s">
        <v>399</v>
      </c>
      <c r="D54" s="141" t="s">
        <v>322</v>
      </c>
      <c r="E54" s="137"/>
      <c r="F54" s="31"/>
      <c r="G54" s="135">
        <f>IF('3f CPIH'!C$16="-","-",'3i PAAC PAP'!$G$15*('3f CPIH'!C$16/'3f CPIH'!$G$16))</f>
        <v>13.020087506374207</v>
      </c>
      <c r="H54" s="135">
        <f>IF('3f CPIH'!D$16="-","-",'3i PAAC PAP'!$G$15*('3f CPIH'!D$16/'3f CPIH'!$G$16))</f>
        <v>13.046153747628209</v>
      </c>
      <c r="I54" s="135">
        <f>IF('3f CPIH'!E$16="-","-",'3i PAAC PAP'!$G$15*('3f CPIH'!E$16/'3f CPIH'!$G$16))</f>
        <v>13.085253109509214</v>
      </c>
      <c r="J54" s="135">
        <f>IF('3f CPIH'!F$16="-","-",'3i PAAC PAP'!$G$15*('3f CPIH'!F$16/'3f CPIH'!$G$16))</f>
        <v>13.163451833271221</v>
      </c>
      <c r="K54" s="135">
        <f>IF('3f CPIH'!G$16="-","-",'3i PAAC PAP'!$G$15*('3f CPIH'!G$16/'3f CPIH'!$G$16))</f>
        <v>13.319849280795236</v>
      </c>
      <c r="L54" s="135">
        <f>IF('3f CPIH'!H$16="-","-",'3i PAAC PAP'!$G$15*('3f CPIH'!H$16/'3f CPIH'!$G$16))</f>
        <v>13.489279848946252</v>
      </c>
      <c r="M54" s="135">
        <f>IF('3f CPIH'!I$16="-","-",'3i PAAC PAP'!$G$15*('3f CPIH'!I$16/'3f CPIH'!$G$16))</f>
        <v>13.684776658351268</v>
      </c>
      <c r="N54" s="135">
        <f>IF('3f CPIH'!J$16="-","-",'3i PAAC PAP'!$G$15*('3f CPIH'!J$16/'3f CPIH'!$G$16))</f>
        <v>13.802074743994281</v>
      </c>
      <c r="O54" s="31"/>
      <c r="P54" s="135">
        <f>IF('3f CPIH'!L$16="-","-",'3i PAAC PAP'!$G$15*('3f CPIH'!L$16/'3f CPIH'!$G$16))</f>
        <v>13.802074743994281</v>
      </c>
      <c r="Q54" s="135" t="str">
        <f>IF('3f CPIH'!M$16="-","-",'3i PAAC PAP'!$G$15*('3f CPIH'!M$16/'3f CPIH'!$G$16))</f>
        <v>-</v>
      </c>
      <c r="R54" s="135" t="str">
        <f>IF('3f CPIH'!N$16="-","-",'3i PAAC PAP'!$G$15*('3f CPIH'!N$16/'3f CPIH'!$G$16))</f>
        <v>-</v>
      </c>
      <c r="S54" s="135" t="str">
        <f>IF('3f CPIH'!O$16="-","-",'3i PAAC PAP'!$G$15*('3f CPIH'!O$16/'3f CPIH'!$G$16))</f>
        <v>-</v>
      </c>
      <c r="T54" s="135" t="str">
        <f>IF('3f CPIH'!P$16="-","-",'3i PAAC PAP'!$G$15*('3f CPIH'!P$16/'3f CPIH'!$G$16))</f>
        <v>-</v>
      </c>
      <c r="U54" s="135" t="str">
        <f>IF('3f CPIH'!Q$16="-","-",'3i PAAC PAP'!$G$15*('3f CPIH'!Q$16/'3f CPIH'!$G$16))</f>
        <v>-</v>
      </c>
      <c r="V54" s="135" t="str">
        <f>IF('3f CPIH'!R$16="-","-",'3i PAAC PAP'!$G$15*('3f CPIH'!R$16/'3f CPIH'!$G$16))</f>
        <v>-</v>
      </c>
      <c r="W54" s="135" t="str">
        <f>IF('3f CPIH'!S$16="-","-",'3i PAAC PAP'!$G$15*('3f CPIH'!S$16/'3f CPIH'!$G$16))</f>
        <v>-</v>
      </c>
      <c r="X54" s="135" t="str">
        <f>IF('3f CPIH'!T$16="-","-",'3i PAAC PAP'!$G$15*('3f CPIH'!T$16/'3f CPIH'!$G$16))</f>
        <v>-</v>
      </c>
      <c r="Y54" s="135" t="str">
        <f>IF('3f CPIH'!U$16="-","-",'3i PAAC PAP'!$G$15*('3f CPIH'!U$16/'3f CPIH'!$G$16))</f>
        <v>-</v>
      </c>
      <c r="Z54" s="135" t="str">
        <f>IF('3f CPIH'!V$16="-","-",'3i PAAC PAP'!$G$15*('3f CPIH'!V$16/'3f CPIH'!$G$16))</f>
        <v>-</v>
      </c>
      <c r="AA54" s="29"/>
    </row>
    <row r="55" spans="1:27" s="30" customFormat="1" ht="11.5" x14ac:dyDescent="0.25">
      <c r="A55" s="273">
        <v>8</v>
      </c>
      <c r="B55" s="138" t="s">
        <v>352</v>
      </c>
      <c r="C55" s="138" t="s">
        <v>417</v>
      </c>
      <c r="D55" s="141" t="s">
        <v>322</v>
      </c>
      <c r="E55" s="137"/>
      <c r="F55" s="31"/>
      <c r="G55" s="135">
        <f>IF(G50="-","-",SUM(G48:G53)*'3i PAAC PAP'!$G$27)</f>
        <v>4.1937083305843119</v>
      </c>
      <c r="H55" s="135">
        <f>IF(H50="-","-",SUM(H48:H53)*'3i PAAC PAP'!$G$27)</f>
        <v>4.2013549875359884</v>
      </c>
      <c r="I55" s="135">
        <f>IF(I50="-","-",SUM(I48:I53)*'3i PAAC PAP'!$G$27)</f>
        <v>4.2164191614977788</v>
      </c>
      <c r="J55" s="135">
        <f>IF(J50="-","-",SUM(J48:J53)*'3i PAAC PAP'!$G$27)</f>
        <v>4.2393591323528099</v>
      </c>
      <c r="K55" s="135">
        <f>IF(K50="-","-",SUM(K48:K53)*'3i PAAC PAP'!$G$27)</f>
        <v>4.2897914821097558</v>
      </c>
      <c r="L55" s="135">
        <f>IF(L50="-","-",SUM(L48:L53)*'3i PAAC PAP'!$G$27)</f>
        <v>4.3325444798664714</v>
      </c>
      <c r="M55" s="135">
        <f>IF(M50="-","-",SUM(M48:M53)*'3i PAAC PAP'!$G$27)</f>
        <v>4.4980404263474183</v>
      </c>
      <c r="N55" s="135">
        <f>IF(N50="-","-",SUM(N48:N53)*'3i PAAC PAP'!$G$27)</f>
        <v>4.7787193544855766</v>
      </c>
      <c r="O55" s="31"/>
      <c r="P55" s="135" t="str">
        <f>IF(P50="-","-",SUM(P48:P53)*'3i PAAC PAP'!$G$27)</f>
        <v>-</v>
      </c>
      <c r="Q55" s="135" t="str">
        <f>IF(Q50="-","-",SUM(Q48:Q53)*'3i PAAC PAP'!$G$27)</f>
        <v>-</v>
      </c>
      <c r="R55" s="135" t="str">
        <f>IF(R50="-","-",SUM(R48:R53)*'3i PAAC PAP'!$G$27)</f>
        <v>-</v>
      </c>
      <c r="S55" s="135" t="str">
        <f>IF(S50="-","-",SUM(S48:S53)*'3i PAAC PAP'!$G$27)</f>
        <v>-</v>
      </c>
      <c r="T55" s="135" t="str">
        <f>IF(T50="-","-",SUM(T48:T53)*'3i PAAC PAP'!$G$27)</f>
        <v>-</v>
      </c>
      <c r="U55" s="135" t="str">
        <f>IF(U50="-","-",SUM(U48:U53)*'3i PAAC PAP'!$G$27)</f>
        <v>-</v>
      </c>
      <c r="V55" s="135" t="str">
        <f>IF(V50="-","-",SUM(V48:V53)*'3i PAAC PAP'!$G$27)</f>
        <v>-</v>
      </c>
      <c r="W55" s="135" t="str">
        <f>IF(W50="-","-",SUM(W48:W53)*'3i PAAC PAP'!$G$27)</f>
        <v>-</v>
      </c>
      <c r="X55" s="135" t="str">
        <f>IF(X50="-","-",SUM(X48:X53)*'3i PAAC PAP'!$G$27)</f>
        <v>-</v>
      </c>
      <c r="Y55" s="135" t="str">
        <f>IF(Y50="-","-",SUM(Y48:Y53)*'3i PAAC PAP'!$G$27)</f>
        <v>-</v>
      </c>
      <c r="Z55" s="135" t="str">
        <f>IF(Z50="-","-",SUM(Z48:Z53)*'3i PAAC PAP'!$G$27)</f>
        <v>-</v>
      </c>
      <c r="AA55" s="29"/>
    </row>
    <row r="56" spans="1:27" s="30" customFormat="1" ht="11.25" customHeight="1" x14ac:dyDescent="0.25">
      <c r="A56" s="273">
        <v>9</v>
      </c>
      <c r="B56" s="138" t="s">
        <v>398</v>
      </c>
      <c r="C56" s="138" t="s">
        <v>548</v>
      </c>
      <c r="D56" s="141" t="s">
        <v>322</v>
      </c>
      <c r="E56" s="137"/>
      <c r="F56" s="31"/>
      <c r="G56" s="135">
        <f>IF(G50="-","-",SUM(G48:G55)*'3j EBIT'!$E$11)</f>
        <v>1.7232168683856444</v>
      </c>
      <c r="H56" s="135">
        <f>IF(H50="-","-",SUM(H48:H55)*'3j EBIT'!$E$11)</f>
        <v>1.7264031118082077</v>
      </c>
      <c r="I56" s="135">
        <f>IF(I50="-","-",SUM(I48:I55)*'3j EBIT'!$E$11)</f>
        <v>1.732447331232551</v>
      </c>
      <c r="J56" s="135">
        <f>IF(J50="-","-",SUM(J48:J55)*'3j EBIT'!$E$11)</f>
        <v>1.7420060615002413</v>
      </c>
      <c r="K56" s="135">
        <f>IF(K50="-","-",SUM(K48:K55)*'3j EBIT'!$E$11)</f>
        <v>1.7627255895942073</v>
      </c>
      <c r="L56" s="135">
        <f>IF(L50="-","-",SUM(L48:L55)*'3j EBIT'!$E$11)</f>
        <v>1.7809902562139195</v>
      </c>
      <c r="M56" s="135">
        <f>IF(M50="-","-",SUM(M48:M55)*'3j EBIT'!$E$11)</f>
        <v>1.8429454517383512</v>
      </c>
      <c r="N56" s="135">
        <f>IF(N50="-","-",SUM(N48:N55)*'3j EBIT'!$E$11)</f>
        <v>1.9439496645952479</v>
      </c>
      <c r="O56" s="31"/>
      <c r="P56" s="135" t="str">
        <f>IF(P50="-","-",SUM(P48:P55)*'3j EBIT'!$E$11)</f>
        <v>-</v>
      </c>
      <c r="Q56" s="135" t="str">
        <f>IF(Q50="-","-",SUM(Q48:Q55)*'3j EBIT'!$E$11)</f>
        <v>-</v>
      </c>
      <c r="R56" s="135" t="str">
        <f>IF(R50="-","-",SUM(R48:R55)*'3j EBIT'!$E$11)</f>
        <v>-</v>
      </c>
      <c r="S56" s="135" t="str">
        <f>IF(S50="-","-",SUM(S48:S55)*'3j EBIT'!$E$11)</f>
        <v>-</v>
      </c>
      <c r="T56" s="135" t="str">
        <f>IF(T50="-","-",SUM(T48:T55)*'3j EBIT'!$E$11)</f>
        <v>-</v>
      </c>
      <c r="U56" s="135" t="str">
        <f>IF(U50="-","-",SUM(U48:U55)*'3j EBIT'!$E$11)</f>
        <v>-</v>
      </c>
      <c r="V56" s="135" t="str">
        <f>IF(V50="-","-",SUM(V48:V55)*'3j EBIT'!$E$11)</f>
        <v>-</v>
      </c>
      <c r="W56" s="135" t="str">
        <f>IF(W50="-","-",SUM(W48:W55)*'3j EBIT'!$E$11)</f>
        <v>-</v>
      </c>
      <c r="X56" s="135" t="str">
        <f>IF(X50="-","-",SUM(X48:X55)*'3j EBIT'!$E$11)</f>
        <v>-</v>
      </c>
      <c r="Y56" s="135" t="str">
        <f>IF(Y50="-","-",SUM(Y48:Y55)*'3j EBIT'!$E$11)</f>
        <v>-</v>
      </c>
      <c r="Z56" s="135" t="str">
        <f>IF(Z50="-","-",SUM(Z48:Z55)*'3j EBIT'!$E$11)</f>
        <v>-</v>
      </c>
      <c r="AA56" s="29"/>
    </row>
    <row r="57" spans="1:27" s="30" customFormat="1" ht="11.25" customHeight="1" x14ac:dyDescent="0.25">
      <c r="A57" s="273">
        <v>10</v>
      </c>
      <c r="B57" s="138" t="s">
        <v>294</v>
      </c>
      <c r="C57" s="188" t="s">
        <v>549</v>
      </c>
      <c r="D57" s="141" t="s">
        <v>322</v>
      </c>
      <c r="E57" s="137"/>
      <c r="F57" s="31"/>
      <c r="G57" s="135">
        <f>IF(G52="-","-",SUM(G48:G50,G52:G56)*'3k HAP'!$E$12)</f>
        <v>1.337908407085014</v>
      </c>
      <c r="H57" s="135">
        <f>IF(H52="-","-",SUM(H48:H50,H52:H56)*'3k HAP'!$E$12)</f>
        <v>1.3403822117118573</v>
      </c>
      <c r="I57" s="135">
        <f>IF(I52="-","-",SUM(I48:I50,I52:I56)*'3k HAP'!$E$12)</f>
        <v>1.3450749536008519</v>
      </c>
      <c r="J57" s="135">
        <f>IF(J52="-","-",SUM(J48:J50,J52:J56)*'3k HAP'!$E$12)</f>
        <v>1.3524963674813819</v>
      </c>
      <c r="K57" s="135">
        <f>IF(K52="-","-",SUM(K48:K50,K52:K56)*'3k HAP'!$E$12)</f>
        <v>1.3685830431264046</v>
      </c>
      <c r="L57" s="135">
        <f>IF(L52="-","-",SUM(L48:L50,L52:L56)*'3k HAP'!$E$12)</f>
        <v>1.3827637602905831</v>
      </c>
      <c r="M57" s="135">
        <f>IF(M52="-","-",SUM(M48:M50,M52:M56)*'3k HAP'!$E$12)</f>
        <v>1.4308658758602772</v>
      </c>
      <c r="N57" s="135">
        <f>IF(N52="-","-",SUM(N48:N50,N52:N56)*'3k HAP'!$E$12)</f>
        <v>1.5092857126268728</v>
      </c>
      <c r="O57" s="31"/>
      <c r="P57" s="135">
        <f>IF(P52="-","-",SUM(P48:P50,P52:P56)*'3k HAP'!$E$12)</f>
        <v>1.2268416081266345</v>
      </c>
      <c r="Q57" s="135" t="str">
        <f>IF(Q52="-","-",SUM(Q48:Q50,Q52:Q56)*'3k HAP'!$E$12)</f>
        <v>-</v>
      </c>
      <c r="R57" s="135" t="str">
        <f>IF(R52="-","-",SUM(R48:R50,R52:R56)*'3k HAP'!$E$12)</f>
        <v>-</v>
      </c>
      <c r="S57" s="135" t="str">
        <f>IF(S52="-","-",SUM(S48:S50,S52:S56)*'3k HAP'!$E$12)</f>
        <v>-</v>
      </c>
      <c r="T57" s="135" t="str">
        <f>IF(T52="-","-",SUM(T48:T50,T52:T56)*'3k HAP'!$E$12)</f>
        <v>-</v>
      </c>
      <c r="U57" s="135" t="str">
        <f>IF(U52="-","-",SUM(U48:U50,U52:U56)*'3k HAP'!$E$12)</f>
        <v>-</v>
      </c>
      <c r="V57" s="135" t="str">
        <f>IF(V52="-","-",SUM(V48:V50,V52:V56)*'3k HAP'!$E$12)</f>
        <v>-</v>
      </c>
      <c r="W57" s="135" t="str">
        <f>IF(W52="-","-",SUM(W48:W50,W52:W56)*'3k HAP'!$E$12)</f>
        <v>-</v>
      </c>
      <c r="X57" s="135" t="str">
        <f>IF(X52="-","-",SUM(X48:X50,X52:X56)*'3k HAP'!$E$12)</f>
        <v>-</v>
      </c>
      <c r="Y57" s="135" t="str">
        <f>IF(Y52="-","-",SUM(Y48:Y50,Y52:Y56)*'3k HAP'!$E$12)</f>
        <v>-</v>
      </c>
      <c r="Z57" s="135" t="str">
        <f>IF(Z52="-","-",SUM(Z48:Z50,Z52:Z56)*'3k HAP'!$E$12)</f>
        <v>-</v>
      </c>
      <c r="AA57" s="29"/>
    </row>
    <row r="58" spans="1:27" s="30" customFormat="1" ht="11.25" customHeight="1" x14ac:dyDescent="0.25">
      <c r="A58" s="273">
        <v>11</v>
      </c>
      <c r="B58" s="138" t="s">
        <v>46</v>
      </c>
      <c r="C58" s="138" t="str">
        <f>B58&amp;"_"&amp;D58</f>
        <v>Total_N Wales and Mersey</v>
      </c>
      <c r="D58" s="141" t="s">
        <v>322</v>
      </c>
      <c r="E58" s="137"/>
      <c r="F58" s="31"/>
      <c r="G58" s="135">
        <f t="shared" ref="G58:N58" si="6">IF(G36="-","-",SUM(G48:G57))</f>
        <v>93.756749927346675</v>
      </c>
      <c r="H58" s="135">
        <f t="shared" si="6"/>
        <v>93.930106997636258</v>
      </c>
      <c r="I58" s="135">
        <f t="shared" si="6"/>
        <v>94.258960770757142</v>
      </c>
      <c r="J58" s="135">
        <f t="shared" si="6"/>
        <v>94.779031981625891</v>
      </c>
      <c r="K58" s="135">
        <f t="shared" si="6"/>
        <v>95.906339663994686</v>
      </c>
      <c r="L58" s="135">
        <f t="shared" si="6"/>
        <v>96.90008329092133</v>
      </c>
      <c r="M58" s="135">
        <f t="shared" si="6"/>
        <v>100.27094036645921</v>
      </c>
      <c r="N58" s="135">
        <f t="shared" si="6"/>
        <v>105.76637561907728</v>
      </c>
      <c r="O58" s="31"/>
      <c r="P58" s="135" t="str">
        <f>IF(P48="-","-",SUM(P48:P57))</f>
        <v>-</v>
      </c>
      <c r="Q58" s="135" t="str">
        <f t="shared" ref="Q58:Z58" si="7">IF(Q48="-","-",SUM(Q48:Q57))</f>
        <v>-</v>
      </c>
      <c r="R58" s="135" t="str">
        <f t="shared" si="7"/>
        <v>-</v>
      </c>
      <c r="S58" s="135" t="str">
        <f t="shared" si="7"/>
        <v>-</v>
      </c>
      <c r="T58" s="135" t="str">
        <f t="shared" si="7"/>
        <v>-</v>
      </c>
      <c r="U58" s="135" t="str">
        <f t="shared" si="7"/>
        <v>-</v>
      </c>
      <c r="V58" s="135" t="str">
        <f t="shared" si="7"/>
        <v>-</v>
      </c>
      <c r="W58" s="135" t="str">
        <f t="shared" si="7"/>
        <v>-</v>
      </c>
      <c r="X58" s="135" t="str">
        <f t="shared" si="7"/>
        <v>-</v>
      </c>
      <c r="Y58" s="135" t="str">
        <f t="shared" si="7"/>
        <v>-</v>
      </c>
      <c r="Z58" s="135" t="str">
        <f t="shared" si="7"/>
        <v>-</v>
      </c>
      <c r="AA58" s="29"/>
    </row>
    <row r="59" spans="1:27" s="30" customFormat="1" ht="11.25" customHeight="1" x14ac:dyDescent="0.25">
      <c r="A59" s="273">
        <v>1</v>
      </c>
      <c r="B59" s="142" t="s">
        <v>353</v>
      </c>
      <c r="C59" s="142" t="s">
        <v>344</v>
      </c>
      <c r="D59" s="140" t="s">
        <v>323</v>
      </c>
      <c r="E59" s="134"/>
      <c r="F59" s="31"/>
      <c r="G59" s="41" t="s">
        <v>336</v>
      </c>
      <c r="H59" s="41" t="s">
        <v>336</v>
      </c>
      <c r="I59" s="41" t="s">
        <v>336</v>
      </c>
      <c r="J59" s="41" t="s">
        <v>336</v>
      </c>
      <c r="K59" s="41" t="s">
        <v>336</v>
      </c>
      <c r="L59" s="41" t="s">
        <v>336</v>
      </c>
      <c r="M59" s="41" t="s">
        <v>336</v>
      </c>
      <c r="N59" s="41" t="s">
        <v>336</v>
      </c>
      <c r="O59" s="31"/>
      <c r="P59" s="41" t="s">
        <v>336</v>
      </c>
      <c r="Q59" s="41" t="s">
        <v>336</v>
      </c>
      <c r="R59" s="41" t="s">
        <v>336</v>
      </c>
      <c r="S59" s="41" t="s">
        <v>336</v>
      </c>
      <c r="T59" s="41" t="s">
        <v>336</v>
      </c>
      <c r="U59" s="41" t="s">
        <v>336</v>
      </c>
      <c r="V59" s="41" t="s">
        <v>336</v>
      </c>
      <c r="W59" s="41" t="s">
        <v>336</v>
      </c>
      <c r="X59" s="41" t="s">
        <v>336</v>
      </c>
      <c r="Y59" s="41" t="s">
        <v>336</v>
      </c>
      <c r="Z59" s="41" t="s">
        <v>336</v>
      </c>
      <c r="AA59" s="29"/>
    </row>
    <row r="60" spans="1:27" s="30" customFormat="1" ht="11.25" customHeight="1" x14ac:dyDescent="0.25">
      <c r="A60" s="273">
        <v>2</v>
      </c>
      <c r="B60" s="142" t="s">
        <v>353</v>
      </c>
      <c r="C60" s="142" t="s">
        <v>303</v>
      </c>
      <c r="D60" s="140" t="s">
        <v>323</v>
      </c>
      <c r="E60" s="134"/>
      <c r="F60" s="31"/>
      <c r="G60" s="41" t="s">
        <v>336</v>
      </c>
      <c r="H60" s="41" t="s">
        <v>336</v>
      </c>
      <c r="I60" s="41" t="s">
        <v>336</v>
      </c>
      <c r="J60" s="41" t="s">
        <v>336</v>
      </c>
      <c r="K60" s="41" t="s">
        <v>336</v>
      </c>
      <c r="L60" s="41" t="s">
        <v>336</v>
      </c>
      <c r="M60" s="41" t="s">
        <v>336</v>
      </c>
      <c r="N60" s="41" t="s">
        <v>336</v>
      </c>
      <c r="O60" s="31"/>
      <c r="P60" s="41" t="s">
        <v>336</v>
      </c>
      <c r="Q60" s="41" t="s">
        <v>336</v>
      </c>
      <c r="R60" s="41" t="s">
        <v>336</v>
      </c>
      <c r="S60" s="41" t="s">
        <v>336</v>
      </c>
      <c r="T60" s="41" t="s">
        <v>336</v>
      </c>
      <c r="U60" s="41" t="s">
        <v>336</v>
      </c>
      <c r="V60" s="41" t="s">
        <v>336</v>
      </c>
      <c r="W60" s="41" t="s">
        <v>336</v>
      </c>
      <c r="X60" s="41" t="s">
        <v>336</v>
      </c>
      <c r="Y60" s="41" t="s">
        <v>336</v>
      </c>
      <c r="Z60" s="41" t="s">
        <v>336</v>
      </c>
      <c r="AA60" s="29"/>
    </row>
    <row r="61" spans="1:27" s="30" customFormat="1" ht="11.25" customHeight="1" x14ac:dyDescent="0.25">
      <c r="A61" s="273">
        <v>3</v>
      </c>
      <c r="B61" s="142" t="s">
        <v>2</v>
      </c>
      <c r="C61" s="142" t="s">
        <v>345</v>
      </c>
      <c r="D61" s="140" t="s">
        <v>323</v>
      </c>
      <c r="E61" s="134"/>
      <c r="F61" s="31"/>
      <c r="G61" s="41">
        <f>IF('3c PC'!G14="-","-",'3c PC'!G64)</f>
        <v>6.5567588596821027</v>
      </c>
      <c r="H61" s="41">
        <f>IF('3c PC'!H14="-","-",'3c PC'!H64)</f>
        <v>6.5567588596821027</v>
      </c>
      <c r="I61" s="41">
        <f>IF('3c PC'!I14="-","-",'3c PC'!I64)</f>
        <v>6.6197359495950758</v>
      </c>
      <c r="J61" s="41">
        <f>IF('3c PC'!J14="-","-",'3c PC'!J64)</f>
        <v>6.6197359495950758</v>
      </c>
      <c r="K61" s="41">
        <f>IF('3c PC'!K14="-","-",'3c PC'!K64)</f>
        <v>6.6995028867368616</v>
      </c>
      <c r="L61" s="41">
        <f>IF('3c PC'!L14="-","-",'3c PC'!L64)</f>
        <v>6.6995028867368616</v>
      </c>
      <c r="M61" s="41">
        <f>IF('3c PC'!M14="-","-",'3c PC'!M64)</f>
        <v>7.1131218301273513</v>
      </c>
      <c r="N61" s="41">
        <f>IF('3c PC'!N14="-","-",'3c PC'!N64)</f>
        <v>7.1131218301273513</v>
      </c>
      <c r="O61" s="31"/>
      <c r="P61" s="41" t="str">
        <f>'3c PC'!P64</f>
        <v>-</v>
      </c>
      <c r="Q61" s="41" t="str">
        <f>'3c PC'!Q64</f>
        <v>-</v>
      </c>
      <c r="R61" s="41" t="str">
        <f>'3c PC'!R64</f>
        <v>-</v>
      </c>
      <c r="S61" s="41" t="str">
        <f>'3c PC'!S64</f>
        <v>-</v>
      </c>
      <c r="T61" s="41" t="str">
        <f>'3c PC'!T64</f>
        <v>-</v>
      </c>
      <c r="U61" s="41" t="str">
        <f>'3c PC'!U64</f>
        <v>-</v>
      </c>
      <c r="V61" s="41" t="str">
        <f>'3c PC'!V64</f>
        <v>-</v>
      </c>
      <c r="W61" s="41" t="str">
        <f>'3c PC'!W64</f>
        <v>-</v>
      </c>
      <c r="X61" s="41" t="str">
        <f>'3c PC'!X64</f>
        <v>-</v>
      </c>
      <c r="Y61" s="41" t="str">
        <f>'3c PC'!Y64</f>
        <v>-</v>
      </c>
      <c r="Z61" s="41" t="str">
        <f>'3c PC'!Z64</f>
        <v>-</v>
      </c>
      <c r="AA61" s="29"/>
    </row>
    <row r="62" spans="1:27" s="30" customFormat="1" ht="11.5" x14ac:dyDescent="0.25">
      <c r="A62" s="273">
        <v>4</v>
      </c>
      <c r="B62" s="142" t="s">
        <v>355</v>
      </c>
      <c r="C62" s="142" t="s">
        <v>346</v>
      </c>
      <c r="D62" s="140" t="s">
        <v>323</v>
      </c>
      <c r="E62" s="134"/>
      <c r="F62" s="31"/>
      <c r="G62" s="41" t="s">
        <v>336</v>
      </c>
      <c r="H62" s="41" t="s">
        <v>336</v>
      </c>
      <c r="I62" s="41" t="s">
        <v>336</v>
      </c>
      <c r="J62" s="41" t="s">
        <v>336</v>
      </c>
      <c r="K62" s="41" t="s">
        <v>336</v>
      </c>
      <c r="L62" s="41" t="s">
        <v>336</v>
      </c>
      <c r="M62" s="41" t="s">
        <v>336</v>
      </c>
      <c r="N62" s="41" t="s">
        <v>336</v>
      </c>
      <c r="O62" s="31"/>
      <c r="P62" s="41" t="s">
        <v>336</v>
      </c>
      <c r="Q62" s="41" t="s">
        <v>336</v>
      </c>
      <c r="R62" s="41" t="s">
        <v>336</v>
      </c>
      <c r="S62" s="41" t="s">
        <v>336</v>
      </c>
      <c r="T62" s="41" t="s">
        <v>336</v>
      </c>
      <c r="U62" s="41" t="s">
        <v>336</v>
      </c>
      <c r="V62" s="41" t="s">
        <v>336</v>
      </c>
      <c r="W62" s="41" t="s">
        <v>336</v>
      </c>
      <c r="X62" s="41" t="s">
        <v>336</v>
      </c>
      <c r="Y62" s="41" t="s">
        <v>336</v>
      </c>
      <c r="Z62" s="41" t="s">
        <v>336</v>
      </c>
      <c r="AA62" s="29"/>
    </row>
    <row r="63" spans="1:27" s="30" customFormat="1" ht="11.5" x14ac:dyDescent="0.25">
      <c r="A63" s="273">
        <v>5</v>
      </c>
      <c r="B63" s="142" t="s">
        <v>352</v>
      </c>
      <c r="C63" s="142" t="s">
        <v>347</v>
      </c>
      <c r="D63" s="140" t="s">
        <v>323</v>
      </c>
      <c r="E63" s="134"/>
      <c r="F63" s="31"/>
      <c r="G63" s="41">
        <f>IF('3f CPIH'!C$16="-","-",'3g OC '!$E$11*('3f CPIH'!C$16/'3f CPIH'!$G$16))</f>
        <v>66.925069955235386</v>
      </c>
      <c r="H63" s="41">
        <f>IF('3f CPIH'!D$16="-","-",'3g OC '!$E$11*('3f CPIH'!D$16/'3f CPIH'!$G$16))</f>
        <v>67.059054079269885</v>
      </c>
      <c r="I63" s="41">
        <f>IF('3f CPIH'!E$16="-","-",'3g OC '!$E$11*('3f CPIH'!E$16/'3f CPIH'!$G$16))</f>
        <v>67.26003026532166</v>
      </c>
      <c r="J63" s="41">
        <f>IF('3f CPIH'!F$16="-","-",'3g OC '!$E$11*('3f CPIH'!F$16/'3f CPIH'!$G$16))</f>
        <v>67.661982637425169</v>
      </c>
      <c r="K63" s="41">
        <f>IF('3f CPIH'!G$16="-","-",'3g OC '!$E$11*('3f CPIH'!G$16/'3f CPIH'!$G$16))</f>
        <v>68.4658873816322</v>
      </c>
      <c r="L63" s="41">
        <f>IF('3f CPIH'!H$16="-","-",'3g OC '!$E$11*('3f CPIH'!H$16/'3f CPIH'!$G$16))</f>
        <v>69.336784187856495</v>
      </c>
      <c r="M63" s="41">
        <f>IF('3f CPIH'!I$16="-","-",'3g OC '!$E$11*('3f CPIH'!I$16/'3f CPIH'!$G$16))</f>
        <v>70.341665118115273</v>
      </c>
      <c r="N63" s="41">
        <f>IF('3f CPIH'!J$16="-","-",'3g OC '!$E$11*('3f CPIH'!J$16/'3f CPIH'!$G$16))</f>
        <v>70.944593676270557</v>
      </c>
      <c r="O63" s="31"/>
      <c r="P63" s="41">
        <f>IF('3f CPIH'!L$16="-","-",'3g OC '!$E$11*('3f CPIH'!L$16/'3f CPIH'!$G$16))</f>
        <v>70.944593676270557</v>
      </c>
      <c r="Q63" s="41" t="str">
        <f>IF('3f CPIH'!M$16="-","-",'3g OC '!$E$11*('3f CPIH'!M$16/'3f CPIH'!$G$16))</f>
        <v>-</v>
      </c>
      <c r="R63" s="41" t="str">
        <f>IF('3f CPIH'!N$16="-","-",'3g OC '!$E$11*('3f CPIH'!N$16/'3f CPIH'!$G$16))</f>
        <v>-</v>
      </c>
      <c r="S63" s="41" t="str">
        <f>IF('3f CPIH'!O$16="-","-",'3g OC '!$E$11*('3f CPIH'!O$16/'3f CPIH'!$G$16))</f>
        <v>-</v>
      </c>
      <c r="T63" s="41" t="str">
        <f>IF('3f CPIH'!P$16="-","-",'3g OC '!$E$11*('3f CPIH'!P$16/'3f CPIH'!$G$16))</f>
        <v>-</v>
      </c>
      <c r="U63" s="41" t="str">
        <f>IF('3f CPIH'!Q$16="-","-",'3g OC '!$E$11*('3f CPIH'!Q$16/'3f CPIH'!$G$16))</f>
        <v>-</v>
      </c>
      <c r="V63" s="41" t="str">
        <f>IF('3f CPIH'!R$16="-","-",'3g OC '!$E$11*('3f CPIH'!R$16/'3f CPIH'!$G$16))</f>
        <v>-</v>
      </c>
      <c r="W63" s="41" t="str">
        <f>IF('3f CPIH'!S$16="-","-",'3g OC '!$E$11*('3f CPIH'!S$16/'3f CPIH'!$G$16))</f>
        <v>-</v>
      </c>
      <c r="X63" s="41" t="str">
        <f>IF('3f CPIH'!T$16="-","-",'3g OC '!$E$11*('3f CPIH'!T$16/'3f CPIH'!$G$16))</f>
        <v>-</v>
      </c>
      <c r="Y63" s="41" t="str">
        <f>IF('3f CPIH'!U$16="-","-",'3g OC '!$E$11*('3f CPIH'!U$16/'3f CPIH'!$G$16))</f>
        <v>-</v>
      </c>
      <c r="Z63" s="41" t="str">
        <f>IF('3f CPIH'!V$16="-","-",'3g OC '!$E$11*('3f CPIH'!V$16/'3f CPIH'!$G$16))</f>
        <v>-</v>
      </c>
      <c r="AA63" s="29"/>
    </row>
    <row r="64" spans="1:27" s="30" customFormat="1" ht="11.5" x14ac:dyDescent="0.25">
      <c r="A64" s="273">
        <v>6</v>
      </c>
      <c r="B64" s="142" t="s">
        <v>352</v>
      </c>
      <c r="C64" s="142" t="s">
        <v>45</v>
      </c>
      <c r="D64" s="140" t="s">
        <v>323</v>
      </c>
      <c r="E64" s="134"/>
      <c r="F64" s="31"/>
      <c r="G64" s="41" t="s">
        <v>336</v>
      </c>
      <c r="H64" s="41" t="s">
        <v>336</v>
      </c>
      <c r="I64" s="41" t="s">
        <v>336</v>
      </c>
      <c r="J64" s="41" t="s">
        <v>336</v>
      </c>
      <c r="K64" s="41">
        <f>IF('3h SMNCC'!F$37="-","-",'3h SMNCC'!F$45)</f>
        <v>0</v>
      </c>
      <c r="L64" s="41">
        <f>IF('3h SMNCC'!G$37="-","-",'3h SMNCC'!G$45)</f>
        <v>-0.12178212898926209</v>
      </c>
      <c r="M64" s="41">
        <f>IF('3h SMNCC'!H$37="-","-",'3h SMNCC'!H$45)</f>
        <v>1.3595250059192825</v>
      </c>
      <c r="N64" s="41">
        <f>IF('3h SMNCC'!I$37="-","-",'3h SMNCC'!I$45)</f>
        <v>5.6746306369773842</v>
      </c>
      <c r="O64" s="31"/>
      <c r="P64" s="41" t="str">
        <f>IF('3h SMNCC'!K$37="-","-",'3h SMNCC'!K$45)</f>
        <v>-</v>
      </c>
      <c r="Q64" s="41" t="str">
        <f>IF('3h SMNCC'!L$37="-","-",'3h SMNCC'!L$45)</f>
        <v>-</v>
      </c>
      <c r="R64" s="41" t="str">
        <f>IF('3h SMNCC'!M$37="-","-",'3h SMNCC'!M$45)</f>
        <v>-</v>
      </c>
      <c r="S64" s="41" t="str">
        <f>IF('3h SMNCC'!N$37="-","-",'3h SMNCC'!N$45)</f>
        <v>-</v>
      </c>
      <c r="T64" s="41" t="str">
        <f>IF('3h SMNCC'!O$37="-","-",'3h SMNCC'!O$45)</f>
        <v>-</v>
      </c>
      <c r="U64" s="41" t="str">
        <f>IF('3h SMNCC'!P$37="-","-",'3h SMNCC'!P$45)</f>
        <v>-</v>
      </c>
      <c r="V64" s="41" t="str">
        <f>IF('3h SMNCC'!Q$37="-","-",'3h SMNCC'!Q$45)</f>
        <v>-</v>
      </c>
      <c r="W64" s="41" t="str">
        <f>IF('3h SMNCC'!R$37="-","-",'3h SMNCC'!R$45)</f>
        <v>-</v>
      </c>
      <c r="X64" s="41" t="str">
        <f>IF('3h SMNCC'!S$37="-","-",'3h SMNCC'!S$45)</f>
        <v>-</v>
      </c>
      <c r="Y64" s="41" t="str">
        <f>IF('3h SMNCC'!T$37="-","-",'3h SMNCC'!T$45)</f>
        <v>-</v>
      </c>
      <c r="Z64" s="41" t="str">
        <f>IF('3h SMNCC'!U$37="-","-",'3h SMNCC'!U$45)</f>
        <v>-</v>
      </c>
      <c r="AA64" s="29"/>
    </row>
    <row r="65" spans="1:27" s="30" customFormat="1" ht="11.5" x14ac:dyDescent="0.25">
      <c r="A65" s="273">
        <v>7</v>
      </c>
      <c r="B65" s="142" t="s">
        <v>352</v>
      </c>
      <c r="C65" s="142" t="s">
        <v>399</v>
      </c>
      <c r="D65" s="140" t="s">
        <v>323</v>
      </c>
      <c r="E65" s="134"/>
      <c r="F65" s="31"/>
      <c r="G65" s="41">
        <f>IF('3f CPIH'!C$16="-","-",'3i PAAC PAP'!$G$15*('3f CPIH'!C$16/'3f CPIH'!$G$16))</f>
        <v>13.020087506374207</v>
      </c>
      <c r="H65" s="41">
        <f>IF('3f CPIH'!D$16="-","-",'3i PAAC PAP'!$G$15*('3f CPIH'!D$16/'3f CPIH'!$G$16))</f>
        <v>13.046153747628209</v>
      </c>
      <c r="I65" s="41">
        <f>IF('3f CPIH'!E$16="-","-",'3i PAAC PAP'!$G$15*('3f CPIH'!E$16/'3f CPIH'!$G$16))</f>
        <v>13.085253109509214</v>
      </c>
      <c r="J65" s="41">
        <f>IF('3f CPIH'!F$16="-","-",'3i PAAC PAP'!$G$15*('3f CPIH'!F$16/'3f CPIH'!$G$16))</f>
        <v>13.163451833271221</v>
      </c>
      <c r="K65" s="41">
        <f>IF('3f CPIH'!G$16="-","-",'3i PAAC PAP'!$G$15*('3f CPIH'!G$16/'3f CPIH'!$G$16))</f>
        <v>13.319849280795236</v>
      </c>
      <c r="L65" s="41">
        <f>IF('3f CPIH'!H$16="-","-",'3i PAAC PAP'!$G$15*('3f CPIH'!H$16/'3f CPIH'!$G$16))</f>
        <v>13.489279848946252</v>
      </c>
      <c r="M65" s="41">
        <f>IF('3f CPIH'!I$16="-","-",'3i PAAC PAP'!$G$15*('3f CPIH'!I$16/'3f CPIH'!$G$16))</f>
        <v>13.684776658351268</v>
      </c>
      <c r="N65" s="41">
        <f>IF('3f CPIH'!J$16="-","-",'3i PAAC PAP'!$G$15*('3f CPIH'!J$16/'3f CPIH'!$G$16))</f>
        <v>13.802074743994281</v>
      </c>
      <c r="O65" s="31"/>
      <c r="P65" s="41">
        <f>IF('3f CPIH'!L$16="-","-",'3i PAAC PAP'!$G$15*('3f CPIH'!L$16/'3f CPIH'!$G$16))</f>
        <v>13.802074743994281</v>
      </c>
      <c r="Q65" s="41" t="str">
        <f>IF('3f CPIH'!M$16="-","-",'3i PAAC PAP'!$G$15*('3f CPIH'!M$16/'3f CPIH'!$G$16))</f>
        <v>-</v>
      </c>
      <c r="R65" s="41" t="str">
        <f>IF('3f CPIH'!N$16="-","-",'3i PAAC PAP'!$G$15*('3f CPIH'!N$16/'3f CPIH'!$G$16))</f>
        <v>-</v>
      </c>
      <c r="S65" s="41" t="str">
        <f>IF('3f CPIH'!O$16="-","-",'3i PAAC PAP'!$G$15*('3f CPIH'!O$16/'3f CPIH'!$G$16))</f>
        <v>-</v>
      </c>
      <c r="T65" s="41" t="str">
        <f>IF('3f CPIH'!P$16="-","-",'3i PAAC PAP'!$G$15*('3f CPIH'!P$16/'3f CPIH'!$G$16))</f>
        <v>-</v>
      </c>
      <c r="U65" s="41" t="str">
        <f>IF('3f CPIH'!Q$16="-","-",'3i PAAC PAP'!$G$15*('3f CPIH'!Q$16/'3f CPIH'!$G$16))</f>
        <v>-</v>
      </c>
      <c r="V65" s="41" t="str">
        <f>IF('3f CPIH'!R$16="-","-",'3i PAAC PAP'!$G$15*('3f CPIH'!R$16/'3f CPIH'!$G$16))</f>
        <v>-</v>
      </c>
      <c r="W65" s="41" t="str">
        <f>IF('3f CPIH'!S$16="-","-",'3i PAAC PAP'!$G$15*('3f CPIH'!S$16/'3f CPIH'!$G$16))</f>
        <v>-</v>
      </c>
      <c r="X65" s="41" t="str">
        <f>IF('3f CPIH'!T$16="-","-",'3i PAAC PAP'!$G$15*('3f CPIH'!T$16/'3f CPIH'!$G$16))</f>
        <v>-</v>
      </c>
      <c r="Y65" s="41" t="str">
        <f>IF('3f CPIH'!U$16="-","-",'3i PAAC PAP'!$G$15*('3f CPIH'!U$16/'3f CPIH'!$G$16))</f>
        <v>-</v>
      </c>
      <c r="Z65" s="41" t="str">
        <f>IF('3f CPIH'!V$16="-","-",'3i PAAC PAP'!$G$15*('3f CPIH'!V$16/'3f CPIH'!$G$16))</f>
        <v>-</v>
      </c>
      <c r="AA65" s="29"/>
    </row>
    <row r="66" spans="1:27" s="30" customFormat="1" ht="11.25" customHeight="1" x14ac:dyDescent="0.25">
      <c r="A66" s="273">
        <v>8</v>
      </c>
      <c r="B66" s="142" t="s">
        <v>352</v>
      </c>
      <c r="C66" s="142" t="s">
        <v>417</v>
      </c>
      <c r="D66" s="140" t="s">
        <v>323</v>
      </c>
      <c r="E66" s="134"/>
      <c r="F66" s="31"/>
      <c r="G66" s="41">
        <f>IF(G61="-","-",SUM(G59:G64)*'3i PAAC PAP'!$G$27)</f>
        <v>4.1937083305843119</v>
      </c>
      <c r="H66" s="41">
        <f>IF(H61="-","-",SUM(H59:H64)*'3i PAAC PAP'!$G$27)</f>
        <v>4.2013549875359884</v>
      </c>
      <c r="I66" s="41">
        <f>IF(I61="-","-",SUM(I59:I64)*'3i PAAC PAP'!$G$27)</f>
        <v>4.2164191614977788</v>
      </c>
      <c r="J66" s="41">
        <f>IF(J61="-","-",SUM(J59:J64)*'3i PAAC PAP'!$G$27)</f>
        <v>4.2393591323528099</v>
      </c>
      <c r="K66" s="41">
        <f>IF(K61="-","-",SUM(K59:K64)*'3i PAAC PAP'!$G$27)</f>
        <v>4.2897914821097558</v>
      </c>
      <c r="L66" s="41">
        <f>IF(L61="-","-",SUM(L59:L64)*'3i PAAC PAP'!$G$27)</f>
        <v>4.3325444798664714</v>
      </c>
      <c r="M66" s="41">
        <f>IF(M61="-","-",SUM(M59:M64)*'3i PAAC PAP'!$G$27)</f>
        <v>4.4980404263474183</v>
      </c>
      <c r="N66" s="41">
        <f>IF(N61="-","-",SUM(N59:N64)*'3i PAAC PAP'!$G$27)</f>
        <v>4.7787193544855766</v>
      </c>
      <c r="O66" s="31"/>
      <c r="P66" s="41" t="str">
        <f>IF(P61="-","-",SUM(P59:P64)*'3i PAAC PAP'!$G$27)</f>
        <v>-</v>
      </c>
      <c r="Q66" s="41" t="str">
        <f>IF(Q61="-","-",SUM(Q59:Q64)*'3i PAAC PAP'!$G$27)</f>
        <v>-</v>
      </c>
      <c r="R66" s="41" t="str">
        <f>IF(R61="-","-",SUM(R59:R64)*'3i PAAC PAP'!$G$27)</f>
        <v>-</v>
      </c>
      <c r="S66" s="41" t="str">
        <f>IF(S61="-","-",SUM(S59:S64)*'3i PAAC PAP'!$G$27)</f>
        <v>-</v>
      </c>
      <c r="T66" s="41" t="str">
        <f>IF(T61="-","-",SUM(T59:T64)*'3i PAAC PAP'!$G$27)</f>
        <v>-</v>
      </c>
      <c r="U66" s="41" t="str">
        <f>IF(U61="-","-",SUM(U59:U64)*'3i PAAC PAP'!$G$27)</f>
        <v>-</v>
      </c>
      <c r="V66" s="41" t="str">
        <f>IF(V61="-","-",SUM(V59:V64)*'3i PAAC PAP'!$G$27)</f>
        <v>-</v>
      </c>
      <c r="W66" s="41" t="str">
        <f>IF(W61="-","-",SUM(W59:W64)*'3i PAAC PAP'!$G$27)</f>
        <v>-</v>
      </c>
      <c r="X66" s="41" t="str">
        <f>IF(X61="-","-",SUM(X59:X64)*'3i PAAC PAP'!$G$27)</f>
        <v>-</v>
      </c>
      <c r="Y66" s="41" t="str">
        <f>IF(Y61="-","-",SUM(Y59:Y64)*'3i PAAC PAP'!$G$27)</f>
        <v>-</v>
      </c>
      <c r="Z66" s="41" t="str">
        <f>IF(Z61="-","-",SUM(Z59:Z64)*'3i PAAC PAP'!$G$27)</f>
        <v>-</v>
      </c>
      <c r="AA66" s="29"/>
    </row>
    <row r="67" spans="1:27" s="30" customFormat="1" ht="11.25" customHeight="1" x14ac:dyDescent="0.25">
      <c r="A67" s="273">
        <v>9</v>
      </c>
      <c r="B67" s="142" t="s">
        <v>398</v>
      </c>
      <c r="C67" s="142" t="s">
        <v>548</v>
      </c>
      <c r="D67" s="140" t="s">
        <v>323</v>
      </c>
      <c r="E67" s="134"/>
      <c r="F67" s="31"/>
      <c r="G67" s="41">
        <f>IF(G61="-","-",SUM(G59:G66)*'3j EBIT'!$E$11)</f>
        <v>1.7232168683856444</v>
      </c>
      <c r="H67" s="41">
        <f>IF(H61="-","-",SUM(H59:H66)*'3j EBIT'!$E$11)</f>
        <v>1.7264031118082077</v>
      </c>
      <c r="I67" s="41">
        <f>IF(I61="-","-",SUM(I59:I66)*'3j EBIT'!$E$11)</f>
        <v>1.732447331232551</v>
      </c>
      <c r="J67" s="41">
        <f>IF(J61="-","-",SUM(J59:J66)*'3j EBIT'!$E$11)</f>
        <v>1.7420060615002413</v>
      </c>
      <c r="K67" s="41">
        <f>IF(K61="-","-",SUM(K59:K66)*'3j EBIT'!$E$11)</f>
        <v>1.7627255895942073</v>
      </c>
      <c r="L67" s="41">
        <f>IF(L61="-","-",SUM(L59:L66)*'3j EBIT'!$E$11)</f>
        <v>1.7809902562139195</v>
      </c>
      <c r="M67" s="41">
        <f>IF(M61="-","-",SUM(M59:M66)*'3j EBIT'!$E$11)</f>
        <v>1.8429454517383512</v>
      </c>
      <c r="N67" s="41">
        <f>IF(N61="-","-",SUM(N59:N66)*'3j EBIT'!$E$11)</f>
        <v>1.9439496645952479</v>
      </c>
      <c r="O67" s="31"/>
      <c r="P67" s="41" t="str">
        <f>IF(P61="-","-",SUM(P59:P66)*'3j EBIT'!$E$11)</f>
        <v>-</v>
      </c>
      <c r="Q67" s="41" t="str">
        <f>IF(Q61="-","-",SUM(Q59:Q66)*'3j EBIT'!$E$11)</f>
        <v>-</v>
      </c>
      <c r="R67" s="41" t="str">
        <f>IF(R61="-","-",SUM(R59:R66)*'3j EBIT'!$E$11)</f>
        <v>-</v>
      </c>
      <c r="S67" s="41" t="str">
        <f>IF(S61="-","-",SUM(S59:S66)*'3j EBIT'!$E$11)</f>
        <v>-</v>
      </c>
      <c r="T67" s="41" t="str">
        <f>IF(T61="-","-",SUM(T59:T66)*'3j EBIT'!$E$11)</f>
        <v>-</v>
      </c>
      <c r="U67" s="41" t="str">
        <f>IF(U61="-","-",SUM(U59:U66)*'3j EBIT'!$E$11)</f>
        <v>-</v>
      </c>
      <c r="V67" s="41" t="str">
        <f>IF(V61="-","-",SUM(V59:V66)*'3j EBIT'!$E$11)</f>
        <v>-</v>
      </c>
      <c r="W67" s="41" t="str">
        <f>IF(W61="-","-",SUM(W59:W66)*'3j EBIT'!$E$11)</f>
        <v>-</v>
      </c>
      <c r="X67" s="41" t="str">
        <f>IF(X61="-","-",SUM(X59:X66)*'3j EBIT'!$E$11)</f>
        <v>-</v>
      </c>
      <c r="Y67" s="41" t="str">
        <f>IF(Y61="-","-",SUM(Y59:Y66)*'3j EBIT'!$E$11)</f>
        <v>-</v>
      </c>
      <c r="Z67" s="41" t="str">
        <f>IF(Z61="-","-",SUM(Z59:Z66)*'3j EBIT'!$E$11)</f>
        <v>-</v>
      </c>
      <c r="AA67" s="29"/>
    </row>
    <row r="68" spans="1:27" s="30" customFormat="1" ht="11.25" customHeight="1" x14ac:dyDescent="0.25">
      <c r="A68" s="273">
        <v>10</v>
      </c>
      <c r="B68" s="142" t="s">
        <v>294</v>
      </c>
      <c r="C68" s="190" t="s">
        <v>549</v>
      </c>
      <c r="D68" s="140" t="s">
        <v>323</v>
      </c>
      <c r="E68" s="134"/>
      <c r="F68" s="31"/>
      <c r="G68" s="41">
        <f>IF(G63="-","-",SUM(G59:G61,G63:G67)*'3k HAP'!$E$12)</f>
        <v>1.337908407085014</v>
      </c>
      <c r="H68" s="41">
        <f>IF(H63="-","-",SUM(H59:H61,H63:H67)*'3k HAP'!$E$12)</f>
        <v>1.3403822117118573</v>
      </c>
      <c r="I68" s="41">
        <f>IF(I63="-","-",SUM(I59:I61,I63:I67)*'3k HAP'!$E$12)</f>
        <v>1.3450749536008519</v>
      </c>
      <c r="J68" s="41">
        <f>IF(J63="-","-",SUM(J59:J61,J63:J67)*'3k HAP'!$E$12)</f>
        <v>1.3524963674813819</v>
      </c>
      <c r="K68" s="41">
        <f>IF(K63="-","-",SUM(K59:K61,K63:K67)*'3k HAP'!$E$12)</f>
        <v>1.3685830431264046</v>
      </c>
      <c r="L68" s="41">
        <f>IF(L63="-","-",SUM(L59:L61,L63:L67)*'3k HAP'!$E$12)</f>
        <v>1.3827637602905831</v>
      </c>
      <c r="M68" s="41">
        <f>IF(M63="-","-",SUM(M59:M61,M63:M67)*'3k HAP'!$E$12)</f>
        <v>1.4308658758602772</v>
      </c>
      <c r="N68" s="41">
        <f>IF(N63="-","-",SUM(N59:N61,N63:N67)*'3k HAP'!$E$12)</f>
        <v>1.5092857126268728</v>
      </c>
      <c r="O68" s="31"/>
      <c r="P68" s="41">
        <f>IF(P63="-","-",SUM(P59:P61,P63:P67)*'3k HAP'!$E$12)</f>
        <v>1.2268416081266345</v>
      </c>
      <c r="Q68" s="41" t="str">
        <f>IF(Q63="-","-",SUM(Q59:Q61,Q63:Q67)*'3k HAP'!$E$12)</f>
        <v>-</v>
      </c>
      <c r="R68" s="41" t="str">
        <f>IF(R63="-","-",SUM(R59:R61,R63:R67)*'3k HAP'!$E$12)</f>
        <v>-</v>
      </c>
      <c r="S68" s="41" t="str">
        <f>IF(S63="-","-",SUM(S59:S61,S63:S67)*'3k HAP'!$E$12)</f>
        <v>-</v>
      </c>
      <c r="T68" s="41" t="str">
        <f>IF(T63="-","-",SUM(T59:T61,T63:T67)*'3k HAP'!$E$12)</f>
        <v>-</v>
      </c>
      <c r="U68" s="41" t="str">
        <f>IF(U63="-","-",SUM(U59:U61,U63:U67)*'3k HAP'!$E$12)</f>
        <v>-</v>
      </c>
      <c r="V68" s="41" t="str">
        <f>IF(V63="-","-",SUM(V59:V61,V63:V67)*'3k HAP'!$E$12)</f>
        <v>-</v>
      </c>
      <c r="W68" s="41" t="str">
        <f>IF(W63="-","-",SUM(W59:W61,W63:W67)*'3k HAP'!$E$12)</f>
        <v>-</v>
      </c>
      <c r="X68" s="41" t="str">
        <f>IF(X63="-","-",SUM(X59:X61,X63:X67)*'3k HAP'!$E$12)</f>
        <v>-</v>
      </c>
      <c r="Y68" s="41" t="str">
        <f>IF(Y63="-","-",SUM(Y59:Y61,Y63:Y67)*'3k HAP'!$E$12)</f>
        <v>-</v>
      </c>
      <c r="Z68" s="41" t="str">
        <f>IF(Z63="-","-",SUM(Z59:Z61,Z63:Z67)*'3k HAP'!$E$12)</f>
        <v>-</v>
      </c>
      <c r="AA68" s="29"/>
    </row>
    <row r="69" spans="1:27" s="30" customFormat="1" ht="11.25" customHeight="1" x14ac:dyDescent="0.25">
      <c r="A69" s="273">
        <v>11</v>
      </c>
      <c r="B69" s="142" t="s">
        <v>46</v>
      </c>
      <c r="C69" s="142" t="str">
        <f>B69&amp;"_"&amp;D69</f>
        <v>Total_Midlands</v>
      </c>
      <c r="D69" s="140" t="s">
        <v>323</v>
      </c>
      <c r="E69" s="134"/>
      <c r="F69" s="31"/>
      <c r="G69" s="41">
        <f t="shared" ref="G69:N69" si="8">IF(G47="-","-",SUM(G59:G68))</f>
        <v>93.756749927346675</v>
      </c>
      <c r="H69" s="41">
        <f t="shared" si="8"/>
        <v>93.930106997636258</v>
      </c>
      <c r="I69" s="41">
        <f t="shared" si="8"/>
        <v>94.258960770757142</v>
      </c>
      <c r="J69" s="41">
        <f t="shared" si="8"/>
        <v>94.779031981625891</v>
      </c>
      <c r="K69" s="41">
        <f t="shared" si="8"/>
        <v>95.906339663994686</v>
      </c>
      <c r="L69" s="41">
        <f t="shared" si="8"/>
        <v>96.90008329092133</v>
      </c>
      <c r="M69" s="41">
        <f t="shared" si="8"/>
        <v>100.27094036645921</v>
      </c>
      <c r="N69" s="41">
        <f t="shared" si="8"/>
        <v>105.76637561907728</v>
      </c>
      <c r="O69" s="31"/>
      <c r="P69" s="41" t="str">
        <f t="shared" ref="P69:Z69" si="9">IF(P59="-","-",SUM(P59:P68))</f>
        <v>-</v>
      </c>
      <c r="Q69" s="41" t="str">
        <f t="shared" si="9"/>
        <v>-</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customHeight="1" x14ac:dyDescent="0.25">
      <c r="A70" s="273">
        <v>1</v>
      </c>
      <c r="B70" s="138" t="s">
        <v>353</v>
      </c>
      <c r="C70" s="138" t="s">
        <v>344</v>
      </c>
      <c r="D70" s="141" t="s">
        <v>324</v>
      </c>
      <c r="E70" s="137"/>
      <c r="F70" s="31"/>
      <c r="G70" s="135" t="s">
        <v>336</v>
      </c>
      <c r="H70" s="135" t="s">
        <v>336</v>
      </c>
      <c r="I70" s="135" t="s">
        <v>336</v>
      </c>
      <c r="J70" s="135" t="s">
        <v>336</v>
      </c>
      <c r="K70" s="135" t="s">
        <v>336</v>
      </c>
      <c r="L70" s="135" t="s">
        <v>336</v>
      </c>
      <c r="M70" s="135" t="s">
        <v>336</v>
      </c>
      <c r="N70" s="135" t="s">
        <v>336</v>
      </c>
      <c r="O70" s="31"/>
      <c r="P70" s="135" t="s">
        <v>336</v>
      </c>
      <c r="Q70" s="135" t="s">
        <v>336</v>
      </c>
      <c r="R70" s="135" t="s">
        <v>336</v>
      </c>
      <c r="S70" s="135" t="s">
        <v>336</v>
      </c>
      <c r="T70" s="135" t="s">
        <v>336</v>
      </c>
      <c r="U70" s="135" t="s">
        <v>336</v>
      </c>
      <c r="V70" s="135" t="s">
        <v>336</v>
      </c>
      <c r="W70" s="135" t="s">
        <v>336</v>
      </c>
      <c r="X70" s="135" t="s">
        <v>336</v>
      </c>
      <c r="Y70" s="135" t="s">
        <v>336</v>
      </c>
      <c r="Z70" s="135" t="s">
        <v>336</v>
      </c>
      <c r="AA70" s="29"/>
    </row>
    <row r="71" spans="1:27" s="30" customFormat="1" ht="11.25" customHeight="1" x14ac:dyDescent="0.25">
      <c r="A71" s="273">
        <v>2</v>
      </c>
      <c r="B71" s="138" t="s">
        <v>353</v>
      </c>
      <c r="C71" s="138" t="s">
        <v>303</v>
      </c>
      <c r="D71" s="141" t="s">
        <v>324</v>
      </c>
      <c r="E71" s="137"/>
      <c r="F71" s="31"/>
      <c r="G71" s="135" t="s">
        <v>336</v>
      </c>
      <c r="H71" s="135" t="s">
        <v>336</v>
      </c>
      <c r="I71" s="135" t="s">
        <v>336</v>
      </c>
      <c r="J71" s="135" t="s">
        <v>336</v>
      </c>
      <c r="K71" s="135" t="s">
        <v>336</v>
      </c>
      <c r="L71" s="135" t="s">
        <v>336</v>
      </c>
      <c r="M71" s="135" t="s">
        <v>336</v>
      </c>
      <c r="N71" s="135" t="s">
        <v>336</v>
      </c>
      <c r="O71" s="31"/>
      <c r="P71" s="135" t="s">
        <v>336</v>
      </c>
      <c r="Q71" s="135" t="s">
        <v>336</v>
      </c>
      <c r="R71" s="135" t="s">
        <v>336</v>
      </c>
      <c r="S71" s="135" t="s">
        <v>336</v>
      </c>
      <c r="T71" s="135" t="s">
        <v>336</v>
      </c>
      <c r="U71" s="135" t="s">
        <v>336</v>
      </c>
      <c r="V71" s="135" t="s">
        <v>336</v>
      </c>
      <c r="W71" s="135" t="s">
        <v>336</v>
      </c>
      <c r="X71" s="135" t="s">
        <v>336</v>
      </c>
      <c r="Y71" s="135" t="s">
        <v>336</v>
      </c>
      <c r="Z71" s="135" t="s">
        <v>336</v>
      </c>
      <c r="AA71" s="29"/>
    </row>
    <row r="72" spans="1:27" s="30" customFormat="1" ht="11.5" x14ac:dyDescent="0.25">
      <c r="A72" s="273">
        <v>3</v>
      </c>
      <c r="B72" s="138" t="s">
        <v>2</v>
      </c>
      <c r="C72" s="138" t="s">
        <v>345</v>
      </c>
      <c r="D72" s="141" t="s">
        <v>324</v>
      </c>
      <c r="E72" s="137"/>
      <c r="F72" s="31"/>
      <c r="G72" s="135">
        <f>IF('3c PC'!G14="-","-",'3c PC'!G64)</f>
        <v>6.5567588596821027</v>
      </c>
      <c r="H72" s="135">
        <f>IF('3c PC'!H14="-","-",'3c PC'!H64)</f>
        <v>6.5567588596821027</v>
      </c>
      <c r="I72" s="135">
        <f>IF('3c PC'!I14="-","-",'3c PC'!I64)</f>
        <v>6.6197359495950758</v>
      </c>
      <c r="J72" s="135">
        <f>IF('3c PC'!J14="-","-",'3c PC'!J64)</f>
        <v>6.6197359495950758</v>
      </c>
      <c r="K72" s="135">
        <f>IF('3c PC'!K14="-","-",'3c PC'!K64)</f>
        <v>6.6995028867368616</v>
      </c>
      <c r="L72" s="135">
        <f>IF('3c PC'!L14="-","-",'3c PC'!L64)</f>
        <v>6.6995028867368616</v>
      </c>
      <c r="M72" s="135">
        <f>IF('3c PC'!M14="-","-",'3c PC'!M64)</f>
        <v>7.1131218301273513</v>
      </c>
      <c r="N72" s="135">
        <f>IF('3c PC'!N14="-","-",'3c PC'!N64)</f>
        <v>7.1131218301273513</v>
      </c>
      <c r="O72" s="31"/>
      <c r="P72" s="135" t="str">
        <f>'3c PC'!P64</f>
        <v>-</v>
      </c>
      <c r="Q72" s="135" t="str">
        <f>'3c PC'!Q64</f>
        <v>-</v>
      </c>
      <c r="R72" s="135" t="str">
        <f>'3c PC'!R64</f>
        <v>-</v>
      </c>
      <c r="S72" s="135" t="str">
        <f>'3c PC'!S64</f>
        <v>-</v>
      </c>
      <c r="T72" s="135" t="str">
        <f>'3c PC'!T64</f>
        <v>-</v>
      </c>
      <c r="U72" s="135" t="str">
        <f>'3c PC'!U64</f>
        <v>-</v>
      </c>
      <c r="V72" s="135" t="str">
        <f>'3c PC'!V64</f>
        <v>-</v>
      </c>
      <c r="W72" s="135" t="str">
        <f>'3c PC'!W64</f>
        <v>-</v>
      </c>
      <c r="X72" s="135" t="str">
        <f>'3c PC'!X64</f>
        <v>-</v>
      </c>
      <c r="Y72" s="135" t="str">
        <f>'3c PC'!Y64</f>
        <v>-</v>
      </c>
      <c r="Z72" s="135" t="str">
        <f>'3c PC'!Z64</f>
        <v>-</v>
      </c>
      <c r="AA72" s="29"/>
    </row>
    <row r="73" spans="1:27" s="30" customFormat="1" ht="11.5" x14ac:dyDescent="0.25">
      <c r="A73" s="273">
        <v>4</v>
      </c>
      <c r="B73" s="138" t="s">
        <v>355</v>
      </c>
      <c r="C73" s="138" t="s">
        <v>346</v>
      </c>
      <c r="D73" s="141" t="s">
        <v>324</v>
      </c>
      <c r="E73" s="137"/>
      <c r="F73" s="31"/>
      <c r="G73" s="135" t="s">
        <v>336</v>
      </c>
      <c r="H73" s="135" t="s">
        <v>336</v>
      </c>
      <c r="I73" s="135" t="s">
        <v>336</v>
      </c>
      <c r="J73" s="135" t="s">
        <v>336</v>
      </c>
      <c r="K73" s="135" t="s">
        <v>336</v>
      </c>
      <c r="L73" s="135" t="s">
        <v>336</v>
      </c>
      <c r="M73" s="135" t="s">
        <v>336</v>
      </c>
      <c r="N73" s="135" t="s">
        <v>336</v>
      </c>
      <c r="O73" s="31"/>
      <c r="P73" s="135" t="s">
        <v>336</v>
      </c>
      <c r="Q73" s="135" t="s">
        <v>336</v>
      </c>
      <c r="R73" s="135" t="s">
        <v>336</v>
      </c>
      <c r="S73" s="135" t="s">
        <v>336</v>
      </c>
      <c r="T73" s="135" t="s">
        <v>336</v>
      </c>
      <c r="U73" s="135" t="s">
        <v>336</v>
      </c>
      <c r="V73" s="135" t="s">
        <v>336</v>
      </c>
      <c r="W73" s="135" t="s">
        <v>336</v>
      </c>
      <c r="X73" s="135" t="s">
        <v>336</v>
      </c>
      <c r="Y73" s="135" t="s">
        <v>336</v>
      </c>
      <c r="Z73" s="135" t="s">
        <v>336</v>
      </c>
      <c r="AA73" s="29"/>
    </row>
    <row r="74" spans="1:27" s="30" customFormat="1" ht="11.5" x14ac:dyDescent="0.25">
      <c r="A74" s="273">
        <v>5</v>
      </c>
      <c r="B74" s="138" t="s">
        <v>352</v>
      </c>
      <c r="C74" s="138" t="s">
        <v>347</v>
      </c>
      <c r="D74" s="141" t="s">
        <v>324</v>
      </c>
      <c r="E74" s="137"/>
      <c r="F74" s="31"/>
      <c r="G74" s="135">
        <f>IF('3f CPIH'!C$16="-","-",'3g OC '!$E$11*('3f CPIH'!C$16/'3f CPIH'!$G$16))</f>
        <v>66.925069955235386</v>
      </c>
      <c r="H74" s="135">
        <f>IF('3f CPIH'!D$16="-","-",'3g OC '!$E$11*('3f CPIH'!D$16/'3f CPIH'!$G$16))</f>
        <v>67.059054079269885</v>
      </c>
      <c r="I74" s="135">
        <f>IF('3f CPIH'!E$16="-","-",'3g OC '!$E$11*('3f CPIH'!E$16/'3f CPIH'!$G$16))</f>
        <v>67.26003026532166</v>
      </c>
      <c r="J74" s="135">
        <f>IF('3f CPIH'!F$16="-","-",'3g OC '!$E$11*('3f CPIH'!F$16/'3f CPIH'!$G$16))</f>
        <v>67.661982637425169</v>
      </c>
      <c r="K74" s="135">
        <f>IF('3f CPIH'!G$16="-","-",'3g OC '!$E$11*('3f CPIH'!G$16/'3f CPIH'!$G$16))</f>
        <v>68.4658873816322</v>
      </c>
      <c r="L74" s="135">
        <f>IF('3f CPIH'!H$16="-","-",'3g OC '!$E$11*('3f CPIH'!H$16/'3f CPIH'!$G$16))</f>
        <v>69.336784187856495</v>
      </c>
      <c r="M74" s="135">
        <f>IF('3f CPIH'!I$16="-","-",'3g OC '!$E$11*('3f CPIH'!I$16/'3f CPIH'!$G$16))</f>
        <v>70.341665118115273</v>
      </c>
      <c r="N74" s="135">
        <f>IF('3f CPIH'!J$16="-","-",'3g OC '!$E$11*('3f CPIH'!J$16/'3f CPIH'!$G$16))</f>
        <v>70.944593676270557</v>
      </c>
      <c r="O74" s="31"/>
      <c r="P74" s="135">
        <f>IF('3f CPIH'!L$16="-","-",'3g OC '!$E$11*('3f CPIH'!L$16/'3f CPIH'!$G$16))</f>
        <v>70.944593676270557</v>
      </c>
      <c r="Q74" s="135" t="str">
        <f>IF('3f CPIH'!M$16="-","-",'3g OC '!$E$11*('3f CPIH'!M$16/'3f CPIH'!$G$16))</f>
        <v>-</v>
      </c>
      <c r="R74" s="135" t="str">
        <f>IF('3f CPIH'!N$16="-","-",'3g OC '!$E$11*('3f CPIH'!N$16/'3f CPIH'!$G$16))</f>
        <v>-</v>
      </c>
      <c r="S74" s="135" t="str">
        <f>IF('3f CPIH'!O$16="-","-",'3g OC '!$E$11*('3f CPIH'!O$16/'3f CPIH'!$G$16))</f>
        <v>-</v>
      </c>
      <c r="T74" s="135" t="str">
        <f>IF('3f CPIH'!P$16="-","-",'3g OC '!$E$11*('3f CPIH'!P$16/'3f CPIH'!$G$16))</f>
        <v>-</v>
      </c>
      <c r="U74" s="135" t="str">
        <f>IF('3f CPIH'!Q$16="-","-",'3g OC '!$E$11*('3f CPIH'!Q$16/'3f CPIH'!$G$16))</f>
        <v>-</v>
      </c>
      <c r="V74" s="135" t="str">
        <f>IF('3f CPIH'!R$16="-","-",'3g OC '!$E$11*('3f CPIH'!R$16/'3f CPIH'!$G$16))</f>
        <v>-</v>
      </c>
      <c r="W74" s="135" t="str">
        <f>IF('3f CPIH'!S$16="-","-",'3g OC '!$E$11*('3f CPIH'!S$16/'3f CPIH'!$G$16))</f>
        <v>-</v>
      </c>
      <c r="X74" s="135" t="str">
        <f>IF('3f CPIH'!T$16="-","-",'3g OC '!$E$11*('3f CPIH'!T$16/'3f CPIH'!$G$16))</f>
        <v>-</v>
      </c>
      <c r="Y74" s="135" t="str">
        <f>IF('3f CPIH'!U$16="-","-",'3g OC '!$E$11*('3f CPIH'!U$16/'3f CPIH'!$G$16))</f>
        <v>-</v>
      </c>
      <c r="Z74" s="135" t="str">
        <f>IF('3f CPIH'!V$16="-","-",'3g OC '!$E$11*('3f CPIH'!V$16/'3f CPIH'!$G$16))</f>
        <v>-</v>
      </c>
      <c r="AA74" s="29"/>
    </row>
    <row r="75" spans="1:27" s="30" customFormat="1" ht="11.5" x14ac:dyDescent="0.25">
      <c r="A75" s="273">
        <v>6</v>
      </c>
      <c r="B75" s="138" t="s">
        <v>352</v>
      </c>
      <c r="C75" s="138" t="s">
        <v>45</v>
      </c>
      <c r="D75" s="141" t="s">
        <v>324</v>
      </c>
      <c r="E75" s="137"/>
      <c r="F75" s="31"/>
      <c r="G75" s="135" t="s">
        <v>336</v>
      </c>
      <c r="H75" s="135" t="s">
        <v>336</v>
      </c>
      <c r="I75" s="135" t="s">
        <v>336</v>
      </c>
      <c r="J75" s="135" t="s">
        <v>336</v>
      </c>
      <c r="K75" s="135">
        <f>IF('3h SMNCC'!F$37="-","-",'3h SMNCC'!F$45)</f>
        <v>0</v>
      </c>
      <c r="L75" s="135">
        <f>IF('3h SMNCC'!G$37="-","-",'3h SMNCC'!G$45)</f>
        <v>-0.12178212898926209</v>
      </c>
      <c r="M75" s="135">
        <f>IF('3h SMNCC'!H$37="-","-",'3h SMNCC'!H$45)</f>
        <v>1.3595250059192825</v>
      </c>
      <c r="N75" s="135">
        <f>IF('3h SMNCC'!I$37="-","-",'3h SMNCC'!I$45)</f>
        <v>5.6746306369773842</v>
      </c>
      <c r="O75" s="31"/>
      <c r="P75" s="135" t="str">
        <f>IF('3h SMNCC'!K$37="-","-",'3h SMNCC'!K$45)</f>
        <v>-</v>
      </c>
      <c r="Q75" s="135" t="str">
        <f>IF('3h SMNCC'!L$37="-","-",'3h SMNCC'!L$45)</f>
        <v>-</v>
      </c>
      <c r="R75" s="135" t="str">
        <f>IF('3h SMNCC'!M$37="-","-",'3h SMNCC'!M$45)</f>
        <v>-</v>
      </c>
      <c r="S75" s="135" t="str">
        <f>IF('3h SMNCC'!N$37="-","-",'3h SMNCC'!N$45)</f>
        <v>-</v>
      </c>
      <c r="T75" s="135" t="str">
        <f>IF('3h SMNCC'!O$37="-","-",'3h SMNCC'!O$45)</f>
        <v>-</v>
      </c>
      <c r="U75" s="135" t="str">
        <f>IF('3h SMNCC'!P$37="-","-",'3h SMNCC'!P$45)</f>
        <v>-</v>
      </c>
      <c r="V75" s="135" t="str">
        <f>IF('3h SMNCC'!Q$37="-","-",'3h SMNCC'!Q$45)</f>
        <v>-</v>
      </c>
      <c r="W75" s="135" t="str">
        <f>IF('3h SMNCC'!R$37="-","-",'3h SMNCC'!R$45)</f>
        <v>-</v>
      </c>
      <c r="X75" s="135" t="str">
        <f>IF('3h SMNCC'!S$37="-","-",'3h SMNCC'!S$45)</f>
        <v>-</v>
      </c>
      <c r="Y75" s="135" t="str">
        <f>IF('3h SMNCC'!T$37="-","-",'3h SMNCC'!T$45)</f>
        <v>-</v>
      </c>
      <c r="Z75" s="135" t="str">
        <f>IF('3h SMNCC'!U$37="-","-",'3h SMNCC'!U$45)</f>
        <v>-</v>
      </c>
      <c r="AA75" s="29"/>
    </row>
    <row r="76" spans="1:27" s="30" customFormat="1" ht="11.25" customHeight="1" x14ac:dyDescent="0.25">
      <c r="A76" s="273">
        <v>7</v>
      </c>
      <c r="B76" s="138" t="s">
        <v>352</v>
      </c>
      <c r="C76" s="138" t="s">
        <v>399</v>
      </c>
      <c r="D76" s="141" t="s">
        <v>324</v>
      </c>
      <c r="E76" s="137"/>
      <c r="F76" s="31"/>
      <c r="G76" s="135">
        <f>IF('3f CPIH'!C$16="-","-",'3i PAAC PAP'!$G$15*('3f CPIH'!C$16/'3f CPIH'!$G$16))</f>
        <v>13.020087506374207</v>
      </c>
      <c r="H76" s="135">
        <f>IF('3f CPIH'!D$16="-","-",'3i PAAC PAP'!$G$15*('3f CPIH'!D$16/'3f CPIH'!$G$16))</f>
        <v>13.046153747628209</v>
      </c>
      <c r="I76" s="135">
        <f>IF('3f CPIH'!E$16="-","-",'3i PAAC PAP'!$G$15*('3f CPIH'!E$16/'3f CPIH'!$G$16))</f>
        <v>13.085253109509214</v>
      </c>
      <c r="J76" s="135">
        <f>IF('3f CPIH'!F$16="-","-",'3i PAAC PAP'!$G$15*('3f CPIH'!F$16/'3f CPIH'!$G$16))</f>
        <v>13.163451833271221</v>
      </c>
      <c r="K76" s="135">
        <f>IF('3f CPIH'!G$16="-","-",'3i PAAC PAP'!$G$15*('3f CPIH'!G$16/'3f CPIH'!$G$16))</f>
        <v>13.319849280795236</v>
      </c>
      <c r="L76" s="135">
        <f>IF('3f CPIH'!H$16="-","-",'3i PAAC PAP'!$G$15*('3f CPIH'!H$16/'3f CPIH'!$G$16))</f>
        <v>13.489279848946252</v>
      </c>
      <c r="M76" s="135">
        <f>IF('3f CPIH'!I$16="-","-",'3i PAAC PAP'!$G$15*('3f CPIH'!I$16/'3f CPIH'!$G$16))</f>
        <v>13.684776658351268</v>
      </c>
      <c r="N76" s="135">
        <f>IF('3f CPIH'!J$16="-","-",'3i PAAC PAP'!$G$15*('3f CPIH'!J$16/'3f CPIH'!$G$16))</f>
        <v>13.802074743994281</v>
      </c>
      <c r="O76" s="31"/>
      <c r="P76" s="135">
        <f>IF('3f CPIH'!L$16="-","-",'3i PAAC PAP'!$G$15*('3f CPIH'!L$16/'3f CPIH'!$G$16))</f>
        <v>13.802074743994281</v>
      </c>
      <c r="Q76" s="135" t="str">
        <f>IF('3f CPIH'!M$16="-","-",'3i PAAC PAP'!$G$15*('3f CPIH'!M$16/'3f CPIH'!$G$16))</f>
        <v>-</v>
      </c>
      <c r="R76" s="135" t="str">
        <f>IF('3f CPIH'!N$16="-","-",'3i PAAC PAP'!$G$15*('3f CPIH'!N$16/'3f CPIH'!$G$16))</f>
        <v>-</v>
      </c>
      <c r="S76" s="135" t="str">
        <f>IF('3f CPIH'!O$16="-","-",'3i PAAC PAP'!$G$15*('3f CPIH'!O$16/'3f CPIH'!$G$16))</f>
        <v>-</v>
      </c>
      <c r="T76" s="135" t="str">
        <f>IF('3f CPIH'!P$16="-","-",'3i PAAC PAP'!$G$15*('3f CPIH'!P$16/'3f CPIH'!$G$16))</f>
        <v>-</v>
      </c>
      <c r="U76" s="135" t="str">
        <f>IF('3f CPIH'!Q$16="-","-",'3i PAAC PAP'!$G$15*('3f CPIH'!Q$16/'3f CPIH'!$G$16))</f>
        <v>-</v>
      </c>
      <c r="V76" s="135" t="str">
        <f>IF('3f CPIH'!R$16="-","-",'3i PAAC PAP'!$G$15*('3f CPIH'!R$16/'3f CPIH'!$G$16))</f>
        <v>-</v>
      </c>
      <c r="W76" s="135" t="str">
        <f>IF('3f CPIH'!S$16="-","-",'3i PAAC PAP'!$G$15*('3f CPIH'!S$16/'3f CPIH'!$G$16))</f>
        <v>-</v>
      </c>
      <c r="X76" s="135" t="str">
        <f>IF('3f CPIH'!T$16="-","-",'3i PAAC PAP'!$G$15*('3f CPIH'!T$16/'3f CPIH'!$G$16))</f>
        <v>-</v>
      </c>
      <c r="Y76" s="135" t="str">
        <f>IF('3f CPIH'!U$16="-","-",'3i PAAC PAP'!$G$15*('3f CPIH'!U$16/'3f CPIH'!$G$16))</f>
        <v>-</v>
      </c>
      <c r="Z76" s="135" t="str">
        <f>IF('3f CPIH'!V$16="-","-",'3i PAAC PAP'!$G$15*('3f CPIH'!V$16/'3f CPIH'!$G$16))</f>
        <v>-</v>
      </c>
      <c r="AA76" s="29"/>
    </row>
    <row r="77" spans="1:27" s="30" customFormat="1" ht="11.25" customHeight="1" x14ac:dyDescent="0.25">
      <c r="A77" s="273">
        <v>8</v>
      </c>
      <c r="B77" s="138" t="s">
        <v>352</v>
      </c>
      <c r="C77" s="138" t="s">
        <v>417</v>
      </c>
      <c r="D77" s="141" t="s">
        <v>324</v>
      </c>
      <c r="E77" s="137"/>
      <c r="F77" s="31"/>
      <c r="G77" s="135">
        <f>IF(G72="-","-",SUM(G70:G75)*'3i PAAC PAP'!$G$27)</f>
        <v>4.1937083305843119</v>
      </c>
      <c r="H77" s="135">
        <f>IF(H72="-","-",SUM(H70:H75)*'3i PAAC PAP'!$G$27)</f>
        <v>4.2013549875359884</v>
      </c>
      <c r="I77" s="135">
        <f>IF(I72="-","-",SUM(I70:I75)*'3i PAAC PAP'!$G$27)</f>
        <v>4.2164191614977788</v>
      </c>
      <c r="J77" s="135">
        <f>IF(J72="-","-",SUM(J70:J75)*'3i PAAC PAP'!$G$27)</f>
        <v>4.2393591323528099</v>
      </c>
      <c r="K77" s="135">
        <f>IF(K72="-","-",SUM(K70:K75)*'3i PAAC PAP'!$G$27)</f>
        <v>4.2897914821097558</v>
      </c>
      <c r="L77" s="135">
        <f>IF(L72="-","-",SUM(L70:L75)*'3i PAAC PAP'!$G$27)</f>
        <v>4.3325444798664714</v>
      </c>
      <c r="M77" s="135">
        <f>IF(M72="-","-",SUM(M70:M75)*'3i PAAC PAP'!$G$27)</f>
        <v>4.4980404263474183</v>
      </c>
      <c r="N77" s="135">
        <f>IF(N72="-","-",SUM(N70:N75)*'3i PAAC PAP'!$G$27)</f>
        <v>4.7787193544855766</v>
      </c>
      <c r="O77" s="31"/>
      <c r="P77" s="135" t="str">
        <f>IF(P72="-","-",SUM(P70:P75)*'3i PAAC PAP'!$G$27)</f>
        <v>-</v>
      </c>
      <c r="Q77" s="135" t="str">
        <f>IF(Q72="-","-",SUM(Q70:Q75)*'3i PAAC PAP'!$G$27)</f>
        <v>-</v>
      </c>
      <c r="R77" s="135" t="str">
        <f>IF(R72="-","-",SUM(R70:R75)*'3i PAAC PAP'!$G$27)</f>
        <v>-</v>
      </c>
      <c r="S77" s="135" t="str">
        <f>IF(S72="-","-",SUM(S70:S75)*'3i PAAC PAP'!$G$27)</f>
        <v>-</v>
      </c>
      <c r="T77" s="135" t="str">
        <f>IF(T72="-","-",SUM(T70:T75)*'3i PAAC PAP'!$G$27)</f>
        <v>-</v>
      </c>
      <c r="U77" s="135" t="str">
        <f>IF(U72="-","-",SUM(U70:U75)*'3i PAAC PAP'!$G$27)</f>
        <v>-</v>
      </c>
      <c r="V77" s="135" t="str">
        <f>IF(V72="-","-",SUM(V70:V75)*'3i PAAC PAP'!$G$27)</f>
        <v>-</v>
      </c>
      <c r="W77" s="135" t="str">
        <f>IF(W72="-","-",SUM(W70:W75)*'3i PAAC PAP'!$G$27)</f>
        <v>-</v>
      </c>
      <c r="X77" s="135" t="str">
        <f>IF(X72="-","-",SUM(X70:X75)*'3i PAAC PAP'!$G$27)</f>
        <v>-</v>
      </c>
      <c r="Y77" s="135" t="str">
        <f>IF(Y72="-","-",SUM(Y70:Y75)*'3i PAAC PAP'!$G$27)</f>
        <v>-</v>
      </c>
      <c r="Z77" s="135" t="str">
        <f>IF(Z72="-","-",SUM(Z70:Z75)*'3i PAAC PAP'!$G$27)</f>
        <v>-</v>
      </c>
      <c r="AA77" s="29"/>
    </row>
    <row r="78" spans="1:27" s="30" customFormat="1" ht="11.25" customHeight="1" x14ac:dyDescent="0.25">
      <c r="A78" s="273">
        <v>9</v>
      </c>
      <c r="B78" s="138" t="s">
        <v>398</v>
      </c>
      <c r="C78" s="138" t="s">
        <v>548</v>
      </c>
      <c r="D78" s="141" t="s">
        <v>324</v>
      </c>
      <c r="E78" s="137"/>
      <c r="F78" s="31"/>
      <c r="G78" s="135">
        <f>IF(G72="-","-",SUM(G70:G77)*'3j EBIT'!$E$11)</f>
        <v>1.7232168683856444</v>
      </c>
      <c r="H78" s="135">
        <f>IF(H72="-","-",SUM(H70:H77)*'3j EBIT'!$E$11)</f>
        <v>1.7264031118082077</v>
      </c>
      <c r="I78" s="135">
        <f>IF(I72="-","-",SUM(I70:I77)*'3j EBIT'!$E$11)</f>
        <v>1.732447331232551</v>
      </c>
      <c r="J78" s="135">
        <f>IF(J72="-","-",SUM(J70:J77)*'3j EBIT'!$E$11)</f>
        <v>1.7420060615002413</v>
      </c>
      <c r="K78" s="135">
        <f>IF(K72="-","-",SUM(K70:K77)*'3j EBIT'!$E$11)</f>
        <v>1.7627255895942073</v>
      </c>
      <c r="L78" s="135">
        <f>IF(L72="-","-",SUM(L70:L77)*'3j EBIT'!$E$11)</f>
        <v>1.7809902562139195</v>
      </c>
      <c r="M78" s="135">
        <f>IF(M72="-","-",SUM(M70:M77)*'3j EBIT'!$E$11)</f>
        <v>1.8429454517383512</v>
      </c>
      <c r="N78" s="135">
        <f>IF(N72="-","-",SUM(N70:N77)*'3j EBIT'!$E$11)</f>
        <v>1.9439496645952479</v>
      </c>
      <c r="O78" s="31"/>
      <c r="P78" s="135" t="str">
        <f>IF(P72="-","-",SUM(P70:P77)*'3j EBIT'!$E$11)</f>
        <v>-</v>
      </c>
      <c r="Q78" s="135" t="str">
        <f>IF(Q72="-","-",SUM(Q70:Q77)*'3j EBIT'!$E$11)</f>
        <v>-</v>
      </c>
      <c r="R78" s="135" t="str">
        <f>IF(R72="-","-",SUM(R70:R77)*'3j EBIT'!$E$11)</f>
        <v>-</v>
      </c>
      <c r="S78" s="135" t="str">
        <f>IF(S72="-","-",SUM(S70:S77)*'3j EBIT'!$E$11)</f>
        <v>-</v>
      </c>
      <c r="T78" s="135" t="str">
        <f>IF(T72="-","-",SUM(T70:T77)*'3j EBIT'!$E$11)</f>
        <v>-</v>
      </c>
      <c r="U78" s="135" t="str">
        <f>IF(U72="-","-",SUM(U70:U77)*'3j EBIT'!$E$11)</f>
        <v>-</v>
      </c>
      <c r="V78" s="135" t="str">
        <f>IF(V72="-","-",SUM(V70:V77)*'3j EBIT'!$E$11)</f>
        <v>-</v>
      </c>
      <c r="W78" s="135" t="str">
        <f>IF(W72="-","-",SUM(W70:W77)*'3j EBIT'!$E$11)</f>
        <v>-</v>
      </c>
      <c r="X78" s="135" t="str">
        <f>IF(X72="-","-",SUM(X70:X77)*'3j EBIT'!$E$11)</f>
        <v>-</v>
      </c>
      <c r="Y78" s="135" t="str">
        <f>IF(Y72="-","-",SUM(Y70:Y77)*'3j EBIT'!$E$11)</f>
        <v>-</v>
      </c>
      <c r="Z78" s="135" t="str">
        <f>IF(Z72="-","-",SUM(Z70:Z77)*'3j EBIT'!$E$11)</f>
        <v>-</v>
      </c>
      <c r="AA78" s="29"/>
    </row>
    <row r="79" spans="1:27" s="30" customFormat="1" ht="12.4" customHeight="1" x14ac:dyDescent="0.25">
      <c r="A79" s="273">
        <v>10</v>
      </c>
      <c r="B79" s="138" t="s">
        <v>294</v>
      </c>
      <c r="C79" s="188" t="s">
        <v>549</v>
      </c>
      <c r="D79" s="141" t="s">
        <v>324</v>
      </c>
      <c r="E79" s="137"/>
      <c r="F79" s="31"/>
      <c r="G79" s="135">
        <f>IF(G74="-","-",SUM(G70:G72,G74:G78)*'3k HAP'!$E$12)</f>
        <v>1.337908407085014</v>
      </c>
      <c r="H79" s="135">
        <f>IF(H74="-","-",SUM(H70:H72,H74:H78)*'3k HAP'!$E$12)</f>
        <v>1.3403822117118573</v>
      </c>
      <c r="I79" s="135">
        <f>IF(I74="-","-",SUM(I70:I72,I74:I78)*'3k HAP'!$E$12)</f>
        <v>1.3450749536008519</v>
      </c>
      <c r="J79" s="135">
        <f>IF(J74="-","-",SUM(J70:J72,J74:J78)*'3k HAP'!$E$12)</f>
        <v>1.3524963674813819</v>
      </c>
      <c r="K79" s="135">
        <f>IF(K74="-","-",SUM(K70:K72,K74:K78)*'3k HAP'!$E$12)</f>
        <v>1.3685830431264046</v>
      </c>
      <c r="L79" s="135">
        <f>IF(L74="-","-",SUM(L70:L72,L74:L78)*'3k HAP'!$E$12)</f>
        <v>1.3827637602905831</v>
      </c>
      <c r="M79" s="135">
        <f>IF(M74="-","-",SUM(M70:M72,M74:M78)*'3k HAP'!$E$12)</f>
        <v>1.4308658758602772</v>
      </c>
      <c r="N79" s="135">
        <f>IF(N74="-","-",SUM(N70:N72,N74:N78)*'3k HAP'!$E$12)</f>
        <v>1.5092857126268728</v>
      </c>
      <c r="O79" s="31"/>
      <c r="P79" s="135">
        <f>IF(P74="-","-",SUM(P70:P72,P74:P78)*'3k HAP'!$E$12)</f>
        <v>1.2268416081266345</v>
      </c>
      <c r="Q79" s="135" t="str">
        <f>IF(Q74="-","-",SUM(Q70:Q72,Q74:Q78)*'3k HAP'!$E$12)</f>
        <v>-</v>
      </c>
      <c r="R79" s="135" t="str">
        <f>IF(R74="-","-",SUM(R70:R72,R74:R78)*'3k HAP'!$E$12)</f>
        <v>-</v>
      </c>
      <c r="S79" s="135" t="str">
        <f>IF(S74="-","-",SUM(S70:S72,S74:S78)*'3k HAP'!$E$12)</f>
        <v>-</v>
      </c>
      <c r="T79" s="135" t="str">
        <f>IF(T74="-","-",SUM(T70:T72,T74:T78)*'3k HAP'!$E$12)</f>
        <v>-</v>
      </c>
      <c r="U79" s="135" t="str">
        <f>IF(U74="-","-",SUM(U70:U72,U74:U78)*'3k HAP'!$E$12)</f>
        <v>-</v>
      </c>
      <c r="V79" s="135" t="str">
        <f>IF(V74="-","-",SUM(V70:V72,V74:V78)*'3k HAP'!$E$12)</f>
        <v>-</v>
      </c>
      <c r="W79" s="135" t="str">
        <f>IF(W74="-","-",SUM(W70:W72,W74:W78)*'3k HAP'!$E$12)</f>
        <v>-</v>
      </c>
      <c r="X79" s="135" t="str">
        <f>IF(X74="-","-",SUM(X70:X72,X74:X78)*'3k HAP'!$E$12)</f>
        <v>-</v>
      </c>
      <c r="Y79" s="135" t="str">
        <f>IF(Y74="-","-",SUM(Y70:Y72,Y74:Y78)*'3k HAP'!$E$12)</f>
        <v>-</v>
      </c>
      <c r="Z79" s="135" t="str">
        <f>IF(Z74="-","-",SUM(Z70:Z72,Z74:Z78)*'3k HAP'!$E$12)</f>
        <v>-</v>
      </c>
      <c r="AA79" s="29"/>
    </row>
    <row r="80" spans="1:27" s="30" customFormat="1" ht="11.25" customHeight="1" x14ac:dyDescent="0.25">
      <c r="A80" s="273">
        <v>11</v>
      </c>
      <c r="B80" s="138" t="s">
        <v>46</v>
      </c>
      <c r="C80" s="138" t="str">
        <f>B80&amp;"_"&amp;D80</f>
        <v>Total_Northern</v>
      </c>
      <c r="D80" s="141" t="s">
        <v>324</v>
      </c>
      <c r="E80" s="137"/>
      <c r="F80" s="31"/>
      <c r="G80" s="135">
        <f t="shared" ref="G80:N80" si="10">IF(G58="-","-",SUM(G70:G79))</f>
        <v>93.756749927346675</v>
      </c>
      <c r="H80" s="135">
        <f t="shared" si="10"/>
        <v>93.930106997636258</v>
      </c>
      <c r="I80" s="135">
        <f t="shared" si="10"/>
        <v>94.258960770757142</v>
      </c>
      <c r="J80" s="135">
        <f t="shared" si="10"/>
        <v>94.779031981625891</v>
      </c>
      <c r="K80" s="135">
        <f t="shared" si="10"/>
        <v>95.906339663994686</v>
      </c>
      <c r="L80" s="135">
        <f t="shared" si="10"/>
        <v>96.90008329092133</v>
      </c>
      <c r="M80" s="135">
        <f t="shared" si="10"/>
        <v>100.27094036645921</v>
      </c>
      <c r="N80" s="135">
        <f t="shared" si="10"/>
        <v>105.76637561907728</v>
      </c>
      <c r="O80" s="31"/>
      <c r="P80" s="135" t="str">
        <f>IF(P70="-","-",SUM(P70:P79))</f>
        <v>-</v>
      </c>
      <c r="Q80" s="135" t="str">
        <f t="shared" ref="Q80:Z80" si="11">IF(Q70="-","-",SUM(Q70:Q79))</f>
        <v>-</v>
      </c>
      <c r="R80" s="135" t="str">
        <f t="shared" si="11"/>
        <v>-</v>
      </c>
      <c r="S80" s="135" t="str">
        <f t="shared" si="11"/>
        <v>-</v>
      </c>
      <c r="T80" s="135" t="str">
        <f t="shared" si="11"/>
        <v>-</v>
      </c>
      <c r="U80" s="135" t="str">
        <f t="shared" si="11"/>
        <v>-</v>
      </c>
      <c r="V80" s="135" t="str">
        <f t="shared" si="11"/>
        <v>-</v>
      </c>
      <c r="W80" s="135" t="str">
        <f t="shared" si="11"/>
        <v>-</v>
      </c>
      <c r="X80" s="135" t="str">
        <f t="shared" si="11"/>
        <v>-</v>
      </c>
      <c r="Y80" s="135" t="str">
        <f t="shared" si="11"/>
        <v>-</v>
      </c>
      <c r="Z80" s="135" t="str">
        <f t="shared" si="11"/>
        <v>-</v>
      </c>
      <c r="AA80" s="29"/>
    </row>
    <row r="81" spans="1:27" s="30" customFormat="1" ht="11.25" customHeight="1" x14ac:dyDescent="0.25">
      <c r="A81" s="273">
        <v>1</v>
      </c>
      <c r="B81" s="142" t="s">
        <v>353</v>
      </c>
      <c r="C81" s="142" t="s">
        <v>344</v>
      </c>
      <c r="D81" s="140" t="s">
        <v>325</v>
      </c>
      <c r="E81" s="134"/>
      <c r="F81" s="31"/>
      <c r="G81" s="41" t="s">
        <v>336</v>
      </c>
      <c r="H81" s="41" t="s">
        <v>336</v>
      </c>
      <c r="I81" s="41" t="s">
        <v>336</v>
      </c>
      <c r="J81" s="41" t="s">
        <v>336</v>
      </c>
      <c r="K81" s="41" t="s">
        <v>336</v>
      </c>
      <c r="L81" s="41" t="s">
        <v>336</v>
      </c>
      <c r="M81" s="41" t="s">
        <v>336</v>
      </c>
      <c r="N81" s="41" t="s">
        <v>336</v>
      </c>
      <c r="O81" s="31"/>
      <c r="P81" s="41" t="s">
        <v>336</v>
      </c>
      <c r="Q81" s="41" t="s">
        <v>336</v>
      </c>
      <c r="R81" s="41" t="s">
        <v>336</v>
      </c>
      <c r="S81" s="41" t="s">
        <v>336</v>
      </c>
      <c r="T81" s="41" t="s">
        <v>336</v>
      </c>
      <c r="U81" s="41" t="s">
        <v>336</v>
      </c>
      <c r="V81" s="41" t="s">
        <v>336</v>
      </c>
      <c r="W81" s="41" t="s">
        <v>336</v>
      </c>
      <c r="X81" s="41" t="s">
        <v>336</v>
      </c>
      <c r="Y81" s="41" t="s">
        <v>336</v>
      </c>
      <c r="Z81" s="41" t="s">
        <v>336</v>
      </c>
      <c r="AA81" s="29"/>
    </row>
    <row r="82" spans="1:27" s="30" customFormat="1" ht="11.5" x14ac:dyDescent="0.25">
      <c r="A82" s="273">
        <v>2</v>
      </c>
      <c r="B82" s="142" t="s">
        <v>353</v>
      </c>
      <c r="C82" s="142" t="s">
        <v>303</v>
      </c>
      <c r="D82" s="140" t="s">
        <v>325</v>
      </c>
      <c r="E82" s="134"/>
      <c r="F82" s="31"/>
      <c r="G82" s="41" t="s">
        <v>336</v>
      </c>
      <c r="H82" s="41" t="s">
        <v>336</v>
      </c>
      <c r="I82" s="41" t="s">
        <v>336</v>
      </c>
      <c r="J82" s="41" t="s">
        <v>336</v>
      </c>
      <c r="K82" s="41" t="s">
        <v>336</v>
      </c>
      <c r="L82" s="41" t="s">
        <v>336</v>
      </c>
      <c r="M82" s="41" t="s">
        <v>336</v>
      </c>
      <c r="N82" s="41" t="s">
        <v>336</v>
      </c>
      <c r="O82" s="31"/>
      <c r="P82" s="41" t="s">
        <v>336</v>
      </c>
      <c r="Q82" s="41" t="s">
        <v>336</v>
      </c>
      <c r="R82" s="41" t="s">
        <v>336</v>
      </c>
      <c r="S82" s="41" t="s">
        <v>336</v>
      </c>
      <c r="T82" s="41" t="s">
        <v>336</v>
      </c>
      <c r="U82" s="41" t="s">
        <v>336</v>
      </c>
      <c r="V82" s="41" t="s">
        <v>336</v>
      </c>
      <c r="W82" s="41" t="s">
        <v>336</v>
      </c>
      <c r="X82" s="41" t="s">
        <v>336</v>
      </c>
      <c r="Y82" s="41" t="s">
        <v>336</v>
      </c>
      <c r="Z82" s="41" t="s">
        <v>336</v>
      </c>
      <c r="AA82" s="29"/>
    </row>
    <row r="83" spans="1:27" s="30" customFormat="1" ht="11.5" x14ac:dyDescent="0.25">
      <c r="A83" s="273">
        <v>3</v>
      </c>
      <c r="B83" s="142" t="s">
        <v>2</v>
      </c>
      <c r="C83" s="142" t="s">
        <v>345</v>
      </c>
      <c r="D83" s="140" t="s">
        <v>325</v>
      </c>
      <c r="E83" s="134"/>
      <c r="F83" s="31"/>
      <c r="G83" s="41">
        <f>IF('3c PC'!G14="-","-",'3c PC'!G64)</f>
        <v>6.5567588596821027</v>
      </c>
      <c r="H83" s="41">
        <f>IF('3c PC'!H14="-","-",'3c PC'!H64)</f>
        <v>6.5567588596821027</v>
      </c>
      <c r="I83" s="41">
        <f>IF('3c PC'!I14="-","-",'3c PC'!I64)</f>
        <v>6.6197359495950758</v>
      </c>
      <c r="J83" s="41">
        <f>IF('3c PC'!J14="-","-",'3c PC'!J64)</f>
        <v>6.6197359495950758</v>
      </c>
      <c r="K83" s="41">
        <f>IF('3c PC'!K14="-","-",'3c PC'!K64)</f>
        <v>6.6995028867368616</v>
      </c>
      <c r="L83" s="41">
        <f>IF('3c PC'!L14="-","-",'3c PC'!L64)</f>
        <v>6.6995028867368616</v>
      </c>
      <c r="M83" s="41">
        <f>IF('3c PC'!M14="-","-",'3c PC'!M64)</f>
        <v>7.1131218301273513</v>
      </c>
      <c r="N83" s="41">
        <f>IF('3c PC'!N14="-","-",'3c PC'!N64)</f>
        <v>7.1131218301273513</v>
      </c>
      <c r="O83" s="31"/>
      <c r="P83" s="41" t="str">
        <f>'3c PC'!P64</f>
        <v>-</v>
      </c>
      <c r="Q83" s="41" t="str">
        <f>'3c PC'!Q64</f>
        <v>-</v>
      </c>
      <c r="R83" s="41" t="str">
        <f>'3c PC'!R64</f>
        <v>-</v>
      </c>
      <c r="S83" s="41" t="str">
        <f>'3c PC'!S64</f>
        <v>-</v>
      </c>
      <c r="T83" s="41" t="str">
        <f>'3c PC'!T64</f>
        <v>-</v>
      </c>
      <c r="U83" s="41" t="str">
        <f>'3c PC'!U64</f>
        <v>-</v>
      </c>
      <c r="V83" s="41" t="str">
        <f>'3c PC'!V64</f>
        <v>-</v>
      </c>
      <c r="W83" s="41" t="str">
        <f>'3c PC'!W64</f>
        <v>-</v>
      </c>
      <c r="X83" s="41" t="str">
        <f>'3c PC'!X64</f>
        <v>-</v>
      </c>
      <c r="Y83" s="41" t="str">
        <f>'3c PC'!Y64</f>
        <v>-</v>
      </c>
      <c r="Z83" s="41" t="str">
        <f>'3c PC'!Z64</f>
        <v>-</v>
      </c>
      <c r="AA83" s="29"/>
    </row>
    <row r="84" spans="1:27" s="30" customFormat="1" ht="11.5" x14ac:dyDescent="0.25">
      <c r="A84" s="273">
        <v>4</v>
      </c>
      <c r="B84" s="142" t="s">
        <v>355</v>
      </c>
      <c r="C84" s="142" t="s">
        <v>346</v>
      </c>
      <c r="D84" s="140" t="s">
        <v>325</v>
      </c>
      <c r="E84" s="134"/>
      <c r="F84" s="31"/>
      <c r="G84" s="41" t="s">
        <v>336</v>
      </c>
      <c r="H84" s="41" t="s">
        <v>336</v>
      </c>
      <c r="I84" s="41" t="s">
        <v>336</v>
      </c>
      <c r="J84" s="41" t="s">
        <v>336</v>
      </c>
      <c r="K84" s="41" t="s">
        <v>336</v>
      </c>
      <c r="L84" s="41" t="s">
        <v>336</v>
      </c>
      <c r="M84" s="41" t="s">
        <v>336</v>
      </c>
      <c r="N84" s="41" t="s">
        <v>336</v>
      </c>
      <c r="O84" s="31"/>
      <c r="P84" s="41" t="s">
        <v>336</v>
      </c>
      <c r="Q84" s="41" t="s">
        <v>336</v>
      </c>
      <c r="R84" s="41" t="s">
        <v>336</v>
      </c>
      <c r="S84" s="41" t="s">
        <v>336</v>
      </c>
      <c r="T84" s="41" t="s">
        <v>336</v>
      </c>
      <c r="U84" s="41" t="s">
        <v>336</v>
      </c>
      <c r="V84" s="41" t="s">
        <v>336</v>
      </c>
      <c r="W84" s="41" t="s">
        <v>336</v>
      </c>
      <c r="X84" s="41" t="s">
        <v>336</v>
      </c>
      <c r="Y84" s="41" t="s">
        <v>336</v>
      </c>
      <c r="Z84" s="41" t="s">
        <v>336</v>
      </c>
      <c r="AA84" s="29"/>
    </row>
    <row r="85" spans="1:27" s="30" customFormat="1" ht="11.5" x14ac:dyDescent="0.25">
      <c r="A85" s="273">
        <v>5</v>
      </c>
      <c r="B85" s="142" t="s">
        <v>352</v>
      </c>
      <c r="C85" s="142" t="s">
        <v>347</v>
      </c>
      <c r="D85" s="140" t="s">
        <v>325</v>
      </c>
      <c r="E85" s="134"/>
      <c r="F85" s="31"/>
      <c r="G85" s="41">
        <f>IF('3f CPIH'!C$16="-","-",'3g OC '!$E$11*('3f CPIH'!C$16/'3f CPIH'!$G$16))</f>
        <v>66.925069955235386</v>
      </c>
      <c r="H85" s="41">
        <f>IF('3f CPIH'!D$16="-","-",'3g OC '!$E$11*('3f CPIH'!D$16/'3f CPIH'!$G$16))</f>
        <v>67.059054079269885</v>
      </c>
      <c r="I85" s="41">
        <f>IF('3f CPIH'!E$16="-","-",'3g OC '!$E$11*('3f CPIH'!E$16/'3f CPIH'!$G$16))</f>
        <v>67.26003026532166</v>
      </c>
      <c r="J85" s="41">
        <f>IF('3f CPIH'!F$16="-","-",'3g OC '!$E$11*('3f CPIH'!F$16/'3f CPIH'!$G$16))</f>
        <v>67.661982637425169</v>
      </c>
      <c r="K85" s="41">
        <f>IF('3f CPIH'!G$16="-","-",'3g OC '!$E$11*('3f CPIH'!G$16/'3f CPIH'!$G$16))</f>
        <v>68.4658873816322</v>
      </c>
      <c r="L85" s="41">
        <f>IF('3f CPIH'!H$16="-","-",'3g OC '!$E$11*('3f CPIH'!H$16/'3f CPIH'!$G$16))</f>
        <v>69.336784187856495</v>
      </c>
      <c r="M85" s="41">
        <f>IF('3f CPIH'!I$16="-","-",'3g OC '!$E$11*('3f CPIH'!I$16/'3f CPIH'!$G$16))</f>
        <v>70.341665118115273</v>
      </c>
      <c r="N85" s="41">
        <f>IF('3f CPIH'!J$16="-","-",'3g OC '!$E$11*('3f CPIH'!J$16/'3f CPIH'!$G$16))</f>
        <v>70.944593676270557</v>
      </c>
      <c r="O85" s="31"/>
      <c r="P85" s="41">
        <f>IF('3f CPIH'!L$16="-","-",'3g OC '!$E$11*('3f CPIH'!L$16/'3f CPIH'!$G$16))</f>
        <v>70.944593676270557</v>
      </c>
      <c r="Q85" s="41" t="str">
        <f>IF('3f CPIH'!M$16="-","-",'3g OC '!$E$11*('3f CPIH'!M$16/'3f CPIH'!$G$16))</f>
        <v>-</v>
      </c>
      <c r="R85" s="41" t="str">
        <f>IF('3f CPIH'!N$16="-","-",'3g OC '!$E$11*('3f CPIH'!N$16/'3f CPIH'!$G$16))</f>
        <v>-</v>
      </c>
      <c r="S85" s="41" t="str">
        <f>IF('3f CPIH'!O$16="-","-",'3g OC '!$E$11*('3f CPIH'!O$16/'3f CPIH'!$G$16))</f>
        <v>-</v>
      </c>
      <c r="T85" s="41" t="str">
        <f>IF('3f CPIH'!P$16="-","-",'3g OC '!$E$11*('3f CPIH'!P$16/'3f CPIH'!$G$16))</f>
        <v>-</v>
      </c>
      <c r="U85" s="41" t="str">
        <f>IF('3f CPIH'!Q$16="-","-",'3g OC '!$E$11*('3f CPIH'!Q$16/'3f CPIH'!$G$16))</f>
        <v>-</v>
      </c>
      <c r="V85" s="41" t="str">
        <f>IF('3f CPIH'!R$16="-","-",'3g OC '!$E$11*('3f CPIH'!R$16/'3f CPIH'!$G$16))</f>
        <v>-</v>
      </c>
      <c r="W85" s="41" t="str">
        <f>IF('3f CPIH'!S$16="-","-",'3g OC '!$E$11*('3f CPIH'!S$16/'3f CPIH'!$G$16))</f>
        <v>-</v>
      </c>
      <c r="X85" s="41" t="str">
        <f>IF('3f CPIH'!T$16="-","-",'3g OC '!$E$11*('3f CPIH'!T$16/'3f CPIH'!$G$16))</f>
        <v>-</v>
      </c>
      <c r="Y85" s="41" t="str">
        <f>IF('3f CPIH'!U$16="-","-",'3g OC '!$E$11*('3f CPIH'!U$16/'3f CPIH'!$G$16))</f>
        <v>-</v>
      </c>
      <c r="Z85" s="41" t="str">
        <f>IF('3f CPIH'!V$16="-","-",'3g OC '!$E$11*('3f CPIH'!V$16/'3f CPIH'!$G$16))</f>
        <v>-</v>
      </c>
      <c r="AA85" s="29"/>
    </row>
    <row r="86" spans="1:27" s="30" customFormat="1" ht="11.25" customHeight="1" x14ac:dyDescent="0.25">
      <c r="A86" s="273">
        <v>6</v>
      </c>
      <c r="B86" s="142" t="s">
        <v>352</v>
      </c>
      <c r="C86" s="142" t="s">
        <v>45</v>
      </c>
      <c r="D86" s="140" t="s">
        <v>325</v>
      </c>
      <c r="E86" s="134"/>
      <c r="F86" s="31"/>
      <c r="G86" s="41" t="s">
        <v>336</v>
      </c>
      <c r="H86" s="41" t="s">
        <v>336</v>
      </c>
      <c r="I86" s="41" t="s">
        <v>336</v>
      </c>
      <c r="J86" s="41" t="s">
        <v>336</v>
      </c>
      <c r="K86" s="41">
        <f>IF('3h SMNCC'!F$37="-","-",'3h SMNCC'!F$45)</f>
        <v>0</v>
      </c>
      <c r="L86" s="41">
        <f>IF('3h SMNCC'!G$37="-","-",'3h SMNCC'!G$45)</f>
        <v>-0.12178212898926209</v>
      </c>
      <c r="M86" s="41">
        <f>IF('3h SMNCC'!H$37="-","-",'3h SMNCC'!H$45)</f>
        <v>1.3595250059192825</v>
      </c>
      <c r="N86" s="41">
        <f>IF('3h SMNCC'!I$37="-","-",'3h SMNCC'!I$45)</f>
        <v>5.6746306369773842</v>
      </c>
      <c r="O86" s="31"/>
      <c r="P86" s="41" t="str">
        <f>IF('3h SMNCC'!K$37="-","-",'3h SMNCC'!K$45)</f>
        <v>-</v>
      </c>
      <c r="Q86" s="41" t="str">
        <f>IF('3h SMNCC'!L$37="-","-",'3h SMNCC'!L$45)</f>
        <v>-</v>
      </c>
      <c r="R86" s="41" t="str">
        <f>IF('3h SMNCC'!M$37="-","-",'3h SMNCC'!M$45)</f>
        <v>-</v>
      </c>
      <c r="S86" s="41" t="str">
        <f>IF('3h SMNCC'!N$37="-","-",'3h SMNCC'!N$45)</f>
        <v>-</v>
      </c>
      <c r="T86" s="41" t="str">
        <f>IF('3h SMNCC'!O$37="-","-",'3h SMNCC'!O$45)</f>
        <v>-</v>
      </c>
      <c r="U86" s="41" t="str">
        <f>IF('3h SMNCC'!P$37="-","-",'3h SMNCC'!P$45)</f>
        <v>-</v>
      </c>
      <c r="V86" s="41" t="str">
        <f>IF('3h SMNCC'!Q$37="-","-",'3h SMNCC'!Q$45)</f>
        <v>-</v>
      </c>
      <c r="W86" s="41" t="str">
        <f>IF('3h SMNCC'!R$37="-","-",'3h SMNCC'!R$45)</f>
        <v>-</v>
      </c>
      <c r="X86" s="41" t="str">
        <f>IF('3h SMNCC'!S$37="-","-",'3h SMNCC'!S$45)</f>
        <v>-</v>
      </c>
      <c r="Y86" s="41" t="str">
        <f>IF('3h SMNCC'!T$37="-","-",'3h SMNCC'!T$45)</f>
        <v>-</v>
      </c>
      <c r="Z86" s="41" t="str">
        <f>IF('3h SMNCC'!U$37="-","-",'3h SMNCC'!U$45)</f>
        <v>-</v>
      </c>
      <c r="AA86" s="29"/>
    </row>
    <row r="87" spans="1:27" s="30" customFormat="1" ht="11.25" customHeight="1" x14ac:dyDescent="0.25">
      <c r="A87" s="273">
        <v>7</v>
      </c>
      <c r="B87" s="142" t="s">
        <v>352</v>
      </c>
      <c r="C87" s="142" t="s">
        <v>399</v>
      </c>
      <c r="D87" s="140" t="s">
        <v>325</v>
      </c>
      <c r="E87" s="134"/>
      <c r="F87" s="31"/>
      <c r="G87" s="41">
        <f>IF('3f CPIH'!C$16="-","-",'3i PAAC PAP'!$G$15*('3f CPIH'!C$16/'3f CPIH'!$G$16))</f>
        <v>13.020087506374207</v>
      </c>
      <c r="H87" s="41">
        <f>IF('3f CPIH'!D$16="-","-",'3i PAAC PAP'!$G$15*('3f CPIH'!D$16/'3f CPIH'!$G$16))</f>
        <v>13.046153747628209</v>
      </c>
      <c r="I87" s="41">
        <f>IF('3f CPIH'!E$16="-","-",'3i PAAC PAP'!$G$15*('3f CPIH'!E$16/'3f CPIH'!$G$16))</f>
        <v>13.085253109509214</v>
      </c>
      <c r="J87" s="41">
        <f>IF('3f CPIH'!F$16="-","-",'3i PAAC PAP'!$G$15*('3f CPIH'!F$16/'3f CPIH'!$G$16))</f>
        <v>13.163451833271221</v>
      </c>
      <c r="K87" s="41">
        <f>IF('3f CPIH'!G$16="-","-",'3i PAAC PAP'!$G$15*('3f CPIH'!G$16/'3f CPIH'!$G$16))</f>
        <v>13.319849280795236</v>
      </c>
      <c r="L87" s="41">
        <f>IF('3f CPIH'!H$16="-","-",'3i PAAC PAP'!$G$15*('3f CPIH'!H$16/'3f CPIH'!$G$16))</f>
        <v>13.489279848946252</v>
      </c>
      <c r="M87" s="41">
        <f>IF('3f CPIH'!I$16="-","-",'3i PAAC PAP'!$G$15*('3f CPIH'!I$16/'3f CPIH'!$G$16))</f>
        <v>13.684776658351268</v>
      </c>
      <c r="N87" s="41">
        <f>IF('3f CPIH'!J$16="-","-",'3i PAAC PAP'!$G$15*('3f CPIH'!J$16/'3f CPIH'!$G$16))</f>
        <v>13.802074743994281</v>
      </c>
      <c r="O87" s="31"/>
      <c r="P87" s="41">
        <f>IF('3f CPIH'!L$16="-","-",'3i PAAC PAP'!$G$15*('3f CPIH'!L$16/'3f CPIH'!$G$16))</f>
        <v>13.802074743994281</v>
      </c>
      <c r="Q87" s="41" t="str">
        <f>IF('3f CPIH'!M$16="-","-",'3i PAAC PAP'!$G$15*('3f CPIH'!M$16/'3f CPIH'!$G$16))</f>
        <v>-</v>
      </c>
      <c r="R87" s="41" t="str">
        <f>IF('3f CPIH'!N$16="-","-",'3i PAAC PAP'!$G$15*('3f CPIH'!N$16/'3f CPIH'!$G$16))</f>
        <v>-</v>
      </c>
      <c r="S87" s="41" t="str">
        <f>IF('3f CPIH'!O$16="-","-",'3i PAAC PAP'!$G$15*('3f CPIH'!O$16/'3f CPIH'!$G$16))</f>
        <v>-</v>
      </c>
      <c r="T87" s="41" t="str">
        <f>IF('3f CPIH'!P$16="-","-",'3i PAAC PAP'!$G$15*('3f CPIH'!P$16/'3f CPIH'!$G$16))</f>
        <v>-</v>
      </c>
      <c r="U87" s="41" t="str">
        <f>IF('3f CPIH'!Q$16="-","-",'3i PAAC PAP'!$G$15*('3f CPIH'!Q$16/'3f CPIH'!$G$16))</f>
        <v>-</v>
      </c>
      <c r="V87" s="41" t="str">
        <f>IF('3f CPIH'!R$16="-","-",'3i PAAC PAP'!$G$15*('3f CPIH'!R$16/'3f CPIH'!$G$16))</f>
        <v>-</v>
      </c>
      <c r="W87" s="41" t="str">
        <f>IF('3f CPIH'!S$16="-","-",'3i PAAC PAP'!$G$15*('3f CPIH'!S$16/'3f CPIH'!$G$16))</f>
        <v>-</v>
      </c>
      <c r="X87" s="41" t="str">
        <f>IF('3f CPIH'!T$16="-","-",'3i PAAC PAP'!$G$15*('3f CPIH'!T$16/'3f CPIH'!$G$16))</f>
        <v>-</v>
      </c>
      <c r="Y87" s="41" t="str">
        <f>IF('3f CPIH'!U$16="-","-",'3i PAAC PAP'!$G$15*('3f CPIH'!U$16/'3f CPIH'!$G$16))</f>
        <v>-</v>
      </c>
      <c r="Z87" s="41" t="str">
        <f>IF('3f CPIH'!V$16="-","-",'3i PAAC PAP'!$G$15*('3f CPIH'!V$16/'3f CPIH'!$G$16))</f>
        <v>-</v>
      </c>
      <c r="AA87" s="29"/>
    </row>
    <row r="88" spans="1:27" s="30" customFormat="1" ht="11.25" customHeight="1" x14ac:dyDescent="0.25">
      <c r="A88" s="273">
        <v>8</v>
      </c>
      <c r="B88" s="142" t="s">
        <v>352</v>
      </c>
      <c r="C88" s="142" t="s">
        <v>417</v>
      </c>
      <c r="D88" s="140" t="s">
        <v>325</v>
      </c>
      <c r="E88" s="134"/>
      <c r="F88" s="31"/>
      <c r="G88" s="41">
        <f>IF(G83="-","-",SUM(G81:G86)*'3i PAAC PAP'!$G$27)</f>
        <v>4.1937083305843119</v>
      </c>
      <c r="H88" s="41">
        <f>IF(H83="-","-",SUM(H81:H86)*'3i PAAC PAP'!$G$27)</f>
        <v>4.2013549875359884</v>
      </c>
      <c r="I88" s="41">
        <f>IF(I83="-","-",SUM(I81:I86)*'3i PAAC PAP'!$G$27)</f>
        <v>4.2164191614977788</v>
      </c>
      <c r="J88" s="41">
        <f>IF(J83="-","-",SUM(J81:J86)*'3i PAAC PAP'!$G$27)</f>
        <v>4.2393591323528099</v>
      </c>
      <c r="K88" s="41">
        <f>IF(K83="-","-",SUM(K81:K86)*'3i PAAC PAP'!$G$27)</f>
        <v>4.2897914821097558</v>
      </c>
      <c r="L88" s="41">
        <f>IF(L83="-","-",SUM(L81:L86)*'3i PAAC PAP'!$G$27)</f>
        <v>4.3325444798664714</v>
      </c>
      <c r="M88" s="41">
        <f>IF(M83="-","-",SUM(M81:M86)*'3i PAAC PAP'!$G$27)</f>
        <v>4.4980404263474183</v>
      </c>
      <c r="N88" s="41">
        <f>IF(N83="-","-",SUM(N81:N86)*'3i PAAC PAP'!$G$27)</f>
        <v>4.7787193544855766</v>
      </c>
      <c r="O88" s="31"/>
      <c r="P88" s="41" t="str">
        <f>IF(P83="-","-",SUM(P81:P86)*'3i PAAC PAP'!$G$27)</f>
        <v>-</v>
      </c>
      <c r="Q88" s="41" t="str">
        <f>IF(Q83="-","-",SUM(Q81:Q86)*'3i PAAC PAP'!$G$27)</f>
        <v>-</v>
      </c>
      <c r="R88" s="41" t="str">
        <f>IF(R83="-","-",SUM(R81:R86)*'3i PAAC PAP'!$G$27)</f>
        <v>-</v>
      </c>
      <c r="S88" s="41" t="str">
        <f>IF(S83="-","-",SUM(S81:S86)*'3i PAAC PAP'!$G$27)</f>
        <v>-</v>
      </c>
      <c r="T88" s="41" t="str">
        <f>IF(T83="-","-",SUM(T81:T86)*'3i PAAC PAP'!$G$27)</f>
        <v>-</v>
      </c>
      <c r="U88" s="41" t="str">
        <f>IF(U83="-","-",SUM(U81:U86)*'3i PAAC PAP'!$G$27)</f>
        <v>-</v>
      </c>
      <c r="V88" s="41" t="str">
        <f>IF(V83="-","-",SUM(V81:V86)*'3i PAAC PAP'!$G$27)</f>
        <v>-</v>
      </c>
      <c r="W88" s="41" t="str">
        <f>IF(W83="-","-",SUM(W81:W86)*'3i PAAC PAP'!$G$27)</f>
        <v>-</v>
      </c>
      <c r="X88" s="41" t="str">
        <f>IF(X83="-","-",SUM(X81:X86)*'3i PAAC PAP'!$G$27)</f>
        <v>-</v>
      </c>
      <c r="Y88" s="41" t="str">
        <f>IF(Y83="-","-",SUM(Y81:Y86)*'3i PAAC PAP'!$G$27)</f>
        <v>-</v>
      </c>
      <c r="Z88" s="41" t="str">
        <f>IF(Z83="-","-",SUM(Z81:Z86)*'3i PAAC PAP'!$G$27)</f>
        <v>-</v>
      </c>
      <c r="AA88" s="29"/>
    </row>
    <row r="89" spans="1:27" s="30" customFormat="1" ht="11.25" customHeight="1" x14ac:dyDescent="0.25">
      <c r="A89" s="273">
        <v>9</v>
      </c>
      <c r="B89" s="142" t="s">
        <v>398</v>
      </c>
      <c r="C89" s="142" t="s">
        <v>548</v>
      </c>
      <c r="D89" s="140" t="s">
        <v>325</v>
      </c>
      <c r="E89" s="134"/>
      <c r="F89" s="31"/>
      <c r="G89" s="41">
        <f>IF(G83="-","-",SUM(G81:G88)*'3j EBIT'!$E$11)</f>
        <v>1.7232168683856444</v>
      </c>
      <c r="H89" s="41">
        <f>IF(H83="-","-",SUM(H81:H88)*'3j EBIT'!$E$11)</f>
        <v>1.7264031118082077</v>
      </c>
      <c r="I89" s="41">
        <f>IF(I83="-","-",SUM(I81:I88)*'3j EBIT'!$E$11)</f>
        <v>1.732447331232551</v>
      </c>
      <c r="J89" s="41">
        <f>IF(J83="-","-",SUM(J81:J88)*'3j EBIT'!$E$11)</f>
        <v>1.7420060615002413</v>
      </c>
      <c r="K89" s="41">
        <f>IF(K83="-","-",SUM(K81:K88)*'3j EBIT'!$E$11)</f>
        <v>1.7627255895942073</v>
      </c>
      <c r="L89" s="41">
        <f>IF(L83="-","-",SUM(L81:L88)*'3j EBIT'!$E$11)</f>
        <v>1.7809902562139195</v>
      </c>
      <c r="M89" s="41">
        <f>IF(M83="-","-",SUM(M81:M88)*'3j EBIT'!$E$11)</f>
        <v>1.8429454517383512</v>
      </c>
      <c r="N89" s="41">
        <f>IF(N83="-","-",SUM(N81:N88)*'3j EBIT'!$E$11)</f>
        <v>1.9439496645952479</v>
      </c>
      <c r="O89" s="31"/>
      <c r="P89" s="41" t="str">
        <f>IF(P83="-","-",SUM(P81:P88)*'3j EBIT'!$E$11)</f>
        <v>-</v>
      </c>
      <c r="Q89" s="41" t="str">
        <f>IF(Q83="-","-",SUM(Q81:Q88)*'3j EBIT'!$E$11)</f>
        <v>-</v>
      </c>
      <c r="R89" s="41" t="str">
        <f>IF(R83="-","-",SUM(R81:R88)*'3j EBIT'!$E$11)</f>
        <v>-</v>
      </c>
      <c r="S89" s="41" t="str">
        <f>IF(S83="-","-",SUM(S81:S88)*'3j EBIT'!$E$11)</f>
        <v>-</v>
      </c>
      <c r="T89" s="41" t="str">
        <f>IF(T83="-","-",SUM(T81:T88)*'3j EBIT'!$E$11)</f>
        <v>-</v>
      </c>
      <c r="U89" s="41" t="str">
        <f>IF(U83="-","-",SUM(U81:U88)*'3j EBIT'!$E$11)</f>
        <v>-</v>
      </c>
      <c r="V89" s="41" t="str">
        <f>IF(V83="-","-",SUM(V81:V88)*'3j EBIT'!$E$11)</f>
        <v>-</v>
      </c>
      <c r="W89" s="41" t="str">
        <f>IF(W83="-","-",SUM(W81:W88)*'3j EBIT'!$E$11)</f>
        <v>-</v>
      </c>
      <c r="X89" s="41" t="str">
        <f>IF(X83="-","-",SUM(X81:X88)*'3j EBIT'!$E$11)</f>
        <v>-</v>
      </c>
      <c r="Y89" s="41" t="str">
        <f>IF(Y83="-","-",SUM(Y81:Y88)*'3j EBIT'!$E$11)</f>
        <v>-</v>
      </c>
      <c r="Z89" s="41" t="str">
        <f>IF(Z83="-","-",SUM(Z81:Z88)*'3j EBIT'!$E$11)</f>
        <v>-</v>
      </c>
      <c r="AA89" s="29"/>
    </row>
    <row r="90" spans="1:27" s="30" customFormat="1" ht="11.25" customHeight="1" x14ac:dyDescent="0.25">
      <c r="A90" s="273">
        <v>10</v>
      </c>
      <c r="B90" s="142" t="s">
        <v>294</v>
      </c>
      <c r="C90" s="190" t="s">
        <v>549</v>
      </c>
      <c r="D90" s="140" t="s">
        <v>325</v>
      </c>
      <c r="E90" s="134"/>
      <c r="F90" s="31"/>
      <c r="G90" s="41">
        <f>IF(G85="-","-",SUM(G81:G83,G85:G89)*'3k HAP'!$E$12)</f>
        <v>1.337908407085014</v>
      </c>
      <c r="H90" s="41">
        <f>IF(H85="-","-",SUM(H81:H83,H85:H89)*'3k HAP'!$E$12)</f>
        <v>1.3403822117118573</v>
      </c>
      <c r="I90" s="41">
        <f>IF(I85="-","-",SUM(I81:I83,I85:I89)*'3k HAP'!$E$12)</f>
        <v>1.3450749536008519</v>
      </c>
      <c r="J90" s="41">
        <f>IF(J85="-","-",SUM(J81:J83,J85:J89)*'3k HAP'!$E$12)</f>
        <v>1.3524963674813819</v>
      </c>
      <c r="K90" s="41">
        <f>IF(K85="-","-",SUM(K81:K83,K85:K89)*'3k HAP'!$E$12)</f>
        <v>1.3685830431264046</v>
      </c>
      <c r="L90" s="41">
        <f>IF(L85="-","-",SUM(L81:L83,L85:L89)*'3k HAP'!$E$12)</f>
        <v>1.3827637602905831</v>
      </c>
      <c r="M90" s="41">
        <f>IF(M85="-","-",SUM(M81:M83,M85:M89)*'3k HAP'!$E$12)</f>
        <v>1.4308658758602772</v>
      </c>
      <c r="N90" s="41">
        <f>IF(N85="-","-",SUM(N81:N83,N85:N89)*'3k HAP'!$E$12)</f>
        <v>1.5092857126268728</v>
      </c>
      <c r="O90" s="31"/>
      <c r="P90" s="41">
        <f>IF(P85="-","-",SUM(P81:P83,P85:P89)*'3k HAP'!$E$12)</f>
        <v>1.2268416081266345</v>
      </c>
      <c r="Q90" s="41" t="str">
        <f>IF(Q85="-","-",SUM(Q81:Q83,Q85:Q89)*'3k HAP'!$E$12)</f>
        <v>-</v>
      </c>
      <c r="R90" s="41" t="str">
        <f>IF(R85="-","-",SUM(R81:R83,R85:R89)*'3k HAP'!$E$12)</f>
        <v>-</v>
      </c>
      <c r="S90" s="41" t="str">
        <f>IF(S85="-","-",SUM(S81:S83,S85:S89)*'3k HAP'!$E$12)</f>
        <v>-</v>
      </c>
      <c r="T90" s="41" t="str">
        <f>IF(T85="-","-",SUM(T81:T83,T85:T89)*'3k HAP'!$E$12)</f>
        <v>-</v>
      </c>
      <c r="U90" s="41" t="str">
        <f>IF(U85="-","-",SUM(U81:U83,U85:U89)*'3k HAP'!$E$12)</f>
        <v>-</v>
      </c>
      <c r="V90" s="41" t="str">
        <f>IF(V85="-","-",SUM(V81:V83,V85:V89)*'3k HAP'!$E$12)</f>
        <v>-</v>
      </c>
      <c r="W90" s="41" t="str">
        <f>IF(W85="-","-",SUM(W81:W83,W85:W89)*'3k HAP'!$E$12)</f>
        <v>-</v>
      </c>
      <c r="X90" s="41" t="str">
        <f>IF(X85="-","-",SUM(X81:X83,X85:X89)*'3k HAP'!$E$12)</f>
        <v>-</v>
      </c>
      <c r="Y90" s="41" t="str">
        <f>IF(Y85="-","-",SUM(Y81:Y83,Y85:Y89)*'3k HAP'!$E$12)</f>
        <v>-</v>
      </c>
      <c r="Z90" s="41" t="str">
        <f>IF(Z85="-","-",SUM(Z81:Z83,Z85:Z89)*'3k HAP'!$E$12)</f>
        <v>-</v>
      </c>
      <c r="AA90" s="29"/>
    </row>
    <row r="91" spans="1:27" s="30" customFormat="1" ht="11.25" customHeight="1" x14ac:dyDescent="0.25">
      <c r="A91" s="273">
        <v>11</v>
      </c>
      <c r="B91" s="142" t="s">
        <v>46</v>
      </c>
      <c r="C91" s="142" t="str">
        <f>B91&amp;"_"&amp;D91</f>
        <v>Total_North West</v>
      </c>
      <c r="D91" s="140" t="s">
        <v>325</v>
      </c>
      <c r="E91" s="134"/>
      <c r="F91" s="31"/>
      <c r="G91" s="41">
        <f t="shared" ref="G91:N91" si="12">IF(G69="-","-",SUM(G81:G90))</f>
        <v>93.756749927346675</v>
      </c>
      <c r="H91" s="41">
        <f t="shared" si="12"/>
        <v>93.930106997636258</v>
      </c>
      <c r="I91" s="41">
        <f t="shared" si="12"/>
        <v>94.258960770757142</v>
      </c>
      <c r="J91" s="41">
        <f t="shared" si="12"/>
        <v>94.779031981625891</v>
      </c>
      <c r="K91" s="41">
        <f t="shared" si="12"/>
        <v>95.906339663994686</v>
      </c>
      <c r="L91" s="41">
        <f t="shared" si="12"/>
        <v>96.90008329092133</v>
      </c>
      <c r="M91" s="41">
        <f t="shared" si="12"/>
        <v>100.27094036645921</v>
      </c>
      <c r="N91" s="41">
        <f t="shared" si="12"/>
        <v>105.76637561907728</v>
      </c>
      <c r="O91" s="31"/>
      <c r="P91" s="41" t="str">
        <f t="shared" ref="P91:Z91" si="13">IF(P81="-","-",SUM(P81:P90))</f>
        <v>-</v>
      </c>
      <c r="Q91" s="41" t="str">
        <f t="shared" si="13"/>
        <v>-</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25">
      <c r="A92" s="273">
        <v>1</v>
      </c>
      <c r="B92" s="138" t="s">
        <v>353</v>
      </c>
      <c r="C92" s="138" t="s">
        <v>344</v>
      </c>
      <c r="D92" s="141" t="s">
        <v>326</v>
      </c>
      <c r="E92" s="137"/>
      <c r="F92" s="31"/>
      <c r="G92" s="135" t="s">
        <v>336</v>
      </c>
      <c r="H92" s="135" t="s">
        <v>336</v>
      </c>
      <c r="I92" s="135" t="s">
        <v>336</v>
      </c>
      <c r="J92" s="135" t="s">
        <v>336</v>
      </c>
      <c r="K92" s="135" t="s">
        <v>336</v>
      </c>
      <c r="L92" s="135" t="s">
        <v>336</v>
      </c>
      <c r="M92" s="135" t="s">
        <v>336</v>
      </c>
      <c r="N92" s="135" t="s">
        <v>336</v>
      </c>
      <c r="O92" s="31"/>
      <c r="P92" s="135" t="s">
        <v>336</v>
      </c>
      <c r="Q92" s="135" t="s">
        <v>336</v>
      </c>
      <c r="R92" s="135" t="s">
        <v>336</v>
      </c>
      <c r="S92" s="135" t="s">
        <v>336</v>
      </c>
      <c r="T92" s="135" t="s">
        <v>336</v>
      </c>
      <c r="U92" s="135" t="s">
        <v>336</v>
      </c>
      <c r="V92" s="135" t="s">
        <v>336</v>
      </c>
      <c r="W92" s="135" t="s">
        <v>336</v>
      </c>
      <c r="X92" s="135" t="s">
        <v>336</v>
      </c>
      <c r="Y92" s="135" t="s">
        <v>336</v>
      </c>
      <c r="Z92" s="135" t="s">
        <v>336</v>
      </c>
      <c r="AA92" s="29"/>
    </row>
    <row r="93" spans="1:27" s="30" customFormat="1" ht="11.5" x14ac:dyDescent="0.25">
      <c r="A93" s="273">
        <v>2</v>
      </c>
      <c r="B93" s="138" t="s">
        <v>353</v>
      </c>
      <c r="C93" s="138" t="s">
        <v>303</v>
      </c>
      <c r="D93" s="141" t="s">
        <v>326</v>
      </c>
      <c r="E93" s="137"/>
      <c r="F93" s="31"/>
      <c r="G93" s="135" t="s">
        <v>336</v>
      </c>
      <c r="H93" s="135" t="s">
        <v>336</v>
      </c>
      <c r="I93" s="135" t="s">
        <v>336</v>
      </c>
      <c r="J93" s="135" t="s">
        <v>336</v>
      </c>
      <c r="K93" s="135" t="s">
        <v>336</v>
      </c>
      <c r="L93" s="135" t="s">
        <v>336</v>
      </c>
      <c r="M93" s="135" t="s">
        <v>336</v>
      </c>
      <c r="N93" s="135" t="s">
        <v>336</v>
      </c>
      <c r="O93" s="31"/>
      <c r="P93" s="135" t="s">
        <v>336</v>
      </c>
      <c r="Q93" s="135" t="s">
        <v>336</v>
      </c>
      <c r="R93" s="135" t="s">
        <v>336</v>
      </c>
      <c r="S93" s="135" t="s">
        <v>336</v>
      </c>
      <c r="T93" s="135" t="s">
        <v>336</v>
      </c>
      <c r="U93" s="135" t="s">
        <v>336</v>
      </c>
      <c r="V93" s="135" t="s">
        <v>336</v>
      </c>
      <c r="W93" s="135" t="s">
        <v>336</v>
      </c>
      <c r="X93" s="135" t="s">
        <v>336</v>
      </c>
      <c r="Y93" s="135" t="s">
        <v>336</v>
      </c>
      <c r="Z93" s="135" t="s">
        <v>336</v>
      </c>
      <c r="AA93" s="29"/>
    </row>
    <row r="94" spans="1:27" s="30" customFormat="1" ht="11.5" x14ac:dyDescent="0.25">
      <c r="A94" s="273">
        <v>3</v>
      </c>
      <c r="B94" s="138" t="s">
        <v>2</v>
      </c>
      <c r="C94" s="138" t="s">
        <v>345</v>
      </c>
      <c r="D94" s="141" t="s">
        <v>326</v>
      </c>
      <c r="E94" s="137"/>
      <c r="F94" s="31"/>
      <c r="G94" s="135">
        <f>IF('3c PC'!G14="-","-",'3c PC'!G64)</f>
        <v>6.5567588596821027</v>
      </c>
      <c r="H94" s="135">
        <f>IF('3c PC'!H14="-","-",'3c PC'!H64)</f>
        <v>6.5567588596821027</v>
      </c>
      <c r="I94" s="135">
        <f>IF('3c PC'!I14="-","-",'3c PC'!I64)</f>
        <v>6.6197359495950758</v>
      </c>
      <c r="J94" s="135">
        <f>IF('3c PC'!J14="-","-",'3c PC'!J64)</f>
        <v>6.6197359495950758</v>
      </c>
      <c r="K94" s="135">
        <f>IF('3c PC'!K14="-","-",'3c PC'!K64)</f>
        <v>6.6995028867368616</v>
      </c>
      <c r="L94" s="135">
        <f>IF('3c PC'!L14="-","-",'3c PC'!L64)</f>
        <v>6.6995028867368616</v>
      </c>
      <c r="M94" s="135">
        <f>IF('3c PC'!M14="-","-",'3c PC'!M64)</f>
        <v>7.1131218301273513</v>
      </c>
      <c r="N94" s="135">
        <f>IF('3c PC'!N14="-","-",'3c PC'!N64)</f>
        <v>7.1131218301273513</v>
      </c>
      <c r="O94" s="31"/>
      <c r="P94" s="135" t="str">
        <f>'3c PC'!P64</f>
        <v>-</v>
      </c>
      <c r="Q94" s="135" t="str">
        <f>'3c PC'!Q64</f>
        <v>-</v>
      </c>
      <c r="R94" s="135" t="str">
        <f>'3c PC'!R64</f>
        <v>-</v>
      </c>
      <c r="S94" s="135" t="str">
        <f>'3c PC'!S64</f>
        <v>-</v>
      </c>
      <c r="T94" s="135" t="str">
        <f>'3c PC'!T64</f>
        <v>-</v>
      </c>
      <c r="U94" s="135" t="str">
        <f>'3c PC'!U64</f>
        <v>-</v>
      </c>
      <c r="V94" s="135" t="str">
        <f>'3c PC'!V64</f>
        <v>-</v>
      </c>
      <c r="W94" s="135" t="str">
        <f>'3c PC'!W64</f>
        <v>-</v>
      </c>
      <c r="X94" s="135" t="str">
        <f>'3c PC'!X64</f>
        <v>-</v>
      </c>
      <c r="Y94" s="135" t="str">
        <f>'3c PC'!Y64</f>
        <v>-</v>
      </c>
      <c r="Z94" s="135" t="str">
        <f>'3c PC'!Z64</f>
        <v>-</v>
      </c>
      <c r="AA94" s="29"/>
    </row>
    <row r="95" spans="1:27" s="30" customFormat="1" ht="11.5" x14ac:dyDescent="0.25">
      <c r="A95" s="273">
        <v>4</v>
      </c>
      <c r="B95" s="138" t="s">
        <v>355</v>
      </c>
      <c r="C95" s="138" t="s">
        <v>346</v>
      </c>
      <c r="D95" s="141" t="s">
        <v>326</v>
      </c>
      <c r="E95" s="137"/>
      <c r="F95" s="31"/>
      <c r="G95" s="135" t="s">
        <v>336</v>
      </c>
      <c r="H95" s="135" t="s">
        <v>336</v>
      </c>
      <c r="I95" s="135" t="s">
        <v>336</v>
      </c>
      <c r="J95" s="135" t="s">
        <v>336</v>
      </c>
      <c r="K95" s="135" t="s">
        <v>336</v>
      </c>
      <c r="L95" s="135" t="s">
        <v>336</v>
      </c>
      <c r="M95" s="135" t="s">
        <v>336</v>
      </c>
      <c r="N95" s="135" t="s">
        <v>336</v>
      </c>
      <c r="O95" s="31"/>
      <c r="P95" s="135" t="s">
        <v>336</v>
      </c>
      <c r="Q95" s="135" t="s">
        <v>336</v>
      </c>
      <c r="R95" s="135" t="s">
        <v>336</v>
      </c>
      <c r="S95" s="135" t="s">
        <v>336</v>
      </c>
      <c r="T95" s="135" t="s">
        <v>336</v>
      </c>
      <c r="U95" s="135" t="s">
        <v>336</v>
      </c>
      <c r="V95" s="135" t="s">
        <v>336</v>
      </c>
      <c r="W95" s="135" t="s">
        <v>336</v>
      </c>
      <c r="X95" s="135" t="s">
        <v>336</v>
      </c>
      <c r="Y95" s="135" t="s">
        <v>336</v>
      </c>
      <c r="Z95" s="135" t="s">
        <v>336</v>
      </c>
      <c r="AA95" s="29"/>
    </row>
    <row r="96" spans="1:27" s="30" customFormat="1" ht="11.25" customHeight="1" x14ac:dyDescent="0.25">
      <c r="A96" s="273">
        <v>5</v>
      </c>
      <c r="B96" s="138" t="s">
        <v>352</v>
      </c>
      <c r="C96" s="138" t="s">
        <v>347</v>
      </c>
      <c r="D96" s="141" t="s">
        <v>326</v>
      </c>
      <c r="E96" s="137"/>
      <c r="F96" s="31"/>
      <c r="G96" s="135">
        <f>IF('3f CPIH'!C$16="-","-",'3g OC '!$E$11*('3f CPIH'!C$16/'3f CPIH'!$G$16))</f>
        <v>66.925069955235386</v>
      </c>
      <c r="H96" s="135">
        <f>IF('3f CPIH'!D$16="-","-",'3g OC '!$E$11*('3f CPIH'!D$16/'3f CPIH'!$G$16))</f>
        <v>67.059054079269885</v>
      </c>
      <c r="I96" s="135">
        <f>IF('3f CPIH'!E$16="-","-",'3g OC '!$E$11*('3f CPIH'!E$16/'3f CPIH'!$G$16))</f>
        <v>67.26003026532166</v>
      </c>
      <c r="J96" s="135">
        <f>IF('3f CPIH'!F$16="-","-",'3g OC '!$E$11*('3f CPIH'!F$16/'3f CPIH'!$G$16))</f>
        <v>67.661982637425169</v>
      </c>
      <c r="K96" s="135">
        <f>IF('3f CPIH'!G$16="-","-",'3g OC '!$E$11*('3f CPIH'!G$16/'3f CPIH'!$G$16))</f>
        <v>68.4658873816322</v>
      </c>
      <c r="L96" s="135">
        <f>IF('3f CPIH'!H$16="-","-",'3g OC '!$E$11*('3f CPIH'!H$16/'3f CPIH'!$G$16))</f>
        <v>69.336784187856495</v>
      </c>
      <c r="M96" s="135">
        <f>IF('3f CPIH'!I$16="-","-",'3g OC '!$E$11*('3f CPIH'!I$16/'3f CPIH'!$G$16))</f>
        <v>70.341665118115273</v>
      </c>
      <c r="N96" s="135">
        <f>IF('3f CPIH'!J$16="-","-",'3g OC '!$E$11*('3f CPIH'!J$16/'3f CPIH'!$G$16))</f>
        <v>70.944593676270557</v>
      </c>
      <c r="O96" s="31"/>
      <c r="P96" s="135">
        <f>IF('3f CPIH'!L$16="-","-",'3g OC '!$E$11*('3f CPIH'!L$16/'3f CPIH'!$G$16))</f>
        <v>70.944593676270557</v>
      </c>
      <c r="Q96" s="135" t="str">
        <f>IF('3f CPIH'!M$16="-","-",'3g OC '!$E$11*('3f CPIH'!M$16/'3f CPIH'!$G$16))</f>
        <v>-</v>
      </c>
      <c r="R96" s="135" t="str">
        <f>IF('3f CPIH'!N$16="-","-",'3g OC '!$E$11*('3f CPIH'!N$16/'3f CPIH'!$G$16))</f>
        <v>-</v>
      </c>
      <c r="S96" s="135" t="str">
        <f>IF('3f CPIH'!O$16="-","-",'3g OC '!$E$11*('3f CPIH'!O$16/'3f CPIH'!$G$16))</f>
        <v>-</v>
      </c>
      <c r="T96" s="135" t="str">
        <f>IF('3f CPIH'!P$16="-","-",'3g OC '!$E$11*('3f CPIH'!P$16/'3f CPIH'!$G$16))</f>
        <v>-</v>
      </c>
      <c r="U96" s="135" t="str">
        <f>IF('3f CPIH'!Q$16="-","-",'3g OC '!$E$11*('3f CPIH'!Q$16/'3f CPIH'!$G$16))</f>
        <v>-</v>
      </c>
      <c r="V96" s="135" t="str">
        <f>IF('3f CPIH'!R$16="-","-",'3g OC '!$E$11*('3f CPIH'!R$16/'3f CPIH'!$G$16))</f>
        <v>-</v>
      </c>
      <c r="W96" s="135" t="str">
        <f>IF('3f CPIH'!S$16="-","-",'3g OC '!$E$11*('3f CPIH'!S$16/'3f CPIH'!$G$16))</f>
        <v>-</v>
      </c>
      <c r="X96" s="135" t="str">
        <f>IF('3f CPIH'!T$16="-","-",'3g OC '!$E$11*('3f CPIH'!T$16/'3f CPIH'!$G$16))</f>
        <v>-</v>
      </c>
      <c r="Y96" s="135" t="str">
        <f>IF('3f CPIH'!U$16="-","-",'3g OC '!$E$11*('3f CPIH'!U$16/'3f CPIH'!$G$16))</f>
        <v>-</v>
      </c>
      <c r="Z96" s="135" t="str">
        <f>IF('3f CPIH'!V$16="-","-",'3g OC '!$E$11*('3f CPIH'!V$16/'3f CPIH'!$G$16))</f>
        <v>-</v>
      </c>
      <c r="AA96" s="29"/>
    </row>
    <row r="97" spans="1:27" s="30" customFormat="1" ht="11.25" customHeight="1" x14ac:dyDescent="0.25">
      <c r="A97" s="273">
        <v>6</v>
      </c>
      <c r="B97" s="138" t="s">
        <v>352</v>
      </c>
      <c r="C97" s="138" t="s">
        <v>45</v>
      </c>
      <c r="D97" s="141" t="s">
        <v>326</v>
      </c>
      <c r="E97" s="137"/>
      <c r="F97" s="31"/>
      <c r="G97" s="135" t="s">
        <v>336</v>
      </c>
      <c r="H97" s="135" t="s">
        <v>336</v>
      </c>
      <c r="I97" s="135" t="s">
        <v>336</v>
      </c>
      <c r="J97" s="135" t="s">
        <v>336</v>
      </c>
      <c r="K97" s="135">
        <f>IF('3h SMNCC'!F$37="-","-",'3h SMNCC'!F$45)</f>
        <v>0</v>
      </c>
      <c r="L97" s="135">
        <f>IF('3h SMNCC'!G$37="-","-",'3h SMNCC'!G$45)</f>
        <v>-0.12178212898926209</v>
      </c>
      <c r="M97" s="135">
        <f>IF('3h SMNCC'!H$37="-","-",'3h SMNCC'!H$45)</f>
        <v>1.3595250059192825</v>
      </c>
      <c r="N97" s="135">
        <f>IF('3h SMNCC'!I$37="-","-",'3h SMNCC'!I$45)</f>
        <v>5.6746306369773842</v>
      </c>
      <c r="O97" s="31"/>
      <c r="P97" s="135" t="str">
        <f>IF('3h SMNCC'!K$37="-","-",'3h SMNCC'!K$45)</f>
        <v>-</v>
      </c>
      <c r="Q97" s="135" t="str">
        <f>IF('3h SMNCC'!L$37="-","-",'3h SMNCC'!L$45)</f>
        <v>-</v>
      </c>
      <c r="R97" s="135" t="str">
        <f>IF('3h SMNCC'!M$37="-","-",'3h SMNCC'!M$45)</f>
        <v>-</v>
      </c>
      <c r="S97" s="135" t="str">
        <f>IF('3h SMNCC'!N$37="-","-",'3h SMNCC'!N$45)</f>
        <v>-</v>
      </c>
      <c r="T97" s="135" t="str">
        <f>IF('3h SMNCC'!O$37="-","-",'3h SMNCC'!O$45)</f>
        <v>-</v>
      </c>
      <c r="U97" s="135" t="str">
        <f>IF('3h SMNCC'!P$37="-","-",'3h SMNCC'!P$45)</f>
        <v>-</v>
      </c>
      <c r="V97" s="135" t="str">
        <f>IF('3h SMNCC'!Q$37="-","-",'3h SMNCC'!Q$45)</f>
        <v>-</v>
      </c>
      <c r="W97" s="135" t="str">
        <f>IF('3h SMNCC'!R$37="-","-",'3h SMNCC'!R$45)</f>
        <v>-</v>
      </c>
      <c r="X97" s="135" t="str">
        <f>IF('3h SMNCC'!S$37="-","-",'3h SMNCC'!S$45)</f>
        <v>-</v>
      </c>
      <c r="Y97" s="135" t="str">
        <f>IF('3h SMNCC'!T$37="-","-",'3h SMNCC'!T$45)</f>
        <v>-</v>
      </c>
      <c r="Z97" s="135" t="str">
        <f>IF('3h SMNCC'!U$37="-","-",'3h SMNCC'!U$45)</f>
        <v>-</v>
      </c>
      <c r="AA97" s="29"/>
    </row>
    <row r="98" spans="1:27" s="30" customFormat="1" ht="11.25" customHeight="1" x14ac:dyDescent="0.25">
      <c r="A98" s="273">
        <v>7</v>
      </c>
      <c r="B98" s="138" t="s">
        <v>352</v>
      </c>
      <c r="C98" s="138" t="s">
        <v>399</v>
      </c>
      <c r="D98" s="141" t="s">
        <v>326</v>
      </c>
      <c r="E98" s="137"/>
      <c r="F98" s="31"/>
      <c r="G98" s="135">
        <f>IF('3f CPIH'!C$16="-","-",'3i PAAC PAP'!$G$15*('3f CPIH'!C$16/'3f CPIH'!$G$16))</f>
        <v>13.020087506374207</v>
      </c>
      <c r="H98" s="135">
        <f>IF('3f CPIH'!D$16="-","-",'3i PAAC PAP'!$G$15*('3f CPIH'!D$16/'3f CPIH'!$G$16))</f>
        <v>13.046153747628209</v>
      </c>
      <c r="I98" s="135">
        <f>IF('3f CPIH'!E$16="-","-",'3i PAAC PAP'!$G$15*('3f CPIH'!E$16/'3f CPIH'!$G$16))</f>
        <v>13.085253109509214</v>
      </c>
      <c r="J98" s="135">
        <f>IF('3f CPIH'!F$16="-","-",'3i PAAC PAP'!$G$15*('3f CPIH'!F$16/'3f CPIH'!$G$16))</f>
        <v>13.163451833271221</v>
      </c>
      <c r="K98" s="135">
        <f>IF('3f CPIH'!G$16="-","-",'3i PAAC PAP'!$G$15*('3f CPIH'!G$16/'3f CPIH'!$G$16))</f>
        <v>13.319849280795236</v>
      </c>
      <c r="L98" s="135">
        <f>IF('3f CPIH'!H$16="-","-",'3i PAAC PAP'!$G$15*('3f CPIH'!H$16/'3f CPIH'!$G$16))</f>
        <v>13.489279848946252</v>
      </c>
      <c r="M98" s="135">
        <f>IF('3f CPIH'!I$16="-","-",'3i PAAC PAP'!$G$15*('3f CPIH'!I$16/'3f CPIH'!$G$16))</f>
        <v>13.684776658351268</v>
      </c>
      <c r="N98" s="135">
        <f>IF('3f CPIH'!J$16="-","-",'3i PAAC PAP'!$G$15*('3f CPIH'!J$16/'3f CPIH'!$G$16))</f>
        <v>13.802074743994281</v>
      </c>
      <c r="O98" s="31"/>
      <c r="P98" s="135">
        <f>IF('3f CPIH'!L$16="-","-",'3i PAAC PAP'!$G$15*('3f CPIH'!L$16/'3f CPIH'!$G$16))</f>
        <v>13.802074743994281</v>
      </c>
      <c r="Q98" s="135" t="str">
        <f>IF('3f CPIH'!M$16="-","-",'3i PAAC PAP'!$G$15*('3f CPIH'!M$16/'3f CPIH'!$G$16))</f>
        <v>-</v>
      </c>
      <c r="R98" s="135" t="str">
        <f>IF('3f CPIH'!N$16="-","-",'3i PAAC PAP'!$G$15*('3f CPIH'!N$16/'3f CPIH'!$G$16))</f>
        <v>-</v>
      </c>
      <c r="S98" s="135" t="str">
        <f>IF('3f CPIH'!O$16="-","-",'3i PAAC PAP'!$G$15*('3f CPIH'!O$16/'3f CPIH'!$G$16))</f>
        <v>-</v>
      </c>
      <c r="T98" s="135" t="str">
        <f>IF('3f CPIH'!P$16="-","-",'3i PAAC PAP'!$G$15*('3f CPIH'!P$16/'3f CPIH'!$G$16))</f>
        <v>-</v>
      </c>
      <c r="U98" s="135" t="str">
        <f>IF('3f CPIH'!Q$16="-","-",'3i PAAC PAP'!$G$15*('3f CPIH'!Q$16/'3f CPIH'!$G$16))</f>
        <v>-</v>
      </c>
      <c r="V98" s="135" t="str">
        <f>IF('3f CPIH'!R$16="-","-",'3i PAAC PAP'!$G$15*('3f CPIH'!R$16/'3f CPIH'!$G$16))</f>
        <v>-</v>
      </c>
      <c r="W98" s="135" t="str">
        <f>IF('3f CPIH'!S$16="-","-",'3i PAAC PAP'!$G$15*('3f CPIH'!S$16/'3f CPIH'!$G$16))</f>
        <v>-</v>
      </c>
      <c r="X98" s="135" t="str">
        <f>IF('3f CPIH'!T$16="-","-",'3i PAAC PAP'!$G$15*('3f CPIH'!T$16/'3f CPIH'!$G$16))</f>
        <v>-</v>
      </c>
      <c r="Y98" s="135" t="str">
        <f>IF('3f CPIH'!U$16="-","-",'3i PAAC PAP'!$G$15*('3f CPIH'!U$16/'3f CPIH'!$G$16))</f>
        <v>-</v>
      </c>
      <c r="Z98" s="135" t="str">
        <f>IF('3f CPIH'!V$16="-","-",'3i PAAC PAP'!$G$15*('3f CPIH'!V$16/'3f CPIH'!$G$16))</f>
        <v>-</v>
      </c>
      <c r="AA98" s="29"/>
    </row>
    <row r="99" spans="1:27" s="30" customFormat="1" ht="11.25" customHeight="1" x14ac:dyDescent="0.25">
      <c r="A99" s="273">
        <v>8</v>
      </c>
      <c r="B99" s="138" t="s">
        <v>352</v>
      </c>
      <c r="C99" s="138" t="s">
        <v>417</v>
      </c>
      <c r="D99" s="141" t="s">
        <v>326</v>
      </c>
      <c r="E99" s="137"/>
      <c r="F99" s="31"/>
      <c r="G99" s="135">
        <f>IF(G94="-","-",SUM(G92:G97)*'3i PAAC PAP'!$G$27)</f>
        <v>4.1937083305843119</v>
      </c>
      <c r="H99" s="135">
        <f>IF(H94="-","-",SUM(H92:H97)*'3i PAAC PAP'!$G$27)</f>
        <v>4.2013549875359884</v>
      </c>
      <c r="I99" s="135">
        <f>IF(I94="-","-",SUM(I92:I97)*'3i PAAC PAP'!$G$27)</f>
        <v>4.2164191614977788</v>
      </c>
      <c r="J99" s="135">
        <f>IF(J94="-","-",SUM(J92:J97)*'3i PAAC PAP'!$G$27)</f>
        <v>4.2393591323528099</v>
      </c>
      <c r="K99" s="135">
        <f>IF(K94="-","-",SUM(K92:K97)*'3i PAAC PAP'!$G$27)</f>
        <v>4.2897914821097558</v>
      </c>
      <c r="L99" s="135">
        <f>IF(L94="-","-",SUM(L92:L97)*'3i PAAC PAP'!$G$27)</f>
        <v>4.3325444798664714</v>
      </c>
      <c r="M99" s="135">
        <f>IF(M94="-","-",SUM(M92:M97)*'3i PAAC PAP'!$G$27)</f>
        <v>4.4980404263474183</v>
      </c>
      <c r="N99" s="135">
        <f>IF(N94="-","-",SUM(N92:N97)*'3i PAAC PAP'!$G$27)</f>
        <v>4.7787193544855766</v>
      </c>
      <c r="O99" s="31"/>
      <c r="P99" s="135" t="str">
        <f>IF(P94="-","-",SUM(P92:P97)*'3i PAAC PAP'!$G$27)</f>
        <v>-</v>
      </c>
      <c r="Q99" s="135" t="str">
        <f>IF(Q94="-","-",SUM(Q92:Q97)*'3i PAAC PAP'!$G$27)</f>
        <v>-</v>
      </c>
      <c r="R99" s="135" t="str">
        <f>IF(R94="-","-",SUM(R92:R97)*'3i PAAC PAP'!$G$27)</f>
        <v>-</v>
      </c>
      <c r="S99" s="135" t="str">
        <f>IF(S94="-","-",SUM(S92:S97)*'3i PAAC PAP'!$G$27)</f>
        <v>-</v>
      </c>
      <c r="T99" s="135" t="str">
        <f>IF(T94="-","-",SUM(T92:T97)*'3i PAAC PAP'!$G$27)</f>
        <v>-</v>
      </c>
      <c r="U99" s="135" t="str">
        <f>IF(U94="-","-",SUM(U92:U97)*'3i PAAC PAP'!$G$27)</f>
        <v>-</v>
      </c>
      <c r="V99" s="135" t="str">
        <f>IF(V94="-","-",SUM(V92:V97)*'3i PAAC PAP'!$G$27)</f>
        <v>-</v>
      </c>
      <c r="W99" s="135" t="str">
        <f>IF(W94="-","-",SUM(W92:W97)*'3i PAAC PAP'!$G$27)</f>
        <v>-</v>
      </c>
      <c r="X99" s="135" t="str">
        <f>IF(X94="-","-",SUM(X92:X97)*'3i PAAC PAP'!$G$27)</f>
        <v>-</v>
      </c>
      <c r="Y99" s="135" t="str">
        <f>IF(Y94="-","-",SUM(Y92:Y97)*'3i PAAC PAP'!$G$27)</f>
        <v>-</v>
      </c>
      <c r="Z99" s="135" t="str">
        <f>IF(Z94="-","-",SUM(Z92:Z97)*'3i PAAC PAP'!$G$27)</f>
        <v>-</v>
      </c>
      <c r="AA99" s="29"/>
    </row>
    <row r="100" spans="1:27" s="30" customFormat="1" ht="11.25" customHeight="1" x14ac:dyDescent="0.25">
      <c r="A100" s="273">
        <v>9</v>
      </c>
      <c r="B100" s="138" t="s">
        <v>398</v>
      </c>
      <c r="C100" s="138" t="s">
        <v>548</v>
      </c>
      <c r="D100" s="141" t="s">
        <v>326</v>
      </c>
      <c r="E100" s="137"/>
      <c r="F100" s="31"/>
      <c r="G100" s="135">
        <f>IF(G94="-","-",SUM(G92:G99)*'3j EBIT'!$E$11)</f>
        <v>1.7232168683856444</v>
      </c>
      <c r="H100" s="135">
        <f>IF(H94="-","-",SUM(H92:H99)*'3j EBIT'!$E$11)</f>
        <v>1.7264031118082077</v>
      </c>
      <c r="I100" s="135">
        <f>IF(I94="-","-",SUM(I92:I99)*'3j EBIT'!$E$11)</f>
        <v>1.732447331232551</v>
      </c>
      <c r="J100" s="135">
        <f>IF(J94="-","-",SUM(J92:J99)*'3j EBIT'!$E$11)</f>
        <v>1.7420060615002413</v>
      </c>
      <c r="K100" s="135">
        <f>IF(K94="-","-",SUM(K92:K99)*'3j EBIT'!$E$11)</f>
        <v>1.7627255895942073</v>
      </c>
      <c r="L100" s="135">
        <f>IF(L94="-","-",SUM(L92:L99)*'3j EBIT'!$E$11)</f>
        <v>1.7809902562139195</v>
      </c>
      <c r="M100" s="135">
        <f>IF(M94="-","-",SUM(M92:M99)*'3j EBIT'!$E$11)</f>
        <v>1.8429454517383512</v>
      </c>
      <c r="N100" s="135">
        <f>IF(N94="-","-",SUM(N92:N99)*'3j EBIT'!$E$11)</f>
        <v>1.9439496645952479</v>
      </c>
      <c r="O100" s="31"/>
      <c r="P100" s="135" t="str">
        <f>IF(P94="-","-",SUM(P92:P99)*'3j EBIT'!$E$11)</f>
        <v>-</v>
      </c>
      <c r="Q100" s="135" t="str">
        <f>IF(Q94="-","-",SUM(Q92:Q99)*'3j EBIT'!$E$11)</f>
        <v>-</v>
      </c>
      <c r="R100" s="135" t="str">
        <f>IF(R94="-","-",SUM(R92:R99)*'3j EBIT'!$E$11)</f>
        <v>-</v>
      </c>
      <c r="S100" s="135" t="str">
        <f>IF(S94="-","-",SUM(S92:S99)*'3j EBIT'!$E$11)</f>
        <v>-</v>
      </c>
      <c r="T100" s="135" t="str">
        <f>IF(T94="-","-",SUM(T92:T99)*'3j EBIT'!$E$11)</f>
        <v>-</v>
      </c>
      <c r="U100" s="135" t="str">
        <f>IF(U94="-","-",SUM(U92:U99)*'3j EBIT'!$E$11)</f>
        <v>-</v>
      </c>
      <c r="V100" s="135" t="str">
        <f>IF(V94="-","-",SUM(V92:V99)*'3j EBIT'!$E$11)</f>
        <v>-</v>
      </c>
      <c r="W100" s="135" t="str">
        <f>IF(W94="-","-",SUM(W92:W99)*'3j EBIT'!$E$11)</f>
        <v>-</v>
      </c>
      <c r="X100" s="135" t="str">
        <f>IF(X94="-","-",SUM(X92:X99)*'3j EBIT'!$E$11)</f>
        <v>-</v>
      </c>
      <c r="Y100" s="135" t="str">
        <f>IF(Y94="-","-",SUM(Y92:Y99)*'3j EBIT'!$E$11)</f>
        <v>-</v>
      </c>
      <c r="Z100" s="135" t="str">
        <f>IF(Z94="-","-",SUM(Z92:Z99)*'3j EBIT'!$E$11)</f>
        <v>-</v>
      </c>
      <c r="AA100" s="29"/>
    </row>
    <row r="101" spans="1:27" s="30" customFormat="1" ht="11.25" customHeight="1" x14ac:dyDescent="0.25">
      <c r="A101" s="273">
        <v>10</v>
      </c>
      <c r="B101" s="138" t="s">
        <v>294</v>
      </c>
      <c r="C101" s="188" t="s">
        <v>549</v>
      </c>
      <c r="D101" s="141" t="s">
        <v>326</v>
      </c>
      <c r="E101" s="137"/>
      <c r="F101" s="31"/>
      <c r="G101" s="135">
        <f>IF(G96="-","-",SUM(G92:G94,G96:G100)*'3k HAP'!$E$12)</f>
        <v>1.337908407085014</v>
      </c>
      <c r="H101" s="135">
        <f>IF(H96="-","-",SUM(H92:H94,H96:H100)*'3k HAP'!$E$12)</f>
        <v>1.3403822117118573</v>
      </c>
      <c r="I101" s="135">
        <f>IF(I96="-","-",SUM(I92:I94,I96:I100)*'3k HAP'!$E$12)</f>
        <v>1.3450749536008519</v>
      </c>
      <c r="J101" s="135">
        <f>IF(J96="-","-",SUM(J92:J94,J96:J100)*'3k HAP'!$E$12)</f>
        <v>1.3524963674813819</v>
      </c>
      <c r="K101" s="135">
        <f>IF(K96="-","-",SUM(K92:K94,K96:K100)*'3k HAP'!$E$12)</f>
        <v>1.3685830431264046</v>
      </c>
      <c r="L101" s="135">
        <f>IF(L96="-","-",SUM(L92:L94,L96:L100)*'3k HAP'!$E$12)</f>
        <v>1.3827637602905831</v>
      </c>
      <c r="M101" s="135">
        <f>IF(M96="-","-",SUM(M92:M94,M96:M100)*'3k HAP'!$E$12)</f>
        <v>1.4308658758602772</v>
      </c>
      <c r="N101" s="135">
        <f>IF(N96="-","-",SUM(N92:N94,N96:N100)*'3k HAP'!$E$12)</f>
        <v>1.5092857126268728</v>
      </c>
      <c r="O101" s="31"/>
      <c r="P101" s="135">
        <f>IF(P96="-","-",SUM(P92:P94,P96:P100)*'3k HAP'!$E$12)</f>
        <v>1.2268416081266345</v>
      </c>
      <c r="Q101" s="135" t="str">
        <f>IF(Q96="-","-",SUM(Q92:Q94,Q96:Q100)*'3k HAP'!$E$12)</f>
        <v>-</v>
      </c>
      <c r="R101" s="135" t="str">
        <f>IF(R96="-","-",SUM(R92:R94,R96:R100)*'3k HAP'!$E$12)</f>
        <v>-</v>
      </c>
      <c r="S101" s="135" t="str">
        <f>IF(S96="-","-",SUM(S92:S94,S96:S100)*'3k HAP'!$E$12)</f>
        <v>-</v>
      </c>
      <c r="T101" s="135" t="str">
        <f>IF(T96="-","-",SUM(T92:T94,T96:T100)*'3k HAP'!$E$12)</f>
        <v>-</v>
      </c>
      <c r="U101" s="135" t="str">
        <f>IF(U96="-","-",SUM(U92:U94,U96:U100)*'3k HAP'!$E$12)</f>
        <v>-</v>
      </c>
      <c r="V101" s="135" t="str">
        <f>IF(V96="-","-",SUM(V92:V94,V96:V100)*'3k HAP'!$E$12)</f>
        <v>-</v>
      </c>
      <c r="W101" s="135" t="str">
        <f>IF(W96="-","-",SUM(W92:W94,W96:W100)*'3k HAP'!$E$12)</f>
        <v>-</v>
      </c>
      <c r="X101" s="135" t="str">
        <f>IF(X96="-","-",SUM(X92:X94,X96:X100)*'3k HAP'!$E$12)</f>
        <v>-</v>
      </c>
      <c r="Y101" s="135" t="str">
        <f>IF(Y96="-","-",SUM(Y92:Y94,Y96:Y100)*'3k HAP'!$E$12)</f>
        <v>-</v>
      </c>
      <c r="Z101" s="135" t="str">
        <f>IF(Z96="-","-",SUM(Z92:Z94,Z96:Z100)*'3k HAP'!$E$12)</f>
        <v>-</v>
      </c>
      <c r="AA101" s="29"/>
    </row>
    <row r="102" spans="1:27" s="30" customFormat="1" ht="11.5" x14ac:dyDescent="0.25">
      <c r="A102" s="273">
        <v>11</v>
      </c>
      <c r="B102" s="138" t="s">
        <v>46</v>
      </c>
      <c r="C102" s="138" t="str">
        <f>B102&amp;"_"&amp;D102</f>
        <v>Total_Southern</v>
      </c>
      <c r="D102" s="141" t="s">
        <v>326</v>
      </c>
      <c r="E102" s="137"/>
      <c r="F102" s="31"/>
      <c r="G102" s="135">
        <f t="shared" ref="G102:N102" si="14">IF(G80="-","-",SUM(G92:G101))</f>
        <v>93.756749927346675</v>
      </c>
      <c r="H102" s="135">
        <f t="shared" si="14"/>
        <v>93.930106997636258</v>
      </c>
      <c r="I102" s="135">
        <f t="shared" si="14"/>
        <v>94.258960770757142</v>
      </c>
      <c r="J102" s="135">
        <f t="shared" si="14"/>
        <v>94.779031981625891</v>
      </c>
      <c r="K102" s="135">
        <f t="shared" si="14"/>
        <v>95.906339663994686</v>
      </c>
      <c r="L102" s="135">
        <f t="shared" si="14"/>
        <v>96.90008329092133</v>
      </c>
      <c r="M102" s="135">
        <f t="shared" si="14"/>
        <v>100.27094036645921</v>
      </c>
      <c r="N102" s="135">
        <f t="shared" si="14"/>
        <v>105.76637561907728</v>
      </c>
      <c r="O102" s="31"/>
      <c r="P102" s="135" t="str">
        <f>IF(P92="-","-",SUM(P92:P101))</f>
        <v>-</v>
      </c>
      <c r="Q102" s="135" t="str">
        <f t="shared" ref="Q102:Z102" si="15">IF(Q92="-","-",SUM(Q92:Q101))</f>
        <v>-</v>
      </c>
      <c r="R102" s="135" t="str">
        <f t="shared" si="15"/>
        <v>-</v>
      </c>
      <c r="S102" s="135" t="str">
        <f t="shared" si="15"/>
        <v>-</v>
      </c>
      <c r="T102" s="135" t="str">
        <f t="shared" si="15"/>
        <v>-</v>
      </c>
      <c r="U102" s="135" t="str">
        <f t="shared" si="15"/>
        <v>-</v>
      </c>
      <c r="V102" s="135" t="str">
        <f t="shared" si="15"/>
        <v>-</v>
      </c>
      <c r="W102" s="135" t="str">
        <f t="shared" si="15"/>
        <v>-</v>
      </c>
      <c r="X102" s="135" t="str">
        <f t="shared" si="15"/>
        <v>-</v>
      </c>
      <c r="Y102" s="135" t="str">
        <f t="shared" si="15"/>
        <v>-</v>
      </c>
      <c r="Z102" s="135" t="str">
        <f t="shared" si="15"/>
        <v>-</v>
      </c>
      <c r="AA102" s="29"/>
    </row>
    <row r="103" spans="1:27" s="30" customFormat="1" ht="11.5" x14ac:dyDescent="0.25">
      <c r="A103" s="273">
        <v>1</v>
      </c>
      <c r="B103" s="142" t="s">
        <v>353</v>
      </c>
      <c r="C103" s="142" t="s">
        <v>344</v>
      </c>
      <c r="D103" s="140" t="s">
        <v>327</v>
      </c>
      <c r="E103" s="134"/>
      <c r="F103" s="31"/>
      <c r="G103" s="41" t="s">
        <v>336</v>
      </c>
      <c r="H103" s="41" t="s">
        <v>336</v>
      </c>
      <c r="I103" s="41" t="s">
        <v>336</v>
      </c>
      <c r="J103" s="41" t="s">
        <v>336</v>
      </c>
      <c r="K103" s="41" t="s">
        <v>336</v>
      </c>
      <c r="L103" s="41" t="s">
        <v>336</v>
      </c>
      <c r="M103" s="41" t="s">
        <v>336</v>
      </c>
      <c r="N103" s="41" t="s">
        <v>336</v>
      </c>
      <c r="O103" s="31"/>
      <c r="P103" s="41" t="s">
        <v>336</v>
      </c>
      <c r="Q103" s="41" t="s">
        <v>336</v>
      </c>
      <c r="R103" s="41" t="s">
        <v>336</v>
      </c>
      <c r="S103" s="41" t="s">
        <v>336</v>
      </c>
      <c r="T103" s="41" t="s">
        <v>336</v>
      </c>
      <c r="U103" s="41" t="s">
        <v>336</v>
      </c>
      <c r="V103" s="41" t="s">
        <v>336</v>
      </c>
      <c r="W103" s="41" t="s">
        <v>336</v>
      </c>
      <c r="X103" s="41" t="s">
        <v>336</v>
      </c>
      <c r="Y103" s="41" t="s">
        <v>336</v>
      </c>
      <c r="Z103" s="41" t="s">
        <v>336</v>
      </c>
      <c r="AA103" s="29"/>
    </row>
    <row r="104" spans="1:27" s="30" customFormat="1" ht="11.5" x14ac:dyDescent="0.25">
      <c r="A104" s="273">
        <v>2</v>
      </c>
      <c r="B104" s="142" t="s">
        <v>353</v>
      </c>
      <c r="C104" s="142" t="s">
        <v>303</v>
      </c>
      <c r="D104" s="140" t="s">
        <v>327</v>
      </c>
      <c r="E104" s="134"/>
      <c r="F104" s="31"/>
      <c r="G104" s="41" t="s">
        <v>336</v>
      </c>
      <c r="H104" s="41" t="s">
        <v>336</v>
      </c>
      <c r="I104" s="41" t="s">
        <v>336</v>
      </c>
      <c r="J104" s="41" t="s">
        <v>336</v>
      </c>
      <c r="K104" s="41" t="s">
        <v>336</v>
      </c>
      <c r="L104" s="41" t="s">
        <v>336</v>
      </c>
      <c r="M104" s="41" t="s">
        <v>336</v>
      </c>
      <c r="N104" s="41" t="s">
        <v>336</v>
      </c>
      <c r="O104" s="31"/>
      <c r="P104" s="41" t="s">
        <v>336</v>
      </c>
      <c r="Q104" s="41" t="s">
        <v>336</v>
      </c>
      <c r="R104" s="41" t="s">
        <v>336</v>
      </c>
      <c r="S104" s="41" t="s">
        <v>336</v>
      </c>
      <c r="T104" s="41" t="s">
        <v>336</v>
      </c>
      <c r="U104" s="41" t="s">
        <v>336</v>
      </c>
      <c r="V104" s="41" t="s">
        <v>336</v>
      </c>
      <c r="W104" s="41" t="s">
        <v>336</v>
      </c>
      <c r="X104" s="41" t="s">
        <v>336</v>
      </c>
      <c r="Y104" s="41" t="s">
        <v>336</v>
      </c>
      <c r="Z104" s="41" t="s">
        <v>336</v>
      </c>
      <c r="AA104" s="29"/>
    </row>
    <row r="105" spans="1:27" s="30" customFormat="1" ht="12.4" customHeight="1" x14ac:dyDescent="0.25">
      <c r="A105" s="273">
        <v>3</v>
      </c>
      <c r="B105" s="142" t="s">
        <v>2</v>
      </c>
      <c r="C105" s="142" t="s">
        <v>345</v>
      </c>
      <c r="D105" s="140" t="s">
        <v>327</v>
      </c>
      <c r="E105" s="134"/>
      <c r="F105" s="31"/>
      <c r="G105" s="41">
        <f>IF('3c PC'!G14="-","-",'3c PC'!G64)</f>
        <v>6.5567588596821027</v>
      </c>
      <c r="H105" s="41">
        <f>IF('3c PC'!H14="-","-",'3c PC'!H64)</f>
        <v>6.5567588596821027</v>
      </c>
      <c r="I105" s="41">
        <f>IF('3c PC'!I14="-","-",'3c PC'!I64)</f>
        <v>6.6197359495950758</v>
      </c>
      <c r="J105" s="41">
        <f>IF('3c PC'!J14="-","-",'3c PC'!J64)</f>
        <v>6.6197359495950758</v>
      </c>
      <c r="K105" s="41">
        <f>IF('3c PC'!K14="-","-",'3c PC'!K64)</f>
        <v>6.6995028867368616</v>
      </c>
      <c r="L105" s="41">
        <f>IF('3c PC'!L14="-","-",'3c PC'!L64)</f>
        <v>6.6995028867368616</v>
      </c>
      <c r="M105" s="41">
        <f>IF('3c PC'!M14="-","-",'3c PC'!M64)</f>
        <v>7.1131218301273513</v>
      </c>
      <c r="N105" s="41">
        <f>IF('3c PC'!N14="-","-",'3c PC'!N64)</f>
        <v>7.1131218301273513</v>
      </c>
      <c r="O105" s="31"/>
      <c r="P105" s="41" t="str">
        <f>'3c PC'!P64</f>
        <v>-</v>
      </c>
      <c r="Q105" s="41" t="str">
        <f>'3c PC'!Q64</f>
        <v>-</v>
      </c>
      <c r="R105" s="41" t="str">
        <f>'3c PC'!R64</f>
        <v>-</v>
      </c>
      <c r="S105" s="41" t="str">
        <f>'3c PC'!S64</f>
        <v>-</v>
      </c>
      <c r="T105" s="41" t="str">
        <f>'3c PC'!T64</f>
        <v>-</v>
      </c>
      <c r="U105" s="41" t="str">
        <f>'3c PC'!U64</f>
        <v>-</v>
      </c>
      <c r="V105" s="41" t="str">
        <f>'3c PC'!V64</f>
        <v>-</v>
      </c>
      <c r="W105" s="41" t="str">
        <f>'3c PC'!W64</f>
        <v>-</v>
      </c>
      <c r="X105" s="41" t="str">
        <f>'3c PC'!X64</f>
        <v>-</v>
      </c>
      <c r="Y105" s="41" t="str">
        <f>'3c PC'!Y64</f>
        <v>-</v>
      </c>
      <c r="Z105" s="41" t="str">
        <f>'3c PC'!Z64</f>
        <v>-</v>
      </c>
      <c r="AA105" s="29"/>
    </row>
    <row r="106" spans="1:27" s="30" customFormat="1" ht="11.25" customHeight="1" x14ac:dyDescent="0.25">
      <c r="A106" s="273">
        <v>4</v>
      </c>
      <c r="B106" s="142" t="s">
        <v>355</v>
      </c>
      <c r="C106" s="142" t="s">
        <v>346</v>
      </c>
      <c r="D106" s="140" t="s">
        <v>327</v>
      </c>
      <c r="E106" s="134"/>
      <c r="F106" s="31"/>
      <c r="G106" s="41" t="s">
        <v>336</v>
      </c>
      <c r="H106" s="41" t="s">
        <v>336</v>
      </c>
      <c r="I106" s="41" t="s">
        <v>336</v>
      </c>
      <c r="J106" s="41" t="s">
        <v>336</v>
      </c>
      <c r="K106" s="41" t="s">
        <v>336</v>
      </c>
      <c r="L106" s="41" t="s">
        <v>336</v>
      </c>
      <c r="M106" s="41" t="s">
        <v>336</v>
      </c>
      <c r="N106" s="41" t="s">
        <v>336</v>
      </c>
      <c r="O106" s="31"/>
      <c r="P106" s="41" t="s">
        <v>336</v>
      </c>
      <c r="Q106" s="41" t="s">
        <v>336</v>
      </c>
      <c r="R106" s="41" t="s">
        <v>336</v>
      </c>
      <c r="S106" s="41" t="s">
        <v>336</v>
      </c>
      <c r="T106" s="41" t="s">
        <v>336</v>
      </c>
      <c r="U106" s="41" t="s">
        <v>336</v>
      </c>
      <c r="V106" s="41" t="s">
        <v>336</v>
      </c>
      <c r="W106" s="41" t="s">
        <v>336</v>
      </c>
      <c r="X106" s="41" t="s">
        <v>336</v>
      </c>
      <c r="Y106" s="41" t="s">
        <v>336</v>
      </c>
      <c r="Z106" s="41" t="s">
        <v>336</v>
      </c>
      <c r="AA106" s="29"/>
    </row>
    <row r="107" spans="1:27" s="30" customFormat="1" ht="11.25" customHeight="1" x14ac:dyDescent="0.25">
      <c r="A107" s="273">
        <v>5</v>
      </c>
      <c r="B107" s="142" t="s">
        <v>352</v>
      </c>
      <c r="C107" s="142" t="s">
        <v>347</v>
      </c>
      <c r="D107" s="140" t="s">
        <v>327</v>
      </c>
      <c r="E107" s="134"/>
      <c r="F107" s="31"/>
      <c r="G107" s="41">
        <f>IF('3f CPIH'!C$16="-","-",'3g OC '!$E$11*('3f CPIH'!C$16/'3f CPIH'!$G$16))</f>
        <v>66.925069955235386</v>
      </c>
      <c r="H107" s="41">
        <f>IF('3f CPIH'!D$16="-","-",'3g OC '!$E$11*('3f CPIH'!D$16/'3f CPIH'!$G$16))</f>
        <v>67.059054079269885</v>
      </c>
      <c r="I107" s="41">
        <f>IF('3f CPIH'!E$16="-","-",'3g OC '!$E$11*('3f CPIH'!E$16/'3f CPIH'!$G$16))</f>
        <v>67.26003026532166</v>
      </c>
      <c r="J107" s="41">
        <f>IF('3f CPIH'!F$16="-","-",'3g OC '!$E$11*('3f CPIH'!F$16/'3f CPIH'!$G$16))</f>
        <v>67.661982637425169</v>
      </c>
      <c r="K107" s="41">
        <f>IF('3f CPIH'!G$16="-","-",'3g OC '!$E$11*('3f CPIH'!G$16/'3f CPIH'!$G$16))</f>
        <v>68.4658873816322</v>
      </c>
      <c r="L107" s="41">
        <f>IF('3f CPIH'!H$16="-","-",'3g OC '!$E$11*('3f CPIH'!H$16/'3f CPIH'!$G$16))</f>
        <v>69.336784187856495</v>
      </c>
      <c r="M107" s="41">
        <f>IF('3f CPIH'!I$16="-","-",'3g OC '!$E$11*('3f CPIH'!I$16/'3f CPIH'!$G$16))</f>
        <v>70.341665118115273</v>
      </c>
      <c r="N107" s="41">
        <f>IF('3f CPIH'!J$16="-","-",'3g OC '!$E$11*('3f CPIH'!J$16/'3f CPIH'!$G$16))</f>
        <v>70.944593676270557</v>
      </c>
      <c r="O107" s="31"/>
      <c r="P107" s="41">
        <f>IF('3f CPIH'!L$16="-","-",'3g OC '!$E$11*('3f CPIH'!L$16/'3f CPIH'!$G$16))</f>
        <v>70.944593676270557</v>
      </c>
      <c r="Q107" s="41" t="str">
        <f>IF('3f CPIH'!M$16="-","-",'3g OC '!$E$11*('3f CPIH'!M$16/'3f CPIH'!$G$16))</f>
        <v>-</v>
      </c>
      <c r="R107" s="41" t="str">
        <f>IF('3f CPIH'!N$16="-","-",'3g OC '!$E$11*('3f CPIH'!N$16/'3f CPIH'!$G$16))</f>
        <v>-</v>
      </c>
      <c r="S107" s="41" t="str">
        <f>IF('3f CPIH'!O$16="-","-",'3g OC '!$E$11*('3f CPIH'!O$16/'3f CPIH'!$G$16))</f>
        <v>-</v>
      </c>
      <c r="T107" s="41" t="str">
        <f>IF('3f CPIH'!P$16="-","-",'3g OC '!$E$11*('3f CPIH'!P$16/'3f CPIH'!$G$16))</f>
        <v>-</v>
      </c>
      <c r="U107" s="41" t="str">
        <f>IF('3f CPIH'!Q$16="-","-",'3g OC '!$E$11*('3f CPIH'!Q$16/'3f CPIH'!$G$16))</f>
        <v>-</v>
      </c>
      <c r="V107" s="41" t="str">
        <f>IF('3f CPIH'!R$16="-","-",'3g OC '!$E$11*('3f CPIH'!R$16/'3f CPIH'!$G$16))</f>
        <v>-</v>
      </c>
      <c r="W107" s="41" t="str">
        <f>IF('3f CPIH'!S$16="-","-",'3g OC '!$E$11*('3f CPIH'!S$16/'3f CPIH'!$G$16))</f>
        <v>-</v>
      </c>
      <c r="X107" s="41" t="str">
        <f>IF('3f CPIH'!T$16="-","-",'3g OC '!$E$11*('3f CPIH'!T$16/'3f CPIH'!$G$16))</f>
        <v>-</v>
      </c>
      <c r="Y107" s="41" t="str">
        <f>IF('3f CPIH'!U$16="-","-",'3g OC '!$E$11*('3f CPIH'!U$16/'3f CPIH'!$G$16))</f>
        <v>-</v>
      </c>
      <c r="Z107" s="41" t="str">
        <f>IF('3f CPIH'!V$16="-","-",'3g OC '!$E$11*('3f CPIH'!V$16/'3f CPIH'!$G$16))</f>
        <v>-</v>
      </c>
      <c r="AA107" s="29"/>
    </row>
    <row r="108" spans="1:27" s="30" customFormat="1" ht="11.25" customHeight="1" x14ac:dyDescent="0.25">
      <c r="A108" s="273">
        <v>6</v>
      </c>
      <c r="B108" s="142" t="s">
        <v>352</v>
      </c>
      <c r="C108" s="142" t="s">
        <v>45</v>
      </c>
      <c r="D108" s="140" t="s">
        <v>327</v>
      </c>
      <c r="E108" s="134"/>
      <c r="F108" s="31"/>
      <c r="G108" s="41" t="s">
        <v>336</v>
      </c>
      <c r="H108" s="41" t="s">
        <v>336</v>
      </c>
      <c r="I108" s="41" t="s">
        <v>336</v>
      </c>
      <c r="J108" s="41" t="s">
        <v>336</v>
      </c>
      <c r="K108" s="41">
        <f>IF('3h SMNCC'!F$37="-","-",'3h SMNCC'!F$45)</f>
        <v>0</v>
      </c>
      <c r="L108" s="41">
        <f>IF('3h SMNCC'!G$37="-","-",'3h SMNCC'!G$45)</f>
        <v>-0.12178212898926209</v>
      </c>
      <c r="M108" s="41">
        <f>IF('3h SMNCC'!H$37="-","-",'3h SMNCC'!H$45)</f>
        <v>1.3595250059192825</v>
      </c>
      <c r="N108" s="41">
        <f>IF('3h SMNCC'!I$37="-","-",'3h SMNCC'!I$45)</f>
        <v>5.6746306369773842</v>
      </c>
      <c r="O108" s="31"/>
      <c r="P108" s="41" t="str">
        <f>IF('3h SMNCC'!K$37="-","-",'3h SMNCC'!K$45)</f>
        <v>-</v>
      </c>
      <c r="Q108" s="41" t="str">
        <f>IF('3h SMNCC'!L$37="-","-",'3h SMNCC'!L$45)</f>
        <v>-</v>
      </c>
      <c r="R108" s="41" t="str">
        <f>IF('3h SMNCC'!M$37="-","-",'3h SMNCC'!M$45)</f>
        <v>-</v>
      </c>
      <c r="S108" s="41" t="str">
        <f>IF('3h SMNCC'!N$37="-","-",'3h SMNCC'!N$45)</f>
        <v>-</v>
      </c>
      <c r="T108" s="41" t="str">
        <f>IF('3h SMNCC'!O$37="-","-",'3h SMNCC'!O$45)</f>
        <v>-</v>
      </c>
      <c r="U108" s="41" t="str">
        <f>IF('3h SMNCC'!P$37="-","-",'3h SMNCC'!P$45)</f>
        <v>-</v>
      </c>
      <c r="V108" s="41" t="str">
        <f>IF('3h SMNCC'!Q$37="-","-",'3h SMNCC'!Q$45)</f>
        <v>-</v>
      </c>
      <c r="W108" s="41" t="str">
        <f>IF('3h SMNCC'!R$37="-","-",'3h SMNCC'!R$45)</f>
        <v>-</v>
      </c>
      <c r="X108" s="41" t="str">
        <f>IF('3h SMNCC'!S$37="-","-",'3h SMNCC'!S$45)</f>
        <v>-</v>
      </c>
      <c r="Y108" s="41" t="str">
        <f>IF('3h SMNCC'!T$37="-","-",'3h SMNCC'!T$45)</f>
        <v>-</v>
      </c>
      <c r="Z108" s="41" t="str">
        <f>IF('3h SMNCC'!U$37="-","-",'3h SMNCC'!U$45)</f>
        <v>-</v>
      </c>
      <c r="AA108" s="29"/>
    </row>
    <row r="109" spans="1:27" s="30" customFormat="1" ht="11.25" customHeight="1" x14ac:dyDescent="0.25">
      <c r="A109" s="273">
        <v>7</v>
      </c>
      <c r="B109" s="142" t="s">
        <v>352</v>
      </c>
      <c r="C109" s="142" t="s">
        <v>399</v>
      </c>
      <c r="D109" s="140" t="s">
        <v>327</v>
      </c>
      <c r="E109" s="134"/>
      <c r="F109" s="31"/>
      <c r="G109" s="41">
        <f>IF('3f CPIH'!C$16="-","-",'3i PAAC PAP'!$G$15*('3f CPIH'!C$16/'3f CPIH'!$G$16))</f>
        <v>13.020087506374207</v>
      </c>
      <c r="H109" s="41">
        <f>IF('3f CPIH'!D$16="-","-",'3i PAAC PAP'!$G$15*('3f CPIH'!D$16/'3f CPIH'!$G$16))</f>
        <v>13.046153747628209</v>
      </c>
      <c r="I109" s="41">
        <f>IF('3f CPIH'!E$16="-","-",'3i PAAC PAP'!$G$15*('3f CPIH'!E$16/'3f CPIH'!$G$16))</f>
        <v>13.085253109509214</v>
      </c>
      <c r="J109" s="41">
        <f>IF('3f CPIH'!F$16="-","-",'3i PAAC PAP'!$G$15*('3f CPIH'!F$16/'3f CPIH'!$G$16))</f>
        <v>13.163451833271221</v>
      </c>
      <c r="K109" s="41">
        <f>IF('3f CPIH'!G$16="-","-",'3i PAAC PAP'!$G$15*('3f CPIH'!G$16/'3f CPIH'!$G$16))</f>
        <v>13.319849280795236</v>
      </c>
      <c r="L109" s="41">
        <f>IF('3f CPIH'!H$16="-","-",'3i PAAC PAP'!$G$15*('3f CPIH'!H$16/'3f CPIH'!$G$16))</f>
        <v>13.489279848946252</v>
      </c>
      <c r="M109" s="41">
        <f>IF('3f CPIH'!I$16="-","-",'3i PAAC PAP'!$G$15*('3f CPIH'!I$16/'3f CPIH'!$G$16))</f>
        <v>13.684776658351268</v>
      </c>
      <c r="N109" s="41">
        <f>IF('3f CPIH'!J$16="-","-",'3i PAAC PAP'!$G$15*('3f CPIH'!J$16/'3f CPIH'!$G$16))</f>
        <v>13.802074743994281</v>
      </c>
      <c r="O109" s="31"/>
      <c r="P109" s="41">
        <f>IF('3f CPIH'!L$16="-","-",'3i PAAC PAP'!$G$15*('3f CPIH'!L$16/'3f CPIH'!$G$16))</f>
        <v>13.802074743994281</v>
      </c>
      <c r="Q109" s="41" t="str">
        <f>IF('3f CPIH'!M$16="-","-",'3i PAAC PAP'!$G$15*('3f CPIH'!M$16/'3f CPIH'!$G$16))</f>
        <v>-</v>
      </c>
      <c r="R109" s="41" t="str">
        <f>IF('3f CPIH'!N$16="-","-",'3i PAAC PAP'!$G$15*('3f CPIH'!N$16/'3f CPIH'!$G$16))</f>
        <v>-</v>
      </c>
      <c r="S109" s="41" t="str">
        <f>IF('3f CPIH'!O$16="-","-",'3i PAAC PAP'!$G$15*('3f CPIH'!O$16/'3f CPIH'!$G$16))</f>
        <v>-</v>
      </c>
      <c r="T109" s="41" t="str">
        <f>IF('3f CPIH'!P$16="-","-",'3i PAAC PAP'!$G$15*('3f CPIH'!P$16/'3f CPIH'!$G$16))</f>
        <v>-</v>
      </c>
      <c r="U109" s="41" t="str">
        <f>IF('3f CPIH'!Q$16="-","-",'3i PAAC PAP'!$G$15*('3f CPIH'!Q$16/'3f CPIH'!$G$16))</f>
        <v>-</v>
      </c>
      <c r="V109" s="41" t="str">
        <f>IF('3f CPIH'!R$16="-","-",'3i PAAC PAP'!$G$15*('3f CPIH'!R$16/'3f CPIH'!$G$16))</f>
        <v>-</v>
      </c>
      <c r="W109" s="41" t="str">
        <f>IF('3f CPIH'!S$16="-","-",'3i PAAC PAP'!$G$15*('3f CPIH'!S$16/'3f CPIH'!$G$16))</f>
        <v>-</v>
      </c>
      <c r="X109" s="41" t="str">
        <f>IF('3f CPIH'!T$16="-","-",'3i PAAC PAP'!$G$15*('3f CPIH'!T$16/'3f CPIH'!$G$16))</f>
        <v>-</v>
      </c>
      <c r="Y109" s="41" t="str">
        <f>IF('3f CPIH'!U$16="-","-",'3i PAAC PAP'!$G$15*('3f CPIH'!U$16/'3f CPIH'!$G$16))</f>
        <v>-</v>
      </c>
      <c r="Z109" s="41" t="str">
        <f>IF('3f CPIH'!V$16="-","-",'3i PAAC PAP'!$G$15*('3f CPIH'!V$16/'3f CPIH'!$G$16))</f>
        <v>-</v>
      </c>
      <c r="AA109" s="29"/>
    </row>
    <row r="110" spans="1:27" s="30" customFormat="1" ht="11.25" customHeight="1" x14ac:dyDescent="0.25">
      <c r="A110" s="273">
        <v>8</v>
      </c>
      <c r="B110" s="142" t="s">
        <v>352</v>
      </c>
      <c r="C110" s="142" t="s">
        <v>417</v>
      </c>
      <c r="D110" s="140" t="s">
        <v>327</v>
      </c>
      <c r="E110" s="134"/>
      <c r="F110" s="31"/>
      <c r="G110" s="41">
        <f>IF(G105="-","-",SUM(G103:G108)*'3i PAAC PAP'!$G$27)</f>
        <v>4.1937083305843119</v>
      </c>
      <c r="H110" s="41">
        <f>IF(H105="-","-",SUM(H103:H108)*'3i PAAC PAP'!$G$27)</f>
        <v>4.2013549875359884</v>
      </c>
      <c r="I110" s="41">
        <f>IF(I105="-","-",SUM(I103:I108)*'3i PAAC PAP'!$G$27)</f>
        <v>4.2164191614977788</v>
      </c>
      <c r="J110" s="41">
        <f>IF(J105="-","-",SUM(J103:J108)*'3i PAAC PAP'!$G$27)</f>
        <v>4.2393591323528099</v>
      </c>
      <c r="K110" s="41">
        <f>IF(K105="-","-",SUM(K103:K108)*'3i PAAC PAP'!$G$27)</f>
        <v>4.2897914821097558</v>
      </c>
      <c r="L110" s="41">
        <f>IF(L105="-","-",SUM(L103:L108)*'3i PAAC PAP'!$G$27)</f>
        <v>4.3325444798664714</v>
      </c>
      <c r="M110" s="41">
        <f>IF(M105="-","-",SUM(M103:M108)*'3i PAAC PAP'!$G$27)</f>
        <v>4.4980404263474183</v>
      </c>
      <c r="N110" s="41">
        <f>IF(N105="-","-",SUM(N103:N108)*'3i PAAC PAP'!$G$27)</f>
        <v>4.7787193544855766</v>
      </c>
      <c r="O110" s="31"/>
      <c r="P110" s="41" t="str">
        <f>IF(P105="-","-",SUM(P103:P108)*'3i PAAC PAP'!$G$27)</f>
        <v>-</v>
      </c>
      <c r="Q110" s="41" t="str">
        <f>IF(Q105="-","-",SUM(Q103:Q108)*'3i PAAC PAP'!$G$27)</f>
        <v>-</v>
      </c>
      <c r="R110" s="41" t="str">
        <f>IF(R105="-","-",SUM(R103:R108)*'3i PAAC PAP'!$G$27)</f>
        <v>-</v>
      </c>
      <c r="S110" s="41" t="str">
        <f>IF(S105="-","-",SUM(S103:S108)*'3i PAAC PAP'!$G$27)</f>
        <v>-</v>
      </c>
      <c r="T110" s="41" t="str">
        <f>IF(T105="-","-",SUM(T103:T108)*'3i PAAC PAP'!$G$27)</f>
        <v>-</v>
      </c>
      <c r="U110" s="41" t="str">
        <f>IF(U105="-","-",SUM(U103:U108)*'3i PAAC PAP'!$G$27)</f>
        <v>-</v>
      </c>
      <c r="V110" s="41" t="str">
        <f>IF(V105="-","-",SUM(V103:V108)*'3i PAAC PAP'!$G$27)</f>
        <v>-</v>
      </c>
      <c r="W110" s="41" t="str">
        <f>IF(W105="-","-",SUM(W103:W108)*'3i PAAC PAP'!$G$27)</f>
        <v>-</v>
      </c>
      <c r="X110" s="41" t="str">
        <f>IF(X105="-","-",SUM(X103:X108)*'3i PAAC PAP'!$G$27)</f>
        <v>-</v>
      </c>
      <c r="Y110" s="41" t="str">
        <f>IF(Y105="-","-",SUM(Y103:Y108)*'3i PAAC PAP'!$G$27)</f>
        <v>-</v>
      </c>
      <c r="Z110" s="41" t="str">
        <f>IF(Z105="-","-",SUM(Z103:Z108)*'3i PAAC PAP'!$G$27)</f>
        <v>-</v>
      </c>
      <c r="AA110" s="29"/>
    </row>
    <row r="111" spans="1:27" s="30" customFormat="1" ht="11.25" customHeight="1" x14ac:dyDescent="0.25">
      <c r="A111" s="273">
        <v>9</v>
      </c>
      <c r="B111" s="142" t="s">
        <v>398</v>
      </c>
      <c r="C111" s="142" t="s">
        <v>548</v>
      </c>
      <c r="D111" s="140" t="s">
        <v>327</v>
      </c>
      <c r="E111" s="134"/>
      <c r="F111" s="31"/>
      <c r="G111" s="41">
        <f>IF(G105="-","-",SUM(G103:G110)*'3j EBIT'!$E$11)</f>
        <v>1.7232168683856444</v>
      </c>
      <c r="H111" s="41">
        <f>IF(H105="-","-",SUM(H103:H110)*'3j EBIT'!$E$11)</f>
        <v>1.7264031118082077</v>
      </c>
      <c r="I111" s="41">
        <f>IF(I105="-","-",SUM(I103:I110)*'3j EBIT'!$E$11)</f>
        <v>1.732447331232551</v>
      </c>
      <c r="J111" s="41">
        <f>IF(J105="-","-",SUM(J103:J110)*'3j EBIT'!$E$11)</f>
        <v>1.7420060615002413</v>
      </c>
      <c r="K111" s="41">
        <f>IF(K105="-","-",SUM(K103:K110)*'3j EBIT'!$E$11)</f>
        <v>1.7627255895942073</v>
      </c>
      <c r="L111" s="41">
        <f>IF(L105="-","-",SUM(L103:L110)*'3j EBIT'!$E$11)</f>
        <v>1.7809902562139195</v>
      </c>
      <c r="M111" s="41">
        <f>IF(M105="-","-",SUM(M103:M110)*'3j EBIT'!$E$11)</f>
        <v>1.8429454517383512</v>
      </c>
      <c r="N111" s="41">
        <f>IF(N105="-","-",SUM(N103:N110)*'3j EBIT'!$E$11)</f>
        <v>1.9439496645952479</v>
      </c>
      <c r="O111" s="31"/>
      <c r="P111" s="41" t="str">
        <f>IF(P105="-","-",SUM(P103:P110)*'3j EBIT'!$E$11)</f>
        <v>-</v>
      </c>
      <c r="Q111" s="41" t="str">
        <f>IF(Q105="-","-",SUM(Q103:Q110)*'3j EBIT'!$E$11)</f>
        <v>-</v>
      </c>
      <c r="R111" s="41" t="str">
        <f>IF(R105="-","-",SUM(R103:R110)*'3j EBIT'!$E$11)</f>
        <v>-</v>
      </c>
      <c r="S111" s="41" t="str">
        <f>IF(S105="-","-",SUM(S103:S110)*'3j EBIT'!$E$11)</f>
        <v>-</v>
      </c>
      <c r="T111" s="41" t="str">
        <f>IF(T105="-","-",SUM(T103:T110)*'3j EBIT'!$E$11)</f>
        <v>-</v>
      </c>
      <c r="U111" s="41" t="str">
        <f>IF(U105="-","-",SUM(U103:U110)*'3j EBIT'!$E$11)</f>
        <v>-</v>
      </c>
      <c r="V111" s="41" t="str">
        <f>IF(V105="-","-",SUM(V103:V110)*'3j EBIT'!$E$11)</f>
        <v>-</v>
      </c>
      <c r="W111" s="41" t="str">
        <f>IF(W105="-","-",SUM(W103:W110)*'3j EBIT'!$E$11)</f>
        <v>-</v>
      </c>
      <c r="X111" s="41" t="str">
        <f>IF(X105="-","-",SUM(X103:X110)*'3j EBIT'!$E$11)</f>
        <v>-</v>
      </c>
      <c r="Y111" s="41" t="str">
        <f>IF(Y105="-","-",SUM(Y103:Y110)*'3j EBIT'!$E$11)</f>
        <v>-</v>
      </c>
      <c r="Z111" s="41" t="str">
        <f>IF(Z105="-","-",SUM(Z103:Z110)*'3j EBIT'!$E$11)</f>
        <v>-</v>
      </c>
      <c r="AA111" s="29"/>
    </row>
    <row r="112" spans="1:27" s="30" customFormat="1" ht="11.5" x14ac:dyDescent="0.25">
      <c r="A112" s="273">
        <v>10</v>
      </c>
      <c r="B112" s="142" t="s">
        <v>294</v>
      </c>
      <c r="C112" s="190" t="s">
        <v>549</v>
      </c>
      <c r="D112" s="140" t="s">
        <v>327</v>
      </c>
      <c r="E112" s="134"/>
      <c r="F112" s="31"/>
      <c r="G112" s="41">
        <f>IF(G107="-","-",SUM(G103:G105,G107:G111)*'3k HAP'!$E$12)</f>
        <v>1.337908407085014</v>
      </c>
      <c r="H112" s="41">
        <f>IF(H107="-","-",SUM(H103:H105,H107:H111)*'3k HAP'!$E$12)</f>
        <v>1.3403822117118573</v>
      </c>
      <c r="I112" s="41">
        <f>IF(I107="-","-",SUM(I103:I105,I107:I111)*'3k HAP'!$E$12)</f>
        <v>1.3450749536008519</v>
      </c>
      <c r="J112" s="41">
        <f>IF(J107="-","-",SUM(J103:J105,J107:J111)*'3k HAP'!$E$12)</f>
        <v>1.3524963674813819</v>
      </c>
      <c r="K112" s="41">
        <f>IF(K107="-","-",SUM(K103:K105,K107:K111)*'3k HAP'!$E$12)</f>
        <v>1.3685830431264046</v>
      </c>
      <c r="L112" s="41">
        <f>IF(L107="-","-",SUM(L103:L105,L107:L111)*'3k HAP'!$E$12)</f>
        <v>1.3827637602905831</v>
      </c>
      <c r="M112" s="41">
        <f>IF(M107="-","-",SUM(M103:M105,M107:M111)*'3k HAP'!$E$12)</f>
        <v>1.4308658758602772</v>
      </c>
      <c r="N112" s="41">
        <f>IF(N107="-","-",SUM(N103:N105,N107:N111)*'3k HAP'!$E$12)</f>
        <v>1.5092857126268728</v>
      </c>
      <c r="O112" s="31"/>
      <c r="P112" s="41">
        <f>IF(P107="-","-",SUM(P103:P105,P107:P111)*'3k HAP'!$E$12)</f>
        <v>1.2268416081266345</v>
      </c>
      <c r="Q112" s="41" t="str">
        <f>IF(Q107="-","-",SUM(Q103:Q105,Q107:Q111)*'3k HAP'!$E$12)</f>
        <v>-</v>
      </c>
      <c r="R112" s="41" t="str">
        <f>IF(R107="-","-",SUM(R103:R105,R107:R111)*'3k HAP'!$E$12)</f>
        <v>-</v>
      </c>
      <c r="S112" s="41" t="str">
        <f>IF(S107="-","-",SUM(S103:S105,S107:S111)*'3k HAP'!$E$12)</f>
        <v>-</v>
      </c>
      <c r="T112" s="41" t="str">
        <f>IF(T107="-","-",SUM(T103:T105,T107:T111)*'3k HAP'!$E$12)</f>
        <v>-</v>
      </c>
      <c r="U112" s="41" t="str">
        <f>IF(U107="-","-",SUM(U103:U105,U107:U111)*'3k HAP'!$E$12)</f>
        <v>-</v>
      </c>
      <c r="V112" s="41" t="str">
        <f>IF(V107="-","-",SUM(V103:V105,V107:V111)*'3k HAP'!$E$12)</f>
        <v>-</v>
      </c>
      <c r="W112" s="41" t="str">
        <f>IF(W107="-","-",SUM(W103:W105,W107:W111)*'3k HAP'!$E$12)</f>
        <v>-</v>
      </c>
      <c r="X112" s="41" t="str">
        <f>IF(X107="-","-",SUM(X103:X105,X107:X111)*'3k HAP'!$E$12)</f>
        <v>-</v>
      </c>
      <c r="Y112" s="41" t="str">
        <f>IF(Y107="-","-",SUM(Y103:Y105,Y107:Y111)*'3k HAP'!$E$12)</f>
        <v>-</v>
      </c>
      <c r="Z112" s="41" t="str">
        <f>IF(Z107="-","-",SUM(Z103:Z105,Z107:Z111)*'3k HAP'!$E$12)</f>
        <v>-</v>
      </c>
      <c r="AA112" s="29"/>
    </row>
    <row r="113" spans="1:27" s="30" customFormat="1" ht="11.5" x14ac:dyDescent="0.25">
      <c r="A113" s="273">
        <v>11</v>
      </c>
      <c r="B113" s="142" t="s">
        <v>46</v>
      </c>
      <c r="C113" s="142" t="str">
        <f>B113&amp;"_"&amp;D113</f>
        <v>Total_South East</v>
      </c>
      <c r="D113" s="140" t="s">
        <v>327</v>
      </c>
      <c r="E113" s="134"/>
      <c r="F113" s="31"/>
      <c r="G113" s="41">
        <f t="shared" ref="G113:N113" si="16">IF(G91="-","-",SUM(G103:G112))</f>
        <v>93.756749927346675</v>
      </c>
      <c r="H113" s="41">
        <f t="shared" si="16"/>
        <v>93.930106997636258</v>
      </c>
      <c r="I113" s="41">
        <f t="shared" si="16"/>
        <v>94.258960770757142</v>
      </c>
      <c r="J113" s="41">
        <f t="shared" si="16"/>
        <v>94.779031981625891</v>
      </c>
      <c r="K113" s="41">
        <f t="shared" si="16"/>
        <v>95.906339663994686</v>
      </c>
      <c r="L113" s="41">
        <f t="shared" si="16"/>
        <v>96.90008329092133</v>
      </c>
      <c r="M113" s="41">
        <f t="shared" si="16"/>
        <v>100.27094036645921</v>
      </c>
      <c r="N113" s="41">
        <f t="shared" si="16"/>
        <v>105.76637561907728</v>
      </c>
      <c r="O113" s="31"/>
      <c r="P113" s="41" t="str">
        <f t="shared" ref="P113:Z113" si="17">IF(P103="-","-",SUM(P103:P112))</f>
        <v>-</v>
      </c>
      <c r="Q113" s="41" t="str">
        <f t="shared" si="17"/>
        <v>-</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5" x14ac:dyDescent="0.25">
      <c r="A114" s="273">
        <v>1</v>
      </c>
      <c r="B114" s="138" t="s">
        <v>353</v>
      </c>
      <c r="C114" s="138" t="s">
        <v>344</v>
      </c>
      <c r="D114" s="141" t="s">
        <v>328</v>
      </c>
      <c r="E114" s="137"/>
      <c r="F114" s="31"/>
      <c r="G114" s="135" t="s">
        <v>336</v>
      </c>
      <c r="H114" s="135" t="s">
        <v>336</v>
      </c>
      <c r="I114" s="135" t="s">
        <v>336</v>
      </c>
      <c r="J114" s="135" t="s">
        <v>336</v>
      </c>
      <c r="K114" s="135" t="s">
        <v>336</v>
      </c>
      <c r="L114" s="135" t="s">
        <v>336</v>
      </c>
      <c r="M114" s="135" t="s">
        <v>336</v>
      </c>
      <c r="N114" s="135" t="s">
        <v>336</v>
      </c>
      <c r="O114" s="31"/>
      <c r="P114" s="135" t="s">
        <v>336</v>
      </c>
      <c r="Q114" s="135" t="s">
        <v>336</v>
      </c>
      <c r="R114" s="135" t="s">
        <v>336</v>
      </c>
      <c r="S114" s="135" t="s">
        <v>336</v>
      </c>
      <c r="T114" s="135" t="s">
        <v>336</v>
      </c>
      <c r="U114" s="135" t="s">
        <v>336</v>
      </c>
      <c r="V114" s="135" t="s">
        <v>336</v>
      </c>
      <c r="W114" s="135" t="s">
        <v>336</v>
      </c>
      <c r="X114" s="135" t="s">
        <v>336</v>
      </c>
      <c r="Y114" s="135" t="s">
        <v>336</v>
      </c>
      <c r="Z114" s="135" t="s">
        <v>336</v>
      </c>
      <c r="AA114" s="29"/>
    </row>
    <row r="115" spans="1:27" s="30" customFormat="1" ht="11.5" x14ac:dyDescent="0.25">
      <c r="A115" s="273">
        <v>2</v>
      </c>
      <c r="B115" s="138" t="s">
        <v>353</v>
      </c>
      <c r="C115" s="138" t="s">
        <v>303</v>
      </c>
      <c r="D115" s="141" t="s">
        <v>328</v>
      </c>
      <c r="E115" s="137"/>
      <c r="F115" s="31"/>
      <c r="G115" s="135" t="s">
        <v>336</v>
      </c>
      <c r="H115" s="135" t="s">
        <v>336</v>
      </c>
      <c r="I115" s="135" t="s">
        <v>336</v>
      </c>
      <c r="J115" s="135" t="s">
        <v>336</v>
      </c>
      <c r="K115" s="135" t="s">
        <v>336</v>
      </c>
      <c r="L115" s="135" t="s">
        <v>336</v>
      </c>
      <c r="M115" s="135" t="s">
        <v>336</v>
      </c>
      <c r="N115" s="135" t="s">
        <v>336</v>
      </c>
      <c r="O115" s="31"/>
      <c r="P115" s="135" t="s">
        <v>336</v>
      </c>
      <c r="Q115" s="135" t="s">
        <v>336</v>
      </c>
      <c r="R115" s="135" t="s">
        <v>336</v>
      </c>
      <c r="S115" s="135" t="s">
        <v>336</v>
      </c>
      <c r="T115" s="135" t="s">
        <v>336</v>
      </c>
      <c r="U115" s="135" t="s">
        <v>336</v>
      </c>
      <c r="V115" s="135" t="s">
        <v>336</v>
      </c>
      <c r="W115" s="135" t="s">
        <v>336</v>
      </c>
      <c r="X115" s="135" t="s">
        <v>336</v>
      </c>
      <c r="Y115" s="135" t="s">
        <v>336</v>
      </c>
      <c r="Z115" s="135" t="s">
        <v>336</v>
      </c>
      <c r="AA115" s="29"/>
    </row>
    <row r="116" spans="1:27" s="30" customFormat="1" ht="11.25" customHeight="1" x14ac:dyDescent="0.25">
      <c r="A116" s="273">
        <v>3</v>
      </c>
      <c r="B116" s="138" t="s">
        <v>2</v>
      </c>
      <c r="C116" s="138" t="s">
        <v>345</v>
      </c>
      <c r="D116" s="141" t="s">
        <v>328</v>
      </c>
      <c r="E116" s="137"/>
      <c r="F116" s="31"/>
      <c r="G116" s="135">
        <f>IF('3c PC'!G14="-","-",'3c PC'!G64)</f>
        <v>6.5567588596821027</v>
      </c>
      <c r="H116" s="135">
        <f>IF('3c PC'!H14="-","-",'3c PC'!H64)</f>
        <v>6.5567588596821027</v>
      </c>
      <c r="I116" s="135">
        <f>IF('3c PC'!I14="-","-",'3c PC'!I64)</f>
        <v>6.6197359495950758</v>
      </c>
      <c r="J116" s="135">
        <f>IF('3c PC'!J14="-","-",'3c PC'!J64)</f>
        <v>6.6197359495950758</v>
      </c>
      <c r="K116" s="135">
        <f>IF('3c PC'!K14="-","-",'3c PC'!K64)</f>
        <v>6.6995028867368616</v>
      </c>
      <c r="L116" s="135">
        <f>IF('3c PC'!L14="-","-",'3c PC'!L64)</f>
        <v>6.6995028867368616</v>
      </c>
      <c r="M116" s="135">
        <f>IF('3c PC'!M14="-","-",'3c PC'!M64)</f>
        <v>7.1131218301273513</v>
      </c>
      <c r="N116" s="135">
        <f>IF('3c PC'!N14="-","-",'3c PC'!N64)</f>
        <v>7.1131218301273513</v>
      </c>
      <c r="O116" s="31"/>
      <c r="P116" s="135" t="str">
        <f>'3c PC'!P64</f>
        <v>-</v>
      </c>
      <c r="Q116" s="135" t="str">
        <f>'3c PC'!Q64</f>
        <v>-</v>
      </c>
      <c r="R116" s="135" t="str">
        <f>'3c PC'!R64</f>
        <v>-</v>
      </c>
      <c r="S116" s="135" t="str">
        <f>'3c PC'!S64</f>
        <v>-</v>
      </c>
      <c r="T116" s="135" t="str">
        <f>'3c PC'!T64</f>
        <v>-</v>
      </c>
      <c r="U116" s="135" t="str">
        <f>'3c PC'!U64</f>
        <v>-</v>
      </c>
      <c r="V116" s="135" t="str">
        <f>'3c PC'!V64</f>
        <v>-</v>
      </c>
      <c r="W116" s="135" t="str">
        <f>'3c PC'!W64</f>
        <v>-</v>
      </c>
      <c r="X116" s="135" t="str">
        <f>'3c PC'!X64</f>
        <v>-</v>
      </c>
      <c r="Y116" s="135" t="str">
        <f>'3c PC'!Y64</f>
        <v>-</v>
      </c>
      <c r="Z116" s="135" t="str">
        <f>'3c PC'!Z64</f>
        <v>-</v>
      </c>
      <c r="AA116" s="29"/>
    </row>
    <row r="117" spans="1:27" s="30" customFormat="1" ht="11.25" customHeight="1" x14ac:dyDescent="0.25">
      <c r="A117" s="273">
        <v>4</v>
      </c>
      <c r="B117" s="138" t="s">
        <v>355</v>
      </c>
      <c r="C117" s="138" t="s">
        <v>346</v>
      </c>
      <c r="D117" s="141" t="s">
        <v>328</v>
      </c>
      <c r="E117" s="137"/>
      <c r="F117" s="31"/>
      <c r="G117" s="135" t="s">
        <v>336</v>
      </c>
      <c r="H117" s="135" t="s">
        <v>336</v>
      </c>
      <c r="I117" s="135" t="s">
        <v>336</v>
      </c>
      <c r="J117" s="135" t="s">
        <v>336</v>
      </c>
      <c r="K117" s="135" t="s">
        <v>336</v>
      </c>
      <c r="L117" s="135" t="s">
        <v>336</v>
      </c>
      <c r="M117" s="135" t="s">
        <v>336</v>
      </c>
      <c r="N117" s="135" t="s">
        <v>336</v>
      </c>
      <c r="O117" s="31"/>
      <c r="P117" s="135" t="s">
        <v>336</v>
      </c>
      <c r="Q117" s="135" t="s">
        <v>336</v>
      </c>
      <c r="R117" s="135" t="s">
        <v>336</v>
      </c>
      <c r="S117" s="135" t="s">
        <v>336</v>
      </c>
      <c r="T117" s="135" t="s">
        <v>336</v>
      </c>
      <c r="U117" s="135" t="s">
        <v>336</v>
      </c>
      <c r="V117" s="135" t="s">
        <v>336</v>
      </c>
      <c r="W117" s="135" t="s">
        <v>336</v>
      </c>
      <c r="X117" s="135" t="s">
        <v>336</v>
      </c>
      <c r="Y117" s="135" t="s">
        <v>336</v>
      </c>
      <c r="Z117" s="135" t="s">
        <v>336</v>
      </c>
      <c r="AA117" s="29"/>
    </row>
    <row r="118" spans="1:27" s="30" customFormat="1" ht="12.4" customHeight="1" x14ac:dyDescent="0.25">
      <c r="A118" s="273">
        <v>5</v>
      </c>
      <c r="B118" s="138" t="s">
        <v>352</v>
      </c>
      <c r="C118" s="138" t="s">
        <v>347</v>
      </c>
      <c r="D118" s="141" t="s">
        <v>328</v>
      </c>
      <c r="E118" s="137"/>
      <c r="F118" s="31"/>
      <c r="G118" s="135">
        <f>IF('3f CPIH'!C$16="-","-",'3g OC '!$E$11*('3f CPIH'!C$16/'3f CPIH'!$G$16))</f>
        <v>66.925069955235386</v>
      </c>
      <c r="H118" s="135">
        <f>IF('3f CPIH'!D$16="-","-",'3g OC '!$E$11*('3f CPIH'!D$16/'3f CPIH'!$G$16))</f>
        <v>67.059054079269885</v>
      </c>
      <c r="I118" s="135">
        <f>IF('3f CPIH'!E$16="-","-",'3g OC '!$E$11*('3f CPIH'!E$16/'3f CPIH'!$G$16))</f>
        <v>67.26003026532166</v>
      </c>
      <c r="J118" s="135">
        <f>IF('3f CPIH'!F$16="-","-",'3g OC '!$E$11*('3f CPIH'!F$16/'3f CPIH'!$G$16))</f>
        <v>67.661982637425169</v>
      </c>
      <c r="K118" s="135">
        <f>IF('3f CPIH'!G$16="-","-",'3g OC '!$E$11*('3f CPIH'!G$16/'3f CPIH'!$G$16))</f>
        <v>68.4658873816322</v>
      </c>
      <c r="L118" s="135">
        <f>IF('3f CPIH'!H$16="-","-",'3g OC '!$E$11*('3f CPIH'!H$16/'3f CPIH'!$G$16))</f>
        <v>69.336784187856495</v>
      </c>
      <c r="M118" s="135">
        <f>IF('3f CPIH'!I$16="-","-",'3g OC '!$E$11*('3f CPIH'!I$16/'3f CPIH'!$G$16))</f>
        <v>70.341665118115273</v>
      </c>
      <c r="N118" s="135">
        <f>IF('3f CPIH'!J$16="-","-",'3g OC '!$E$11*('3f CPIH'!J$16/'3f CPIH'!$G$16))</f>
        <v>70.944593676270557</v>
      </c>
      <c r="O118" s="31"/>
      <c r="P118" s="135">
        <f>IF('3f CPIH'!L$16="-","-",'3g OC '!$E$11*('3f CPIH'!L$16/'3f CPIH'!$G$16))</f>
        <v>70.944593676270557</v>
      </c>
      <c r="Q118" s="135" t="str">
        <f>IF('3f CPIH'!M$16="-","-",'3g OC '!$E$11*('3f CPIH'!M$16/'3f CPIH'!$G$16))</f>
        <v>-</v>
      </c>
      <c r="R118" s="135" t="str">
        <f>IF('3f CPIH'!N$16="-","-",'3g OC '!$E$11*('3f CPIH'!N$16/'3f CPIH'!$G$16))</f>
        <v>-</v>
      </c>
      <c r="S118" s="135" t="str">
        <f>IF('3f CPIH'!O$16="-","-",'3g OC '!$E$11*('3f CPIH'!O$16/'3f CPIH'!$G$16))</f>
        <v>-</v>
      </c>
      <c r="T118" s="135" t="str">
        <f>IF('3f CPIH'!P$16="-","-",'3g OC '!$E$11*('3f CPIH'!P$16/'3f CPIH'!$G$16))</f>
        <v>-</v>
      </c>
      <c r="U118" s="135" t="str">
        <f>IF('3f CPIH'!Q$16="-","-",'3g OC '!$E$11*('3f CPIH'!Q$16/'3f CPIH'!$G$16))</f>
        <v>-</v>
      </c>
      <c r="V118" s="135" t="str">
        <f>IF('3f CPIH'!R$16="-","-",'3g OC '!$E$11*('3f CPIH'!R$16/'3f CPIH'!$G$16))</f>
        <v>-</v>
      </c>
      <c r="W118" s="135" t="str">
        <f>IF('3f CPIH'!S$16="-","-",'3g OC '!$E$11*('3f CPIH'!S$16/'3f CPIH'!$G$16))</f>
        <v>-</v>
      </c>
      <c r="X118" s="135" t="str">
        <f>IF('3f CPIH'!T$16="-","-",'3g OC '!$E$11*('3f CPIH'!T$16/'3f CPIH'!$G$16))</f>
        <v>-</v>
      </c>
      <c r="Y118" s="135" t="str">
        <f>IF('3f CPIH'!U$16="-","-",'3g OC '!$E$11*('3f CPIH'!U$16/'3f CPIH'!$G$16))</f>
        <v>-</v>
      </c>
      <c r="Z118" s="135" t="str">
        <f>IF('3f CPIH'!V$16="-","-",'3g OC '!$E$11*('3f CPIH'!V$16/'3f CPIH'!$G$16))</f>
        <v>-</v>
      </c>
      <c r="AA118" s="29"/>
    </row>
    <row r="119" spans="1:27" s="30" customFormat="1" ht="11.25" customHeight="1" x14ac:dyDescent="0.25">
      <c r="A119" s="273">
        <v>6</v>
      </c>
      <c r="B119" s="138" t="s">
        <v>352</v>
      </c>
      <c r="C119" s="138" t="s">
        <v>45</v>
      </c>
      <c r="D119" s="141" t="s">
        <v>328</v>
      </c>
      <c r="E119" s="137"/>
      <c r="F119" s="31"/>
      <c r="G119" s="135" t="s">
        <v>336</v>
      </c>
      <c r="H119" s="135" t="s">
        <v>336</v>
      </c>
      <c r="I119" s="135" t="s">
        <v>336</v>
      </c>
      <c r="J119" s="135" t="s">
        <v>336</v>
      </c>
      <c r="K119" s="135">
        <f>IF('3h SMNCC'!F$37="-","-",'3h SMNCC'!F$45)</f>
        <v>0</v>
      </c>
      <c r="L119" s="135">
        <f>IF('3h SMNCC'!G$37="-","-",'3h SMNCC'!G$45)</f>
        <v>-0.12178212898926209</v>
      </c>
      <c r="M119" s="135">
        <f>IF('3h SMNCC'!H$37="-","-",'3h SMNCC'!H$45)</f>
        <v>1.3595250059192825</v>
      </c>
      <c r="N119" s="135">
        <f>IF('3h SMNCC'!I$37="-","-",'3h SMNCC'!I$45)</f>
        <v>5.6746306369773842</v>
      </c>
      <c r="O119" s="31"/>
      <c r="P119" s="135" t="str">
        <f>IF('3h SMNCC'!K$37="-","-",'3h SMNCC'!K$45)</f>
        <v>-</v>
      </c>
      <c r="Q119" s="135" t="str">
        <f>IF('3h SMNCC'!L$37="-","-",'3h SMNCC'!L$45)</f>
        <v>-</v>
      </c>
      <c r="R119" s="135" t="str">
        <f>IF('3h SMNCC'!M$37="-","-",'3h SMNCC'!M$45)</f>
        <v>-</v>
      </c>
      <c r="S119" s="135" t="str">
        <f>IF('3h SMNCC'!N$37="-","-",'3h SMNCC'!N$45)</f>
        <v>-</v>
      </c>
      <c r="T119" s="135" t="str">
        <f>IF('3h SMNCC'!O$37="-","-",'3h SMNCC'!O$45)</f>
        <v>-</v>
      </c>
      <c r="U119" s="135" t="str">
        <f>IF('3h SMNCC'!P$37="-","-",'3h SMNCC'!P$45)</f>
        <v>-</v>
      </c>
      <c r="V119" s="135" t="str">
        <f>IF('3h SMNCC'!Q$37="-","-",'3h SMNCC'!Q$45)</f>
        <v>-</v>
      </c>
      <c r="W119" s="135" t="str">
        <f>IF('3h SMNCC'!R$37="-","-",'3h SMNCC'!R$45)</f>
        <v>-</v>
      </c>
      <c r="X119" s="135" t="str">
        <f>IF('3h SMNCC'!S$37="-","-",'3h SMNCC'!S$45)</f>
        <v>-</v>
      </c>
      <c r="Y119" s="135" t="str">
        <f>IF('3h SMNCC'!T$37="-","-",'3h SMNCC'!T$45)</f>
        <v>-</v>
      </c>
      <c r="Z119" s="135" t="str">
        <f>IF('3h SMNCC'!U$37="-","-",'3h SMNCC'!U$45)</f>
        <v>-</v>
      </c>
      <c r="AA119" s="29"/>
    </row>
    <row r="120" spans="1:27" s="30" customFormat="1" ht="11.25" customHeight="1" x14ac:dyDescent="0.25">
      <c r="A120" s="273">
        <v>7</v>
      </c>
      <c r="B120" s="138" t="s">
        <v>352</v>
      </c>
      <c r="C120" s="138" t="s">
        <v>399</v>
      </c>
      <c r="D120" s="141" t="s">
        <v>328</v>
      </c>
      <c r="E120" s="137"/>
      <c r="F120" s="31"/>
      <c r="G120" s="135">
        <f>IF('3f CPIH'!C$16="-","-",'3i PAAC PAP'!$G$15*('3f CPIH'!C$16/'3f CPIH'!$G$16))</f>
        <v>13.020087506374207</v>
      </c>
      <c r="H120" s="135">
        <f>IF('3f CPIH'!D$16="-","-",'3i PAAC PAP'!$G$15*('3f CPIH'!D$16/'3f CPIH'!$G$16))</f>
        <v>13.046153747628209</v>
      </c>
      <c r="I120" s="135">
        <f>IF('3f CPIH'!E$16="-","-",'3i PAAC PAP'!$G$15*('3f CPIH'!E$16/'3f CPIH'!$G$16))</f>
        <v>13.085253109509214</v>
      </c>
      <c r="J120" s="135">
        <f>IF('3f CPIH'!F$16="-","-",'3i PAAC PAP'!$G$15*('3f CPIH'!F$16/'3f CPIH'!$G$16))</f>
        <v>13.163451833271221</v>
      </c>
      <c r="K120" s="135">
        <f>IF('3f CPIH'!G$16="-","-",'3i PAAC PAP'!$G$15*('3f CPIH'!G$16/'3f CPIH'!$G$16))</f>
        <v>13.319849280795236</v>
      </c>
      <c r="L120" s="135">
        <f>IF('3f CPIH'!H$16="-","-",'3i PAAC PAP'!$G$15*('3f CPIH'!H$16/'3f CPIH'!$G$16))</f>
        <v>13.489279848946252</v>
      </c>
      <c r="M120" s="135">
        <f>IF('3f CPIH'!I$16="-","-",'3i PAAC PAP'!$G$15*('3f CPIH'!I$16/'3f CPIH'!$G$16))</f>
        <v>13.684776658351268</v>
      </c>
      <c r="N120" s="135">
        <f>IF('3f CPIH'!J$16="-","-",'3i PAAC PAP'!$G$15*('3f CPIH'!J$16/'3f CPIH'!$G$16))</f>
        <v>13.802074743994281</v>
      </c>
      <c r="O120" s="31"/>
      <c r="P120" s="135">
        <f>IF('3f CPIH'!L$16="-","-",'3i PAAC PAP'!$G$15*('3f CPIH'!L$16/'3f CPIH'!$G$16))</f>
        <v>13.802074743994281</v>
      </c>
      <c r="Q120" s="135" t="str">
        <f>IF('3f CPIH'!M$16="-","-",'3i PAAC PAP'!$G$15*('3f CPIH'!M$16/'3f CPIH'!$G$16))</f>
        <v>-</v>
      </c>
      <c r="R120" s="135" t="str">
        <f>IF('3f CPIH'!N$16="-","-",'3i PAAC PAP'!$G$15*('3f CPIH'!N$16/'3f CPIH'!$G$16))</f>
        <v>-</v>
      </c>
      <c r="S120" s="135" t="str">
        <f>IF('3f CPIH'!O$16="-","-",'3i PAAC PAP'!$G$15*('3f CPIH'!O$16/'3f CPIH'!$G$16))</f>
        <v>-</v>
      </c>
      <c r="T120" s="135" t="str">
        <f>IF('3f CPIH'!P$16="-","-",'3i PAAC PAP'!$G$15*('3f CPIH'!P$16/'3f CPIH'!$G$16))</f>
        <v>-</v>
      </c>
      <c r="U120" s="135" t="str">
        <f>IF('3f CPIH'!Q$16="-","-",'3i PAAC PAP'!$G$15*('3f CPIH'!Q$16/'3f CPIH'!$G$16))</f>
        <v>-</v>
      </c>
      <c r="V120" s="135" t="str">
        <f>IF('3f CPIH'!R$16="-","-",'3i PAAC PAP'!$G$15*('3f CPIH'!R$16/'3f CPIH'!$G$16))</f>
        <v>-</v>
      </c>
      <c r="W120" s="135" t="str">
        <f>IF('3f CPIH'!S$16="-","-",'3i PAAC PAP'!$G$15*('3f CPIH'!S$16/'3f CPIH'!$G$16))</f>
        <v>-</v>
      </c>
      <c r="X120" s="135" t="str">
        <f>IF('3f CPIH'!T$16="-","-",'3i PAAC PAP'!$G$15*('3f CPIH'!T$16/'3f CPIH'!$G$16))</f>
        <v>-</v>
      </c>
      <c r="Y120" s="135" t="str">
        <f>IF('3f CPIH'!U$16="-","-",'3i PAAC PAP'!$G$15*('3f CPIH'!U$16/'3f CPIH'!$G$16))</f>
        <v>-</v>
      </c>
      <c r="Z120" s="135" t="str">
        <f>IF('3f CPIH'!V$16="-","-",'3i PAAC PAP'!$G$15*('3f CPIH'!V$16/'3f CPIH'!$G$16))</f>
        <v>-</v>
      </c>
      <c r="AA120" s="29"/>
    </row>
    <row r="121" spans="1:27" s="30" customFormat="1" ht="11.25" customHeight="1" x14ac:dyDescent="0.25">
      <c r="A121" s="273">
        <v>8</v>
      </c>
      <c r="B121" s="138" t="s">
        <v>352</v>
      </c>
      <c r="C121" s="138" t="s">
        <v>417</v>
      </c>
      <c r="D121" s="141" t="s">
        <v>328</v>
      </c>
      <c r="E121" s="137"/>
      <c r="F121" s="31"/>
      <c r="G121" s="135">
        <f>IF(G116="-","-",SUM(G114:G119)*'3i PAAC PAP'!$G$27)</f>
        <v>4.1937083305843119</v>
      </c>
      <c r="H121" s="135">
        <f>IF(H116="-","-",SUM(H114:H119)*'3i PAAC PAP'!$G$27)</f>
        <v>4.2013549875359884</v>
      </c>
      <c r="I121" s="135">
        <f>IF(I116="-","-",SUM(I114:I119)*'3i PAAC PAP'!$G$27)</f>
        <v>4.2164191614977788</v>
      </c>
      <c r="J121" s="135">
        <f>IF(J116="-","-",SUM(J114:J119)*'3i PAAC PAP'!$G$27)</f>
        <v>4.2393591323528099</v>
      </c>
      <c r="K121" s="135">
        <f>IF(K116="-","-",SUM(K114:K119)*'3i PAAC PAP'!$G$27)</f>
        <v>4.2897914821097558</v>
      </c>
      <c r="L121" s="135">
        <f>IF(L116="-","-",SUM(L114:L119)*'3i PAAC PAP'!$G$27)</f>
        <v>4.3325444798664714</v>
      </c>
      <c r="M121" s="135">
        <f>IF(M116="-","-",SUM(M114:M119)*'3i PAAC PAP'!$G$27)</f>
        <v>4.4980404263474183</v>
      </c>
      <c r="N121" s="135">
        <f>IF(N116="-","-",SUM(N114:N119)*'3i PAAC PAP'!$G$27)</f>
        <v>4.7787193544855766</v>
      </c>
      <c r="O121" s="31"/>
      <c r="P121" s="135" t="str">
        <f>IF(P116="-","-",SUM(P114:P119)*'3i PAAC PAP'!$G$27)</f>
        <v>-</v>
      </c>
      <c r="Q121" s="135" t="str">
        <f>IF(Q116="-","-",SUM(Q114:Q119)*'3i PAAC PAP'!$G$27)</f>
        <v>-</v>
      </c>
      <c r="R121" s="135" t="str">
        <f>IF(R116="-","-",SUM(R114:R119)*'3i PAAC PAP'!$G$27)</f>
        <v>-</v>
      </c>
      <c r="S121" s="135" t="str">
        <f>IF(S116="-","-",SUM(S114:S119)*'3i PAAC PAP'!$G$27)</f>
        <v>-</v>
      </c>
      <c r="T121" s="135" t="str">
        <f>IF(T116="-","-",SUM(T114:T119)*'3i PAAC PAP'!$G$27)</f>
        <v>-</v>
      </c>
      <c r="U121" s="135" t="str">
        <f>IF(U116="-","-",SUM(U114:U119)*'3i PAAC PAP'!$G$27)</f>
        <v>-</v>
      </c>
      <c r="V121" s="135" t="str">
        <f>IF(V116="-","-",SUM(V114:V119)*'3i PAAC PAP'!$G$27)</f>
        <v>-</v>
      </c>
      <c r="W121" s="135" t="str">
        <f>IF(W116="-","-",SUM(W114:W119)*'3i PAAC PAP'!$G$27)</f>
        <v>-</v>
      </c>
      <c r="X121" s="135" t="str">
        <f>IF(X116="-","-",SUM(X114:X119)*'3i PAAC PAP'!$G$27)</f>
        <v>-</v>
      </c>
      <c r="Y121" s="135" t="str">
        <f>IF(Y116="-","-",SUM(Y114:Y119)*'3i PAAC PAP'!$G$27)</f>
        <v>-</v>
      </c>
      <c r="Z121" s="135" t="str">
        <f>IF(Z116="-","-",SUM(Z114:Z119)*'3i PAAC PAP'!$G$27)</f>
        <v>-</v>
      </c>
      <c r="AA121" s="29"/>
    </row>
    <row r="122" spans="1:27" s="30" customFormat="1" ht="11.5" x14ac:dyDescent="0.25">
      <c r="A122" s="273">
        <v>9</v>
      </c>
      <c r="B122" s="138" t="s">
        <v>398</v>
      </c>
      <c r="C122" s="138" t="s">
        <v>548</v>
      </c>
      <c r="D122" s="141" t="s">
        <v>328</v>
      </c>
      <c r="E122" s="137"/>
      <c r="F122" s="31"/>
      <c r="G122" s="135">
        <f>IF(G116="-","-",SUM(G114:G121)*'3j EBIT'!$E$11)</f>
        <v>1.7232168683856444</v>
      </c>
      <c r="H122" s="135">
        <f>IF(H116="-","-",SUM(H114:H121)*'3j EBIT'!$E$11)</f>
        <v>1.7264031118082077</v>
      </c>
      <c r="I122" s="135">
        <f>IF(I116="-","-",SUM(I114:I121)*'3j EBIT'!$E$11)</f>
        <v>1.732447331232551</v>
      </c>
      <c r="J122" s="135">
        <f>IF(J116="-","-",SUM(J114:J121)*'3j EBIT'!$E$11)</f>
        <v>1.7420060615002413</v>
      </c>
      <c r="K122" s="135">
        <f>IF(K116="-","-",SUM(K114:K121)*'3j EBIT'!$E$11)</f>
        <v>1.7627255895942073</v>
      </c>
      <c r="L122" s="135">
        <f>IF(L116="-","-",SUM(L114:L121)*'3j EBIT'!$E$11)</f>
        <v>1.7809902562139195</v>
      </c>
      <c r="M122" s="135">
        <f>IF(M116="-","-",SUM(M114:M121)*'3j EBIT'!$E$11)</f>
        <v>1.8429454517383512</v>
      </c>
      <c r="N122" s="135">
        <f>IF(N116="-","-",SUM(N114:N121)*'3j EBIT'!$E$11)</f>
        <v>1.9439496645952479</v>
      </c>
      <c r="O122" s="31"/>
      <c r="P122" s="135" t="str">
        <f>IF(P116="-","-",SUM(P114:P121)*'3j EBIT'!$E$11)</f>
        <v>-</v>
      </c>
      <c r="Q122" s="135" t="str">
        <f>IF(Q116="-","-",SUM(Q114:Q121)*'3j EBIT'!$E$11)</f>
        <v>-</v>
      </c>
      <c r="R122" s="135" t="str">
        <f>IF(R116="-","-",SUM(R114:R121)*'3j EBIT'!$E$11)</f>
        <v>-</v>
      </c>
      <c r="S122" s="135" t="str">
        <f>IF(S116="-","-",SUM(S114:S121)*'3j EBIT'!$E$11)</f>
        <v>-</v>
      </c>
      <c r="T122" s="135" t="str">
        <f>IF(T116="-","-",SUM(T114:T121)*'3j EBIT'!$E$11)</f>
        <v>-</v>
      </c>
      <c r="U122" s="135" t="str">
        <f>IF(U116="-","-",SUM(U114:U121)*'3j EBIT'!$E$11)</f>
        <v>-</v>
      </c>
      <c r="V122" s="135" t="str">
        <f>IF(V116="-","-",SUM(V114:V121)*'3j EBIT'!$E$11)</f>
        <v>-</v>
      </c>
      <c r="W122" s="135" t="str">
        <f>IF(W116="-","-",SUM(W114:W121)*'3j EBIT'!$E$11)</f>
        <v>-</v>
      </c>
      <c r="X122" s="135" t="str">
        <f>IF(X116="-","-",SUM(X114:X121)*'3j EBIT'!$E$11)</f>
        <v>-</v>
      </c>
      <c r="Y122" s="135" t="str">
        <f>IF(Y116="-","-",SUM(Y114:Y121)*'3j EBIT'!$E$11)</f>
        <v>-</v>
      </c>
      <c r="Z122" s="135" t="str">
        <f>IF(Z116="-","-",SUM(Z114:Z121)*'3j EBIT'!$E$11)</f>
        <v>-</v>
      </c>
      <c r="AA122" s="29"/>
    </row>
    <row r="123" spans="1:27" s="30" customFormat="1" ht="11.5" x14ac:dyDescent="0.25">
      <c r="A123" s="273">
        <v>10</v>
      </c>
      <c r="B123" s="138" t="s">
        <v>294</v>
      </c>
      <c r="C123" s="188" t="s">
        <v>549</v>
      </c>
      <c r="D123" s="141" t="s">
        <v>328</v>
      </c>
      <c r="E123" s="137"/>
      <c r="F123" s="31"/>
      <c r="G123" s="135">
        <f>IF(G118="-","-",SUM(G114:G116,G118:G122)*'3k HAP'!$E$12)</f>
        <v>1.337908407085014</v>
      </c>
      <c r="H123" s="135">
        <f>IF(H118="-","-",SUM(H114:H116,H118:H122)*'3k HAP'!$E$12)</f>
        <v>1.3403822117118573</v>
      </c>
      <c r="I123" s="135">
        <f>IF(I118="-","-",SUM(I114:I116,I118:I122)*'3k HAP'!$E$12)</f>
        <v>1.3450749536008519</v>
      </c>
      <c r="J123" s="135">
        <f>IF(J118="-","-",SUM(J114:J116,J118:J122)*'3k HAP'!$E$12)</f>
        <v>1.3524963674813819</v>
      </c>
      <c r="K123" s="135">
        <f>IF(K118="-","-",SUM(K114:K116,K118:K122)*'3k HAP'!$E$12)</f>
        <v>1.3685830431264046</v>
      </c>
      <c r="L123" s="135">
        <f>IF(L118="-","-",SUM(L114:L116,L118:L122)*'3k HAP'!$E$12)</f>
        <v>1.3827637602905831</v>
      </c>
      <c r="M123" s="135">
        <f>IF(M118="-","-",SUM(M114:M116,M118:M122)*'3k HAP'!$E$12)</f>
        <v>1.4308658758602772</v>
      </c>
      <c r="N123" s="135">
        <f>IF(N118="-","-",SUM(N114:N116,N118:N122)*'3k HAP'!$E$12)</f>
        <v>1.5092857126268728</v>
      </c>
      <c r="O123" s="31"/>
      <c r="P123" s="135">
        <f>IF(P118="-","-",SUM(P114:P116,P118:P122)*'3k HAP'!$E$12)</f>
        <v>1.2268416081266345</v>
      </c>
      <c r="Q123" s="135" t="str">
        <f>IF(Q118="-","-",SUM(Q114:Q116,Q118:Q122)*'3k HAP'!$E$12)</f>
        <v>-</v>
      </c>
      <c r="R123" s="135" t="str">
        <f>IF(R118="-","-",SUM(R114:R116,R118:R122)*'3k HAP'!$E$12)</f>
        <v>-</v>
      </c>
      <c r="S123" s="135" t="str">
        <f>IF(S118="-","-",SUM(S114:S116,S118:S122)*'3k HAP'!$E$12)</f>
        <v>-</v>
      </c>
      <c r="T123" s="135" t="str">
        <f>IF(T118="-","-",SUM(T114:T116,T118:T122)*'3k HAP'!$E$12)</f>
        <v>-</v>
      </c>
      <c r="U123" s="135" t="str">
        <f>IF(U118="-","-",SUM(U114:U116,U118:U122)*'3k HAP'!$E$12)</f>
        <v>-</v>
      </c>
      <c r="V123" s="135" t="str">
        <f>IF(V118="-","-",SUM(V114:V116,V118:V122)*'3k HAP'!$E$12)</f>
        <v>-</v>
      </c>
      <c r="W123" s="135" t="str">
        <f>IF(W118="-","-",SUM(W114:W116,W118:W122)*'3k HAP'!$E$12)</f>
        <v>-</v>
      </c>
      <c r="X123" s="135" t="str">
        <f>IF(X118="-","-",SUM(X114:X116,X118:X122)*'3k HAP'!$E$12)</f>
        <v>-</v>
      </c>
      <c r="Y123" s="135" t="str">
        <f>IF(Y118="-","-",SUM(Y114:Y116,Y118:Y122)*'3k HAP'!$E$12)</f>
        <v>-</v>
      </c>
      <c r="Z123" s="135" t="str">
        <f>IF(Z118="-","-",SUM(Z114:Z116,Z118:Z122)*'3k HAP'!$E$12)</f>
        <v>-</v>
      </c>
      <c r="AA123" s="29"/>
    </row>
    <row r="124" spans="1:27" s="30" customFormat="1" ht="11.5" x14ac:dyDescent="0.25">
      <c r="A124" s="273">
        <v>11</v>
      </c>
      <c r="B124" s="138" t="s">
        <v>46</v>
      </c>
      <c r="C124" s="138" t="str">
        <f>B124&amp;"_"&amp;D124</f>
        <v>Total_South Wales</v>
      </c>
      <c r="D124" s="141" t="s">
        <v>328</v>
      </c>
      <c r="E124" s="137"/>
      <c r="F124" s="31"/>
      <c r="G124" s="135">
        <f t="shared" ref="G124:N124" si="18">IF(G102="-","-",SUM(G114:G123))</f>
        <v>93.756749927346675</v>
      </c>
      <c r="H124" s="135">
        <f t="shared" si="18"/>
        <v>93.930106997636258</v>
      </c>
      <c r="I124" s="135">
        <f t="shared" si="18"/>
        <v>94.258960770757142</v>
      </c>
      <c r="J124" s="135">
        <f t="shared" si="18"/>
        <v>94.779031981625891</v>
      </c>
      <c r="K124" s="135">
        <f t="shared" si="18"/>
        <v>95.906339663994686</v>
      </c>
      <c r="L124" s="135">
        <f t="shared" si="18"/>
        <v>96.90008329092133</v>
      </c>
      <c r="M124" s="135">
        <f t="shared" si="18"/>
        <v>100.27094036645921</v>
      </c>
      <c r="N124" s="135">
        <f t="shared" si="18"/>
        <v>105.76637561907728</v>
      </c>
      <c r="O124" s="31"/>
      <c r="P124" s="135" t="str">
        <f>IF(P114="-","-",SUM(P114:P123))</f>
        <v>-</v>
      </c>
      <c r="Q124" s="135" t="str">
        <f t="shared" ref="Q124:Z124" si="19">IF(Q114="-","-",SUM(Q114:Q123))</f>
        <v>-</v>
      </c>
      <c r="R124" s="135" t="str">
        <f t="shared" si="19"/>
        <v>-</v>
      </c>
      <c r="S124" s="135" t="str">
        <f t="shared" si="19"/>
        <v>-</v>
      </c>
      <c r="T124" s="135" t="str">
        <f t="shared" si="19"/>
        <v>-</v>
      </c>
      <c r="U124" s="135" t="str">
        <f t="shared" si="19"/>
        <v>-</v>
      </c>
      <c r="V124" s="135" t="str">
        <f t="shared" si="19"/>
        <v>-</v>
      </c>
      <c r="W124" s="135" t="str">
        <f t="shared" si="19"/>
        <v>-</v>
      </c>
      <c r="X124" s="135" t="str">
        <f t="shared" si="19"/>
        <v>-</v>
      </c>
      <c r="Y124" s="135" t="str">
        <f t="shared" si="19"/>
        <v>-</v>
      </c>
      <c r="Z124" s="135" t="str">
        <f t="shared" si="19"/>
        <v>-</v>
      </c>
      <c r="AA124" s="29"/>
    </row>
    <row r="125" spans="1:27" s="30" customFormat="1" ht="11.5" x14ac:dyDescent="0.25">
      <c r="A125" s="273">
        <v>1</v>
      </c>
      <c r="B125" s="142" t="s">
        <v>353</v>
      </c>
      <c r="C125" s="142" t="s">
        <v>344</v>
      </c>
      <c r="D125" s="140" t="s">
        <v>329</v>
      </c>
      <c r="E125" s="134"/>
      <c r="F125" s="31"/>
      <c r="G125" s="41" t="s">
        <v>336</v>
      </c>
      <c r="H125" s="41" t="s">
        <v>336</v>
      </c>
      <c r="I125" s="41" t="s">
        <v>336</v>
      </c>
      <c r="J125" s="41" t="s">
        <v>336</v>
      </c>
      <c r="K125" s="41" t="s">
        <v>336</v>
      </c>
      <c r="L125" s="41" t="s">
        <v>336</v>
      </c>
      <c r="M125" s="41" t="s">
        <v>336</v>
      </c>
      <c r="N125" s="41" t="s">
        <v>336</v>
      </c>
      <c r="O125" s="31"/>
      <c r="P125" s="41" t="s">
        <v>336</v>
      </c>
      <c r="Q125" s="41" t="s">
        <v>336</v>
      </c>
      <c r="R125" s="41" t="s">
        <v>336</v>
      </c>
      <c r="S125" s="41" t="s">
        <v>336</v>
      </c>
      <c r="T125" s="41" t="s">
        <v>336</v>
      </c>
      <c r="U125" s="41" t="s">
        <v>336</v>
      </c>
      <c r="V125" s="41" t="s">
        <v>336</v>
      </c>
      <c r="W125" s="41" t="s">
        <v>336</v>
      </c>
      <c r="X125" s="41" t="s">
        <v>336</v>
      </c>
      <c r="Y125" s="41" t="s">
        <v>336</v>
      </c>
      <c r="Z125" s="41" t="s">
        <v>336</v>
      </c>
      <c r="AA125" s="29"/>
    </row>
    <row r="126" spans="1:27" s="30" customFormat="1" ht="11.25" customHeight="1" x14ac:dyDescent="0.25">
      <c r="A126" s="273">
        <v>2</v>
      </c>
      <c r="B126" s="142" t="s">
        <v>353</v>
      </c>
      <c r="C126" s="142" t="s">
        <v>303</v>
      </c>
      <c r="D126" s="140" t="s">
        <v>329</v>
      </c>
      <c r="E126" s="134"/>
      <c r="F126" s="31"/>
      <c r="G126" s="41" t="s">
        <v>336</v>
      </c>
      <c r="H126" s="41" t="s">
        <v>336</v>
      </c>
      <c r="I126" s="41" t="s">
        <v>336</v>
      </c>
      <c r="J126" s="41" t="s">
        <v>336</v>
      </c>
      <c r="K126" s="41" t="s">
        <v>336</v>
      </c>
      <c r="L126" s="41" t="s">
        <v>336</v>
      </c>
      <c r="M126" s="41" t="s">
        <v>336</v>
      </c>
      <c r="N126" s="41" t="s">
        <v>336</v>
      </c>
      <c r="O126" s="31"/>
      <c r="P126" s="41" t="s">
        <v>336</v>
      </c>
      <c r="Q126" s="41" t="s">
        <v>336</v>
      </c>
      <c r="R126" s="41" t="s">
        <v>336</v>
      </c>
      <c r="S126" s="41" t="s">
        <v>336</v>
      </c>
      <c r="T126" s="41" t="s">
        <v>336</v>
      </c>
      <c r="U126" s="41" t="s">
        <v>336</v>
      </c>
      <c r="V126" s="41" t="s">
        <v>336</v>
      </c>
      <c r="W126" s="41" t="s">
        <v>336</v>
      </c>
      <c r="X126" s="41" t="s">
        <v>336</v>
      </c>
      <c r="Y126" s="41" t="s">
        <v>336</v>
      </c>
      <c r="Z126" s="41" t="s">
        <v>336</v>
      </c>
      <c r="AA126" s="29"/>
    </row>
    <row r="127" spans="1:27" s="30" customFormat="1" ht="11.25" customHeight="1" x14ac:dyDescent="0.25">
      <c r="A127" s="273">
        <v>3</v>
      </c>
      <c r="B127" s="142" t="s">
        <v>2</v>
      </c>
      <c r="C127" s="142" t="s">
        <v>345</v>
      </c>
      <c r="D127" s="140" t="s">
        <v>329</v>
      </c>
      <c r="E127" s="134"/>
      <c r="F127" s="31"/>
      <c r="G127" s="41">
        <f>IF('3c PC'!G14="-","-",'3c PC'!G64)</f>
        <v>6.5567588596821027</v>
      </c>
      <c r="H127" s="41">
        <f>IF('3c PC'!H14="-","-",'3c PC'!H64)</f>
        <v>6.5567588596821027</v>
      </c>
      <c r="I127" s="41">
        <f>IF('3c PC'!I14="-","-",'3c PC'!I64)</f>
        <v>6.6197359495950758</v>
      </c>
      <c r="J127" s="41">
        <f>IF('3c PC'!J14="-","-",'3c PC'!J64)</f>
        <v>6.6197359495950758</v>
      </c>
      <c r="K127" s="41">
        <f>IF('3c PC'!K14="-","-",'3c PC'!K64)</f>
        <v>6.6995028867368616</v>
      </c>
      <c r="L127" s="41">
        <f>IF('3c PC'!L14="-","-",'3c PC'!L64)</f>
        <v>6.6995028867368616</v>
      </c>
      <c r="M127" s="41">
        <f>IF('3c PC'!M14="-","-",'3c PC'!M64)</f>
        <v>7.1131218301273513</v>
      </c>
      <c r="N127" s="41">
        <f>IF('3c PC'!N14="-","-",'3c PC'!N64)</f>
        <v>7.1131218301273513</v>
      </c>
      <c r="O127" s="31"/>
      <c r="P127" s="41" t="str">
        <f>'3c PC'!P64</f>
        <v>-</v>
      </c>
      <c r="Q127" s="41" t="str">
        <f>'3c PC'!Q64</f>
        <v>-</v>
      </c>
      <c r="R127" s="41" t="str">
        <f>'3c PC'!R64</f>
        <v>-</v>
      </c>
      <c r="S127" s="41" t="str">
        <f>'3c PC'!S64</f>
        <v>-</v>
      </c>
      <c r="T127" s="41" t="str">
        <f>'3c PC'!T64</f>
        <v>-</v>
      </c>
      <c r="U127" s="41" t="str">
        <f>'3c PC'!U64</f>
        <v>-</v>
      </c>
      <c r="V127" s="41" t="str">
        <f>'3c PC'!V64</f>
        <v>-</v>
      </c>
      <c r="W127" s="41" t="str">
        <f>'3c PC'!W64</f>
        <v>-</v>
      </c>
      <c r="X127" s="41" t="str">
        <f>'3c PC'!X64</f>
        <v>-</v>
      </c>
      <c r="Y127" s="41" t="str">
        <f>'3c PC'!Y64</f>
        <v>-</v>
      </c>
      <c r="Z127" s="41" t="str">
        <f>'3c PC'!Z64</f>
        <v>-</v>
      </c>
      <c r="AA127" s="29"/>
    </row>
    <row r="128" spans="1:27" s="30" customFormat="1" ht="11.25" customHeight="1" x14ac:dyDescent="0.25">
      <c r="A128" s="273">
        <v>4</v>
      </c>
      <c r="B128" s="142" t="s">
        <v>355</v>
      </c>
      <c r="C128" s="142" t="s">
        <v>346</v>
      </c>
      <c r="D128" s="140" t="s">
        <v>329</v>
      </c>
      <c r="E128" s="134"/>
      <c r="F128" s="31"/>
      <c r="G128" s="41" t="s">
        <v>336</v>
      </c>
      <c r="H128" s="41" t="s">
        <v>336</v>
      </c>
      <c r="I128" s="41" t="s">
        <v>336</v>
      </c>
      <c r="J128" s="41" t="s">
        <v>336</v>
      </c>
      <c r="K128" s="41" t="s">
        <v>336</v>
      </c>
      <c r="L128" s="41" t="s">
        <v>336</v>
      </c>
      <c r="M128" s="41" t="s">
        <v>336</v>
      </c>
      <c r="N128" s="41" t="s">
        <v>336</v>
      </c>
      <c r="O128" s="31"/>
      <c r="P128" s="41" t="s">
        <v>336</v>
      </c>
      <c r="Q128" s="41" t="s">
        <v>336</v>
      </c>
      <c r="R128" s="41" t="s">
        <v>336</v>
      </c>
      <c r="S128" s="41" t="s">
        <v>336</v>
      </c>
      <c r="T128" s="41" t="s">
        <v>336</v>
      </c>
      <c r="U128" s="41" t="s">
        <v>336</v>
      </c>
      <c r="V128" s="41" t="s">
        <v>336</v>
      </c>
      <c r="W128" s="41" t="s">
        <v>336</v>
      </c>
      <c r="X128" s="41" t="s">
        <v>336</v>
      </c>
      <c r="Y128" s="41" t="s">
        <v>336</v>
      </c>
      <c r="Z128" s="41" t="s">
        <v>336</v>
      </c>
      <c r="AA128" s="29"/>
    </row>
    <row r="129" spans="1:27" s="30" customFormat="1" ht="11.25" customHeight="1" x14ac:dyDescent="0.25">
      <c r="A129" s="273">
        <v>5</v>
      </c>
      <c r="B129" s="142" t="s">
        <v>352</v>
      </c>
      <c r="C129" s="142" t="s">
        <v>347</v>
      </c>
      <c r="D129" s="140" t="s">
        <v>329</v>
      </c>
      <c r="E129" s="134"/>
      <c r="F129" s="31"/>
      <c r="G129" s="41">
        <f>IF('3f CPIH'!C$16="-","-",'3g OC '!$E$11*('3f CPIH'!C$16/'3f CPIH'!$G$16))</f>
        <v>66.925069955235386</v>
      </c>
      <c r="H129" s="41">
        <f>IF('3f CPIH'!D$16="-","-",'3g OC '!$E$11*('3f CPIH'!D$16/'3f CPIH'!$G$16))</f>
        <v>67.059054079269885</v>
      </c>
      <c r="I129" s="41">
        <f>IF('3f CPIH'!E$16="-","-",'3g OC '!$E$11*('3f CPIH'!E$16/'3f CPIH'!$G$16))</f>
        <v>67.26003026532166</v>
      </c>
      <c r="J129" s="41">
        <f>IF('3f CPIH'!F$16="-","-",'3g OC '!$E$11*('3f CPIH'!F$16/'3f CPIH'!$G$16))</f>
        <v>67.661982637425169</v>
      </c>
      <c r="K129" s="41">
        <f>IF('3f CPIH'!G$16="-","-",'3g OC '!$E$11*('3f CPIH'!G$16/'3f CPIH'!$G$16))</f>
        <v>68.4658873816322</v>
      </c>
      <c r="L129" s="41">
        <f>IF('3f CPIH'!H$16="-","-",'3g OC '!$E$11*('3f CPIH'!H$16/'3f CPIH'!$G$16))</f>
        <v>69.336784187856495</v>
      </c>
      <c r="M129" s="41">
        <f>IF('3f CPIH'!I$16="-","-",'3g OC '!$E$11*('3f CPIH'!I$16/'3f CPIH'!$G$16))</f>
        <v>70.341665118115273</v>
      </c>
      <c r="N129" s="41">
        <f>IF('3f CPIH'!J$16="-","-",'3g OC '!$E$11*('3f CPIH'!J$16/'3f CPIH'!$G$16))</f>
        <v>70.944593676270557</v>
      </c>
      <c r="O129" s="31"/>
      <c r="P129" s="41">
        <f>IF('3f CPIH'!L$16="-","-",'3g OC '!$E$11*('3f CPIH'!L$16/'3f CPIH'!$G$16))</f>
        <v>70.944593676270557</v>
      </c>
      <c r="Q129" s="41" t="str">
        <f>IF('3f CPIH'!M$16="-","-",'3g OC '!$E$11*('3f CPIH'!M$16/'3f CPIH'!$G$16))</f>
        <v>-</v>
      </c>
      <c r="R129" s="41" t="str">
        <f>IF('3f CPIH'!N$16="-","-",'3g OC '!$E$11*('3f CPIH'!N$16/'3f CPIH'!$G$16))</f>
        <v>-</v>
      </c>
      <c r="S129" s="41" t="str">
        <f>IF('3f CPIH'!O$16="-","-",'3g OC '!$E$11*('3f CPIH'!O$16/'3f CPIH'!$G$16))</f>
        <v>-</v>
      </c>
      <c r="T129" s="41" t="str">
        <f>IF('3f CPIH'!P$16="-","-",'3g OC '!$E$11*('3f CPIH'!P$16/'3f CPIH'!$G$16))</f>
        <v>-</v>
      </c>
      <c r="U129" s="41" t="str">
        <f>IF('3f CPIH'!Q$16="-","-",'3g OC '!$E$11*('3f CPIH'!Q$16/'3f CPIH'!$G$16))</f>
        <v>-</v>
      </c>
      <c r="V129" s="41" t="str">
        <f>IF('3f CPIH'!R$16="-","-",'3g OC '!$E$11*('3f CPIH'!R$16/'3f CPIH'!$G$16))</f>
        <v>-</v>
      </c>
      <c r="W129" s="41" t="str">
        <f>IF('3f CPIH'!S$16="-","-",'3g OC '!$E$11*('3f CPIH'!S$16/'3f CPIH'!$G$16))</f>
        <v>-</v>
      </c>
      <c r="X129" s="41" t="str">
        <f>IF('3f CPIH'!T$16="-","-",'3g OC '!$E$11*('3f CPIH'!T$16/'3f CPIH'!$G$16))</f>
        <v>-</v>
      </c>
      <c r="Y129" s="41" t="str">
        <f>IF('3f CPIH'!U$16="-","-",'3g OC '!$E$11*('3f CPIH'!U$16/'3f CPIH'!$G$16))</f>
        <v>-</v>
      </c>
      <c r="Z129" s="41" t="str">
        <f>IF('3f CPIH'!V$16="-","-",'3g OC '!$E$11*('3f CPIH'!V$16/'3f CPIH'!$G$16))</f>
        <v>-</v>
      </c>
      <c r="AA129" s="29"/>
    </row>
    <row r="130" spans="1:27" s="30" customFormat="1" ht="11.25" customHeight="1" x14ac:dyDescent="0.25">
      <c r="A130" s="273">
        <v>6</v>
      </c>
      <c r="B130" s="142" t="s">
        <v>352</v>
      </c>
      <c r="C130" s="142" t="s">
        <v>45</v>
      </c>
      <c r="D130" s="140" t="s">
        <v>329</v>
      </c>
      <c r="E130" s="134"/>
      <c r="F130" s="31"/>
      <c r="G130" s="41" t="s">
        <v>336</v>
      </c>
      <c r="H130" s="41" t="s">
        <v>336</v>
      </c>
      <c r="I130" s="41" t="s">
        <v>336</v>
      </c>
      <c r="J130" s="41" t="s">
        <v>336</v>
      </c>
      <c r="K130" s="41">
        <f>IF('3h SMNCC'!F$37="-","-",'3h SMNCC'!F$45)</f>
        <v>0</v>
      </c>
      <c r="L130" s="41">
        <f>IF('3h SMNCC'!G$37="-","-",'3h SMNCC'!G$45)</f>
        <v>-0.12178212898926209</v>
      </c>
      <c r="M130" s="41">
        <f>IF('3h SMNCC'!H$37="-","-",'3h SMNCC'!H$45)</f>
        <v>1.3595250059192825</v>
      </c>
      <c r="N130" s="41">
        <f>IF('3h SMNCC'!I$37="-","-",'3h SMNCC'!I$45)</f>
        <v>5.6746306369773842</v>
      </c>
      <c r="O130" s="31"/>
      <c r="P130" s="41" t="str">
        <f>IF('3h SMNCC'!K$37="-","-",'3h SMNCC'!K$45)</f>
        <v>-</v>
      </c>
      <c r="Q130" s="41" t="str">
        <f>IF('3h SMNCC'!L$37="-","-",'3h SMNCC'!L$45)</f>
        <v>-</v>
      </c>
      <c r="R130" s="41" t="str">
        <f>IF('3h SMNCC'!M$37="-","-",'3h SMNCC'!M$45)</f>
        <v>-</v>
      </c>
      <c r="S130" s="41" t="str">
        <f>IF('3h SMNCC'!N$37="-","-",'3h SMNCC'!N$45)</f>
        <v>-</v>
      </c>
      <c r="T130" s="41" t="str">
        <f>IF('3h SMNCC'!O$37="-","-",'3h SMNCC'!O$45)</f>
        <v>-</v>
      </c>
      <c r="U130" s="41" t="str">
        <f>IF('3h SMNCC'!P$37="-","-",'3h SMNCC'!P$45)</f>
        <v>-</v>
      </c>
      <c r="V130" s="41" t="str">
        <f>IF('3h SMNCC'!Q$37="-","-",'3h SMNCC'!Q$45)</f>
        <v>-</v>
      </c>
      <c r="W130" s="41" t="str">
        <f>IF('3h SMNCC'!R$37="-","-",'3h SMNCC'!R$45)</f>
        <v>-</v>
      </c>
      <c r="X130" s="41" t="str">
        <f>IF('3h SMNCC'!S$37="-","-",'3h SMNCC'!S$45)</f>
        <v>-</v>
      </c>
      <c r="Y130" s="41" t="str">
        <f>IF('3h SMNCC'!T$37="-","-",'3h SMNCC'!T$45)</f>
        <v>-</v>
      </c>
      <c r="Z130" s="41" t="str">
        <f>IF('3h SMNCC'!U$37="-","-",'3h SMNCC'!U$45)</f>
        <v>-</v>
      </c>
      <c r="AA130" s="29"/>
    </row>
    <row r="131" spans="1:27" s="30" customFormat="1" ht="12.4" customHeight="1" x14ac:dyDescent="0.25">
      <c r="A131" s="273">
        <v>7</v>
      </c>
      <c r="B131" s="142" t="s">
        <v>352</v>
      </c>
      <c r="C131" s="142" t="s">
        <v>399</v>
      </c>
      <c r="D131" s="140" t="s">
        <v>329</v>
      </c>
      <c r="E131" s="134"/>
      <c r="F131" s="31"/>
      <c r="G131" s="41">
        <f>IF('3f CPIH'!C$16="-","-",'3i PAAC PAP'!$G$15*('3f CPIH'!C$16/'3f CPIH'!$G$16))</f>
        <v>13.020087506374207</v>
      </c>
      <c r="H131" s="41">
        <f>IF('3f CPIH'!D$16="-","-",'3i PAAC PAP'!$G$15*('3f CPIH'!D$16/'3f CPIH'!$G$16))</f>
        <v>13.046153747628209</v>
      </c>
      <c r="I131" s="41">
        <f>IF('3f CPIH'!E$16="-","-",'3i PAAC PAP'!$G$15*('3f CPIH'!E$16/'3f CPIH'!$G$16))</f>
        <v>13.085253109509214</v>
      </c>
      <c r="J131" s="41">
        <f>IF('3f CPIH'!F$16="-","-",'3i PAAC PAP'!$G$15*('3f CPIH'!F$16/'3f CPIH'!$G$16))</f>
        <v>13.163451833271221</v>
      </c>
      <c r="K131" s="41">
        <f>IF('3f CPIH'!G$16="-","-",'3i PAAC PAP'!$G$15*('3f CPIH'!G$16/'3f CPIH'!$G$16))</f>
        <v>13.319849280795236</v>
      </c>
      <c r="L131" s="41">
        <f>IF('3f CPIH'!H$16="-","-",'3i PAAC PAP'!$G$15*('3f CPIH'!H$16/'3f CPIH'!$G$16))</f>
        <v>13.489279848946252</v>
      </c>
      <c r="M131" s="41">
        <f>IF('3f CPIH'!I$16="-","-",'3i PAAC PAP'!$G$15*('3f CPIH'!I$16/'3f CPIH'!$G$16))</f>
        <v>13.684776658351268</v>
      </c>
      <c r="N131" s="41">
        <f>IF('3f CPIH'!J$16="-","-",'3i PAAC PAP'!$G$15*('3f CPIH'!J$16/'3f CPIH'!$G$16))</f>
        <v>13.802074743994281</v>
      </c>
      <c r="O131" s="31"/>
      <c r="P131" s="41">
        <f>IF('3f CPIH'!L$16="-","-",'3i PAAC PAP'!$G$15*('3f CPIH'!L$16/'3f CPIH'!$G$16))</f>
        <v>13.802074743994281</v>
      </c>
      <c r="Q131" s="41" t="str">
        <f>IF('3f CPIH'!M$16="-","-",'3i PAAC PAP'!$G$15*('3f CPIH'!M$16/'3f CPIH'!$G$16))</f>
        <v>-</v>
      </c>
      <c r="R131" s="41" t="str">
        <f>IF('3f CPIH'!N$16="-","-",'3i PAAC PAP'!$G$15*('3f CPIH'!N$16/'3f CPIH'!$G$16))</f>
        <v>-</v>
      </c>
      <c r="S131" s="41" t="str">
        <f>IF('3f CPIH'!O$16="-","-",'3i PAAC PAP'!$G$15*('3f CPIH'!O$16/'3f CPIH'!$G$16))</f>
        <v>-</v>
      </c>
      <c r="T131" s="41" t="str">
        <f>IF('3f CPIH'!P$16="-","-",'3i PAAC PAP'!$G$15*('3f CPIH'!P$16/'3f CPIH'!$G$16))</f>
        <v>-</v>
      </c>
      <c r="U131" s="41" t="str">
        <f>IF('3f CPIH'!Q$16="-","-",'3i PAAC PAP'!$G$15*('3f CPIH'!Q$16/'3f CPIH'!$G$16))</f>
        <v>-</v>
      </c>
      <c r="V131" s="41" t="str">
        <f>IF('3f CPIH'!R$16="-","-",'3i PAAC PAP'!$G$15*('3f CPIH'!R$16/'3f CPIH'!$G$16))</f>
        <v>-</v>
      </c>
      <c r="W131" s="41" t="str">
        <f>IF('3f CPIH'!S$16="-","-",'3i PAAC PAP'!$G$15*('3f CPIH'!S$16/'3f CPIH'!$G$16))</f>
        <v>-</v>
      </c>
      <c r="X131" s="41" t="str">
        <f>IF('3f CPIH'!T$16="-","-",'3i PAAC PAP'!$G$15*('3f CPIH'!T$16/'3f CPIH'!$G$16))</f>
        <v>-</v>
      </c>
      <c r="Y131" s="41" t="str">
        <f>IF('3f CPIH'!U$16="-","-",'3i PAAC PAP'!$G$15*('3f CPIH'!U$16/'3f CPIH'!$G$16))</f>
        <v>-</v>
      </c>
      <c r="Z131" s="41" t="str">
        <f>IF('3f CPIH'!V$16="-","-",'3i PAAC PAP'!$G$15*('3f CPIH'!V$16/'3f CPIH'!$G$16))</f>
        <v>-</v>
      </c>
      <c r="AA131" s="29"/>
    </row>
    <row r="132" spans="1:27" s="30" customFormat="1" ht="11.25" customHeight="1" x14ac:dyDescent="0.25">
      <c r="A132" s="273">
        <v>8</v>
      </c>
      <c r="B132" s="142" t="s">
        <v>352</v>
      </c>
      <c r="C132" s="142" t="s">
        <v>417</v>
      </c>
      <c r="D132" s="140" t="s">
        <v>329</v>
      </c>
      <c r="E132" s="134"/>
      <c r="F132" s="31"/>
      <c r="G132" s="41">
        <f>IF(G127="-","-",SUM(G125:G130)*'3i PAAC PAP'!$G$27)</f>
        <v>4.1937083305843119</v>
      </c>
      <c r="H132" s="41">
        <f>IF(H127="-","-",SUM(H125:H130)*'3i PAAC PAP'!$G$27)</f>
        <v>4.2013549875359884</v>
      </c>
      <c r="I132" s="41">
        <f>IF(I127="-","-",SUM(I125:I130)*'3i PAAC PAP'!$G$27)</f>
        <v>4.2164191614977788</v>
      </c>
      <c r="J132" s="41">
        <f>IF(J127="-","-",SUM(J125:J130)*'3i PAAC PAP'!$G$27)</f>
        <v>4.2393591323528099</v>
      </c>
      <c r="K132" s="41">
        <f>IF(K127="-","-",SUM(K125:K130)*'3i PAAC PAP'!$G$27)</f>
        <v>4.2897914821097558</v>
      </c>
      <c r="L132" s="41">
        <f>IF(L127="-","-",SUM(L125:L130)*'3i PAAC PAP'!$G$27)</f>
        <v>4.3325444798664714</v>
      </c>
      <c r="M132" s="41">
        <f>IF(M127="-","-",SUM(M125:M130)*'3i PAAC PAP'!$G$27)</f>
        <v>4.4980404263474183</v>
      </c>
      <c r="N132" s="41">
        <f>IF(N127="-","-",SUM(N125:N130)*'3i PAAC PAP'!$G$27)</f>
        <v>4.7787193544855766</v>
      </c>
      <c r="O132" s="31"/>
      <c r="P132" s="41" t="str">
        <f>IF(P127="-","-",SUM(P125:P130)*'3i PAAC PAP'!$G$27)</f>
        <v>-</v>
      </c>
      <c r="Q132" s="41" t="str">
        <f>IF(Q127="-","-",SUM(Q125:Q130)*'3i PAAC PAP'!$G$27)</f>
        <v>-</v>
      </c>
      <c r="R132" s="41" t="str">
        <f>IF(R127="-","-",SUM(R125:R130)*'3i PAAC PAP'!$G$27)</f>
        <v>-</v>
      </c>
      <c r="S132" s="41" t="str">
        <f>IF(S127="-","-",SUM(S125:S130)*'3i PAAC PAP'!$G$27)</f>
        <v>-</v>
      </c>
      <c r="T132" s="41" t="str">
        <f>IF(T127="-","-",SUM(T125:T130)*'3i PAAC PAP'!$G$27)</f>
        <v>-</v>
      </c>
      <c r="U132" s="41" t="str">
        <f>IF(U127="-","-",SUM(U125:U130)*'3i PAAC PAP'!$G$27)</f>
        <v>-</v>
      </c>
      <c r="V132" s="41" t="str">
        <f>IF(V127="-","-",SUM(V125:V130)*'3i PAAC PAP'!$G$27)</f>
        <v>-</v>
      </c>
      <c r="W132" s="41" t="str">
        <f>IF(W127="-","-",SUM(W125:W130)*'3i PAAC PAP'!$G$27)</f>
        <v>-</v>
      </c>
      <c r="X132" s="41" t="str">
        <f>IF(X127="-","-",SUM(X125:X130)*'3i PAAC PAP'!$G$27)</f>
        <v>-</v>
      </c>
      <c r="Y132" s="41" t="str">
        <f>IF(Y127="-","-",SUM(Y125:Y130)*'3i PAAC PAP'!$G$27)</f>
        <v>-</v>
      </c>
      <c r="Z132" s="41" t="str">
        <f>IF(Z127="-","-",SUM(Z125:Z130)*'3i PAAC PAP'!$G$27)</f>
        <v>-</v>
      </c>
      <c r="AA132" s="29"/>
    </row>
    <row r="133" spans="1:27" s="30" customFormat="1" ht="11.5" x14ac:dyDescent="0.25">
      <c r="A133" s="273">
        <v>9</v>
      </c>
      <c r="B133" s="142" t="s">
        <v>398</v>
      </c>
      <c r="C133" s="142" t="s">
        <v>548</v>
      </c>
      <c r="D133" s="140" t="s">
        <v>329</v>
      </c>
      <c r="E133" s="134"/>
      <c r="F133" s="31"/>
      <c r="G133" s="41">
        <f>IF(G127="-","-",SUM(G125:G132)*'3j EBIT'!$E$11)</f>
        <v>1.7232168683856444</v>
      </c>
      <c r="H133" s="41">
        <f>IF(H127="-","-",SUM(H125:H132)*'3j EBIT'!$E$11)</f>
        <v>1.7264031118082077</v>
      </c>
      <c r="I133" s="41">
        <f>IF(I127="-","-",SUM(I125:I132)*'3j EBIT'!$E$11)</f>
        <v>1.732447331232551</v>
      </c>
      <c r="J133" s="41">
        <f>IF(J127="-","-",SUM(J125:J132)*'3j EBIT'!$E$11)</f>
        <v>1.7420060615002413</v>
      </c>
      <c r="K133" s="41">
        <f>IF(K127="-","-",SUM(K125:K132)*'3j EBIT'!$E$11)</f>
        <v>1.7627255895942073</v>
      </c>
      <c r="L133" s="41">
        <f>IF(L127="-","-",SUM(L125:L132)*'3j EBIT'!$E$11)</f>
        <v>1.7809902562139195</v>
      </c>
      <c r="M133" s="41">
        <f>IF(M127="-","-",SUM(M125:M132)*'3j EBIT'!$E$11)</f>
        <v>1.8429454517383512</v>
      </c>
      <c r="N133" s="41">
        <f>IF(N127="-","-",SUM(N125:N132)*'3j EBIT'!$E$11)</f>
        <v>1.9439496645952479</v>
      </c>
      <c r="O133" s="31"/>
      <c r="P133" s="41" t="str">
        <f>IF(P127="-","-",SUM(P125:P132)*'3j EBIT'!$E$11)</f>
        <v>-</v>
      </c>
      <c r="Q133" s="41" t="str">
        <f>IF(Q127="-","-",SUM(Q125:Q132)*'3j EBIT'!$E$11)</f>
        <v>-</v>
      </c>
      <c r="R133" s="41" t="str">
        <f>IF(R127="-","-",SUM(R125:R132)*'3j EBIT'!$E$11)</f>
        <v>-</v>
      </c>
      <c r="S133" s="41" t="str">
        <f>IF(S127="-","-",SUM(S125:S132)*'3j EBIT'!$E$11)</f>
        <v>-</v>
      </c>
      <c r="T133" s="41" t="str">
        <f>IF(T127="-","-",SUM(T125:T132)*'3j EBIT'!$E$11)</f>
        <v>-</v>
      </c>
      <c r="U133" s="41" t="str">
        <f>IF(U127="-","-",SUM(U125:U132)*'3j EBIT'!$E$11)</f>
        <v>-</v>
      </c>
      <c r="V133" s="41" t="str">
        <f>IF(V127="-","-",SUM(V125:V132)*'3j EBIT'!$E$11)</f>
        <v>-</v>
      </c>
      <c r="W133" s="41" t="str">
        <f>IF(W127="-","-",SUM(W125:W132)*'3j EBIT'!$E$11)</f>
        <v>-</v>
      </c>
      <c r="X133" s="41" t="str">
        <f>IF(X127="-","-",SUM(X125:X132)*'3j EBIT'!$E$11)</f>
        <v>-</v>
      </c>
      <c r="Y133" s="41" t="str">
        <f>IF(Y127="-","-",SUM(Y125:Y132)*'3j EBIT'!$E$11)</f>
        <v>-</v>
      </c>
      <c r="Z133" s="41" t="str">
        <f>IF(Z127="-","-",SUM(Z125:Z132)*'3j EBIT'!$E$11)</f>
        <v>-</v>
      </c>
      <c r="AA133" s="29"/>
    </row>
    <row r="134" spans="1:27" s="30" customFormat="1" ht="11.5" x14ac:dyDescent="0.25">
      <c r="A134" s="273">
        <v>10</v>
      </c>
      <c r="B134" s="142" t="s">
        <v>294</v>
      </c>
      <c r="C134" s="190" t="s">
        <v>549</v>
      </c>
      <c r="D134" s="140" t="s">
        <v>329</v>
      </c>
      <c r="E134" s="134"/>
      <c r="F134" s="31"/>
      <c r="G134" s="41">
        <f>IF(G129="-","-",SUM(G125:G127,G129:G133)*'3k HAP'!$E$12)</f>
        <v>1.337908407085014</v>
      </c>
      <c r="H134" s="41">
        <f>IF(H129="-","-",SUM(H125:H127,H129:H133)*'3k HAP'!$E$12)</f>
        <v>1.3403822117118573</v>
      </c>
      <c r="I134" s="41">
        <f>IF(I129="-","-",SUM(I125:I127,I129:I133)*'3k HAP'!$E$12)</f>
        <v>1.3450749536008519</v>
      </c>
      <c r="J134" s="41">
        <f>IF(J129="-","-",SUM(J125:J127,J129:J133)*'3k HAP'!$E$12)</f>
        <v>1.3524963674813819</v>
      </c>
      <c r="K134" s="41">
        <f>IF(K129="-","-",SUM(K125:K127,K129:K133)*'3k HAP'!$E$12)</f>
        <v>1.3685830431264046</v>
      </c>
      <c r="L134" s="41">
        <f>IF(L129="-","-",SUM(L125:L127,L129:L133)*'3k HAP'!$E$12)</f>
        <v>1.3827637602905831</v>
      </c>
      <c r="M134" s="41">
        <f>IF(M129="-","-",SUM(M125:M127,M129:M133)*'3k HAP'!$E$12)</f>
        <v>1.4308658758602772</v>
      </c>
      <c r="N134" s="41">
        <f>IF(N129="-","-",SUM(N125:N127,N129:N133)*'3k HAP'!$E$12)</f>
        <v>1.5092857126268728</v>
      </c>
      <c r="O134" s="31"/>
      <c r="P134" s="41">
        <f>IF(P129="-","-",SUM(P125:P127,P129:P133)*'3k HAP'!$E$12)</f>
        <v>1.2268416081266345</v>
      </c>
      <c r="Q134" s="41" t="str">
        <f>IF(Q129="-","-",SUM(Q125:Q127,Q129:Q133)*'3k HAP'!$E$12)</f>
        <v>-</v>
      </c>
      <c r="R134" s="41" t="str">
        <f>IF(R129="-","-",SUM(R125:R127,R129:R133)*'3k HAP'!$E$12)</f>
        <v>-</v>
      </c>
      <c r="S134" s="41" t="str">
        <f>IF(S129="-","-",SUM(S125:S127,S129:S133)*'3k HAP'!$E$12)</f>
        <v>-</v>
      </c>
      <c r="T134" s="41" t="str">
        <f>IF(T129="-","-",SUM(T125:T127,T129:T133)*'3k HAP'!$E$12)</f>
        <v>-</v>
      </c>
      <c r="U134" s="41" t="str">
        <f>IF(U129="-","-",SUM(U125:U127,U129:U133)*'3k HAP'!$E$12)</f>
        <v>-</v>
      </c>
      <c r="V134" s="41" t="str">
        <f>IF(V129="-","-",SUM(V125:V127,V129:V133)*'3k HAP'!$E$12)</f>
        <v>-</v>
      </c>
      <c r="W134" s="41" t="str">
        <f>IF(W129="-","-",SUM(W125:W127,W129:W133)*'3k HAP'!$E$12)</f>
        <v>-</v>
      </c>
      <c r="X134" s="41" t="str">
        <f>IF(X129="-","-",SUM(X125:X127,X129:X133)*'3k HAP'!$E$12)</f>
        <v>-</v>
      </c>
      <c r="Y134" s="41" t="str">
        <f>IF(Y129="-","-",SUM(Y125:Y127,Y129:Y133)*'3k HAP'!$E$12)</f>
        <v>-</v>
      </c>
      <c r="Z134" s="41" t="str">
        <f>IF(Z129="-","-",SUM(Z125:Z127,Z129:Z133)*'3k HAP'!$E$12)</f>
        <v>-</v>
      </c>
      <c r="AA134" s="29"/>
    </row>
    <row r="135" spans="1:27" s="30" customFormat="1" ht="11.5" x14ac:dyDescent="0.25">
      <c r="A135" s="273">
        <v>11</v>
      </c>
      <c r="B135" s="142" t="s">
        <v>46</v>
      </c>
      <c r="C135" s="142" t="str">
        <f>B135&amp;"_"&amp;D135</f>
        <v>Total_Southern Western</v>
      </c>
      <c r="D135" s="140" t="s">
        <v>329</v>
      </c>
      <c r="E135" s="134"/>
      <c r="F135" s="31"/>
      <c r="G135" s="41">
        <f t="shared" ref="G135:N135" si="20">IF(G113="-","-",SUM(G125:G134))</f>
        <v>93.756749927346675</v>
      </c>
      <c r="H135" s="41">
        <f t="shared" si="20"/>
        <v>93.930106997636258</v>
      </c>
      <c r="I135" s="41">
        <f t="shared" si="20"/>
        <v>94.258960770757142</v>
      </c>
      <c r="J135" s="41">
        <f t="shared" si="20"/>
        <v>94.779031981625891</v>
      </c>
      <c r="K135" s="41">
        <f t="shared" si="20"/>
        <v>95.906339663994686</v>
      </c>
      <c r="L135" s="41">
        <f t="shared" si="20"/>
        <v>96.90008329092133</v>
      </c>
      <c r="M135" s="41">
        <f t="shared" si="20"/>
        <v>100.27094036645921</v>
      </c>
      <c r="N135" s="41">
        <f t="shared" si="20"/>
        <v>105.76637561907728</v>
      </c>
      <c r="O135" s="31"/>
      <c r="P135" s="41" t="str">
        <f t="shared" ref="P135:Z135" si="21">IF(P125="-","-",SUM(P125:P134))</f>
        <v>-</v>
      </c>
      <c r="Q135" s="41" t="str">
        <f t="shared" si="21"/>
        <v>-</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customHeight="1" x14ac:dyDescent="0.25">
      <c r="A136" s="273">
        <v>1</v>
      </c>
      <c r="B136" s="138" t="s">
        <v>353</v>
      </c>
      <c r="C136" s="138" t="s">
        <v>344</v>
      </c>
      <c r="D136" s="141" t="s">
        <v>330</v>
      </c>
      <c r="E136" s="137"/>
      <c r="F136" s="31"/>
      <c r="G136" s="135" t="s">
        <v>336</v>
      </c>
      <c r="H136" s="135" t="s">
        <v>336</v>
      </c>
      <c r="I136" s="135" t="s">
        <v>336</v>
      </c>
      <c r="J136" s="135" t="s">
        <v>336</v>
      </c>
      <c r="K136" s="135" t="s">
        <v>336</v>
      </c>
      <c r="L136" s="135" t="s">
        <v>336</v>
      </c>
      <c r="M136" s="135" t="s">
        <v>336</v>
      </c>
      <c r="N136" s="135" t="s">
        <v>336</v>
      </c>
      <c r="O136" s="31"/>
      <c r="P136" s="135" t="s">
        <v>336</v>
      </c>
      <c r="Q136" s="135" t="s">
        <v>336</v>
      </c>
      <c r="R136" s="135" t="s">
        <v>336</v>
      </c>
      <c r="S136" s="135" t="s">
        <v>336</v>
      </c>
      <c r="T136" s="135" t="s">
        <v>336</v>
      </c>
      <c r="U136" s="135" t="s">
        <v>336</v>
      </c>
      <c r="V136" s="135" t="s">
        <v>336</v>
      </c>
      <c r="W136" s="135" t="s">
        <v>336</v>
      </c>
      <c r="X136" s="135" t="s">
        <v>336</v>
      </c>
      <c r="Y136" s="135" t="s">
        <v>336</v>
      </c>
      <c r="Z136" s="135" t="s">
        <v>336</v>
      </c>
      <c r="AA136" s="29"/>
    </row>
    <row r="137" spans="1:27" s="30" customFormat="1" ht="11.25" customHeight="1" x14ac:dyDescent="0.25">
      <c r="A137" s="273">
        <v>2</v>
      </c>
      <c r="B137" s="138" t="s">
        <v>353</v>
      </c>
      <c r="C137" s="138" t="s">
        <v>303</v>
      </c>
      <c r="D137" s="141" t="s">
        <v>330</v>
      </c>
      <c r="E137" s="137"/>
      <c r="F137" s="31"/>
      <c r="G137" s="135" t="s">
        <v>336</v>
      </c>
      <c r="H137" s="135" t="s">
        <v>336</v>
      </c>
      <c r="I137" s="135" t="s">
        <v>336</v>
      </c>
      <c r="J137" s="135" t="s">
        <v>336</v>
      </c>
      <c r="K137" s="135" t="s">
        <v>336</v>
      </c>
      <c r="L137" s="135" t="s">
        <v>336</v>
      </c>
      <c r="M137" s="135" t="s">
        <v>336</v>
      </c>
      <c r="N137" s="135" t="s">
        <v>336</v>
      </c>
      <c r="O137" s="31"/>
      <c r="P137" s="135" t="s">
        <v>336</v>
      </c>
      <c r="Q137" s="135" t="s">
        <v>336</v>
      </c>
      <c r="R137" s="135" t="s">
        <v>336</v>
      </c>
      <c r="S137" s="135" t="s">
        <v>336</v>
      </c>
      <c r="T137" s="135" t="s">
        <v>336</v>
      </c>
      <c r="U137" s="135" t="s">
        <v>336</v>
      </c>
      <c r="V137" s="135" t="s">
        <v>336</v>
      </c>
      <c r="W137" s="135" t="s">
        <v>336</v>
      </c>
      <c r="X137" s="135" t="s">
        <v>336</v>
      </c>
      <c r="Y137" s="135" t="s">
        <v>336</v>
      </c>
      <c r="Z137" s="135" t="s">
        <v>336</v>
      </c>
      <c r="AA137" s="29"/>
    </row>
    <row r="138" spans="1:27" s="30" customFormat="1" ht="11.25" customHeight="1" x14ac:dyDescent="0.25">
      <c r="A138" s="273">
        <v>3</v>
      </c>
      <c r="B138" s="138" t="s">
        <v>2</v>
      </c>
      <c r="C138" s="138" t="s">
        <v>345</v>
      </c>
      <c r="D138" s="141" t="s">
        <v>330</v>
      </c>
      <c r="E138" s="137"/>
      <c r="F138" s="31"/>
      <c r="G138" s="135">
        <f>IF('3c PC'!G14="-","-",'3c PC'!G64)</f>
        <v>6.5567588596821027</v>
      </c>
      <c r="H138" s="135">
        <f>IF('3c PC'!H14="-","-",'3c PC'!H64)</f>
        <v>6.5567588596821027</v>
      </c>
      <c r="I138" s="135">
        <f>IF('3c PC'!I14="-","-",'3c PC'!I64)</f>
        <v>6.6197359495950758</v>
      </c>
      <c r="J138" s="135">
        <f>IF('3c PC'!J14="-","-",'3c PC'!J64)</f>
        <v>6.6197359495950758</v>
      </c>
      <c r="K138" s="135">
        <f>IF('3c PC'!K14="-","-",'3c PC'!K64)</f>
        <v>6.6995028867368616</v>
      </c>
      <c r="L138" s="135">
        <f>IF('3c PC'!L14="-","-",'3c PC'!L64)</f>
        <v>6.6995028867368616</v>
      </c>
      <c r="M138" s="135">
        <f>IF('3c PC'!M14="-","-",'3c PC'!M64)</f>
        <v>7.1131218301273513</v>
      </c>
      <c r="N138" s="135">
        <f>IF('3c PC'!N14="-","-",'3c PC'!N64)</f>
        <v>7.1131218301273513</v>
      </c>
      <c r="O138" s="31"/>
      <c r="P138" s="135" t="str">
        <f>'3c PC'!P64</f>
        <v>-</v>
      </c>
      <c r="Q138" s="135" t="str">
        <f>'3c PC'!Q64</f>
        <v>-</v>
      </c>
      <c r="R138" s="135" t="str">
        <f>'3c PC'!R64</f>
        <v>-</v>
      </c>
      <c r="S138" s="135" t="str">
        <f>'3c PC'!S64</f>
        <v>-</v>
      </c>
      <c r="T138" s="135" t="str">
        <f>'3c PC'!T64</f>
        <v>-</v>
      </c>
      <c r="U138" s="135" t="str">
        <f>'3c PC'!U64</f>
        <v>-</v>
      </c>
      <c r="V138" s="135" t="str">
        <f>'3c PC'!V64</f>
        <v>-</v>
      </c>
      <c r="W138" s="135" t="str">
        <f>'3c PC'!W64</f>
        <v>-</v>
      </c>
      <c r="X138" s="135" t="str">
        <f>'3c PC'!X64</f>
        <v>-</v>
      </c>
      <c r="Y138" s="135" t="str">
        <f>'3c PC'!Y64</f>
        <v>-</v>
      </c>
      <c r="Z138" s="135" t="str">
        <f>'3c PC'!Z64</f>
        <v>-</v>
      </c>
      <c r="AA138" s="29"/>
    </row>
    <row r="139" spans="1:27" s="30" customFormat="1" ht="11.25" customHeight="1" x14ac:dyDescent="0.25">
      <c r="A139" s="273">
        <v>4</v>
      </c>
      <c r="B139" s="138" t="s">
        <v>355</v>
      </c>
      <c r="C139" s="138" t="s">
        <v>346</v>
      </c>
      <c r="D139" s="141" t="s">
        <v>330</v>
      </c>
      <c r="E139" s="137"/>
      <c r="F139" s="31"/>
      <c r="G139" s="135" t="s">
        <v>336</v>
      </c>
      <c r="H139" s="135" t="s">
        <v>336</v>
      </c>
      <c r="I139" s="135" t="s">
        <v>336</v>
      </c>
      <c r="J139" s="135" t="s">
        <v>336</v>
      </c>
      <c r="K139" s="135" t="s">
        <v>336</v>
      </c>
      <c r="L139" s="135" t="s">
        <v>336</v>
      </c>
      <c r="M139" s="135" t="s">
        <v>336</v>
      </c>
      <c r="N139" s="135" t="s">
        <v>336</v>
      </c>
      <c r="O139" s="31"/>
      <c r="P139" s="135" t="s">
        <v>336</v>
      </c>
      <c r="Q139" s="135" t="s">
        <v>336</v>
      </c>
      <c r="R139" s="135" t="s">
        <v>336</v>
      </c>
      <c r="S139" s="135" t="s">
        <v>336</v>
      </c>
      <c r="T139" s="135" t="s">
        <v>336</v>
      </c>
      <c r="U139" s="135" t="s">
        <v>336</v>
      </c>
      <c r="V139" s="135" t="s">
        <v>336</v>
      </c>
      <c r="W139" s="135" t="s">
        <v>336</v>
      </c>
      <c r="X139" s="135" t="s">
        <v>336</v>
      </c>
      <c r="Y139" s="135" t="s">
        <v>336</v>
      </c>
      <c r="Z139" s="135" t="s">
        <v>336</v>
      </c>
      <c r="AA139" s="29"/>
    </row>
    <row r="140" spans="1:27" s="30" customFormat="1" ht="11.25" customHeight="1" x14ac:dyDescent="0.25">
      <c r="A140" s="273">
        <v>5</v>
      </c>
      <c r="B140" s="138" t="s">
        <v>352</v>
      </c>
      <c r="C140" s="138" t="s">
        <v>347</v>
      </c>
      <c r="D140" s="141" t="s">
        <v>330</v>
      </c>
      <c r="E140" s="137"/>
      <c r="F140" s="31"/>
      <c r="G140" s="135">
        <f>IF('3f CPIH'!C$16="-","-",'3g OC '!$E$11*('3f CPIH'!C$16/'3f CPIH'!$G$16))</f>
        <v>66.925069955235386</v>
      </c>
      <c r="H140" s="135">
        <f>IF('3f CPIH'!D$16="-","-",'3g OC '!$E$11*('3f CPIH'!D$16/'3f CPIH'!$G$16))</f>
        <v>67.059054079269885</v>
      </c>
      <c r="I140" s="135">
        <f>IF('3f CPIH'!E$16="-","-",'3g OC '!$E$11*('3f CPIH'!E$16/'3f CPIH'!$G$16))</f>
        <v>67.26003026532166</v>
      </c>
      <c r="J140" s="135">
        <f>IF('3f CPIH'!F$16="-","-",'3g OC '!$E$11*('3f CPIH'!F$16/'3f CPIH'!$G$16))</f>
        <v>67.661982637425169</v>
      </c>
      <c r="K140" s="135">
        <f>IF('3f CPIH'!G$16="-","-",'3g OC '!$E$11*('3f CPIH'!G$16/'3f CPIH'!$G$16))</f>
        <v>68.4658873816322</v>
      </c>
      <c r="L140" s="135">
        <f>IF('3f CPIH'!H$16="-","-",'3g OC '!$E$11*('3f CPIH'!H$16/'3f CPIH'!$G$16))</f>
        <v>69.336784187856495</v>
      </c>
      <c r="M140" s="135">
        <f>IF('3f CPIH'!I$16="-","-",'3g OC '!$E$11*('3f CPIH'!I$16/'3f CPIH'!$G$16))</f>
        <v>70.341665118115273</v>
      </c>
      <c r="N140" s="135">
        <f>IF('3f CPIH'!J$16="-","-",'3g OC '!$E$11*('3f CPIH'!J$16/'3f CPIH'!$G$16))</f>
        <v>70.944593676270557</v>
      </c>
      <c r="O140" s="31"/>
      <c r="P140" s="135">
        <f>IF('3f CPIH'!L$16="-","-",'3g OC '!$E$11*('3f CPIH'!L$16/'3f CPIH'!$G$16))</f>
        <v>70.944593676270557</v>
      </c>
      <c r="Q140" s="135" t="str">
        <f>IF('3f CPIH'!M$16="-","-",'3g OC '!$E$11*('3f CPIH'!M$16/'3f CPIH'!$G$16))</f>
        <v>-</v>
      </c>
      <c r="R140" s="135" t="str">
        <f>IF('3f CPIH'!N$16="-","-",'3g OC '!$E$11*('3f CPIH'!N$16/'3f CPIH'!$G$16))</f>
        <v>-</v>
      </c>
      <c r="S140" s="135" t="str">
        <f>IF('3f CPIH'!O$16="-","-",'3g OC '!$E$11*('3f CPIH'!O$16/'3f CPIH'!$G$16))</f>
        <v>-</v>
      </c>
      <c r="T140" s="135" t="str">
        <f>IF('3f CPIH'!P$16="-","-",'3g OC '!$E$11*('3f CPIH'!P$16/'3f CPIH'!$G$16))</f>
        <v>-</v>
      </c>
      <c r="U140" s="135" t="str">
        <f>IF('3f CPIH'!Q$16="-","-",'3g OC '!$E$11*('3f CPIH'!Q$16/'3f CPIH'!$G$16))</f>
        <v>-</v>
      </c>
      <c r="V140" s="135" t="str">
        <f>IF('3f CPIH'!R$16="-","-",'3g OC '!$E$11*('3f CPIH'!R$16/'3f CPIH'!$G$16))</f>
        <v>-</v>
      </c>
      <c r="W140" s="135" t="str">
        <f>IF('3f CPIH'!S$16="-","-",'3g OC '!$E$11*('3f CPIH'!S$16/'3f CPIH'!$G$16))</f>
        <v>-</v>
      </c>
      <c r="X140" s="135" t="str">
        <f>IF('3f CPIH'!T$16="-","-",'3g OC '!$E$11*('3f CPIH'!T$16/'3f CPIH'!$G$16))</f>
        <v>-</v>
      </c>
      <c r="Y140" s="135" t="str">
        <f>IF('3f CPIH'!U$16="-","-",'3g OC '!$E$11*('3f CPIH'!U$16/'3f CPIH'!$G$16))</f>
        <v>-</v>
      </c>
      <c r="Z140" s="135" t="str">
        <f>IF('3f CPIH'!V$16="-","-",'3g OC '!$E$11*('3f CPIH'!V$16/'3f CPIH'!$G$16))</f>
        <v>-</v>
      </c>
      <c r="AA140" s="29"/>
    </row>
    <row r="141" spans="1:27" s="30" customFormat="1" ht="11.25" customHeight="1" x14ac:dyDescent="0.25">
      <c r="A141" s="273">
        <v>6</v>
      </c>
      <c r="B141" s="138" t="s">
        <v>352</v>
      </c>
      <c r="C141" s="138" t="s">
        <v>45</v>
      </c>
      <c r="D141" s="141" t="s">
        <v>330</v>
      </c>
      <c r="E141" s="137"/>
      <c r="F141" s="31"/>
      <c r="G141" s="135" t="s">
        <v>336</v>
      </c>
      <c r="H141" s="135" t="s">
        <v>336</v>
      </c>
      <c r="I141" s="135" t="s">
        <v>336</v>
      </c>
      <c r="J141" s="135" t="s">
        <v>336</v>
      </c>
      <c r="K141" s="135">
        <f>IF('3h SMNCC'!F$37="-","-",'3h SMNCC'!F$45)</f>
        <v>0</v>
      </c>
      <c r="L141" s="135">
        <f>IF('3h SMNCC'!G$37="-","-",'3h SMNCC'!G$45)</f>
        <v>-0.12178212898926209</v>
      </c>
      <c r="M141" s="135">
        <f>IF('3h SMNCC'!H$37="-","-",'3h SMNCC'!H$45)</f>
        <v>1.3595250059192825</v>
      </c>
      <c r="N141" s="135">
        <f>IF('3h SMNCC'!I$37="-","-",'3h SMNCC'!I$45)</f>
        <v>5.6746306369773842</v>
      </c>
      <c r="O141" s="31"/>
      <c r="P141" s="135" t="str">
        <f>IF('3h SMNCC'!K$37="-","-",'3h SMNCC'!K$45)</f>
        <v>-</v>
      </c>
      <c r="Q141" s="135" t="str">
        <f>IF('3h SMNCC'!L$37="-","-",'3h SMNCC'!L$45)</f>
        <v>-</v>
      </c>
      <c r="R141" s="135" t="str">
        <f>IF('3h SMNCC'!M$37="-","-",'3h SMNCC'!M$45)</f>
        <v>-</v>
      </c>
      <c r="S141" s="135" t="str">
        <f>IF('3h SMNCC'!N$37="-","-",'3h SMNCC'!N$45)</f>
        <v>-</v>
      </c>
      <c r="T141" s="135" t="str">
        <f>IF('3h SMNCC'!O$37="-","-",'3h SMNCC'!O$45)</f>
        <v>-</v>
      </c>
      <c r="U141" s="135" t="str">
        <f>IF('3h SMNCC'!P$37="-","-",'3h SMNCC'!P$45)</f>
        <v>-</v>
      </c>
      <c r="V141" s="135" t="str">
        <f>IF('3h SMNCC'!Q$37="-","-",'3h SMNCC'!Q$45)</f>
        <v>-</v>
      </c>
      <c r="W141" s="135" t="str">
        <f>IF('3h SMNCC'!R$37="-","-",'3h SMNCC'!R$45)</f>
        <v>-</v>
      </c>
      <c r="X141" s="135" t="str">
        <f>IF('3h SMNCC'!S$37="-","-",'3h SMNCC'!S$45)</f>
        <v>-</v>
      </c>
      <c r="Y141" s="135" t="str">
        <f>IF('3h SMNCC'!T$37="-","-",'3h SMNCC'!T$45)</f>
        <v>-</v>
      </c>
      <c r="Z141" s="135" t="str">
        <f>IF('3h SMNCC'!U$37="-","-",'3h SMNCC'!U$45)</f>
        <v>-</v>
      </c>
      <c r="AA141" s="29"/>
    </row>
    <row r="142" spans="1:27" s="30" customFormat="1" ht="11.25" customHeight="1" x14ac:dyDescent="0.25">
      <c r="A142" s="273">
        <v>7</v>
      </c>
      <c r="B142" s="138" t="s">
        <v>352</v>
      </c>
      <c r="C142" s="138" t="s">
        <v>399</v>
      </c>
      <c r="D142" s="141" t="s">
        <v>330</v>
      </c>
      <c r="E142" s="137"/>
      <c r="F142" s="31"/>
      <c r="G142" s="135">
        <f>IF('3f CPIH'!C$16="-","-",'3i PAAC PAP'!$G$15*('3f CPIH'!C$16/'3f CPIH'!$G$16))</f>
        <v>13.020087506374207</v>
      </c>
      <c r="H142" s="135">
        <f>IF('3f CPIH'!D$16="-","-",'3i PAAC PAP'!$G$15*('3f CPIH'!D$16/'3f CPIH'!$G$16))</f>
        <v>13.046153747628209</v>
      </c>
      <c r="I142" s="135">
        <f>IF('3f CPIH'!E$16="-","-",'3i PAAC PAP'!$G$15*('3f CPIH'!E$16/'3f CPIH'!$G$16))</f>
        <v>13.085253109509214</v>
      </c>
      <c r="J142" s="135">
        <f>IF('3f CPIH'!F$16="-","-",'3i PAAC PAP'!$G$15*('3f CPIH'!F$16/'3f CPIH'!$G$16))</f>
        <v>13.163451833271221</v>
      </c>
      <c r="K142" s="135">
        <f>IF('3f CPIH'!G$16="-","-",'3i PAAC PAP'!$G$15*('3f CPIH'!G$16/'3f CPIH'!$G$16))</f>
        <v>13.319849280795236</v>
      </c>
      <c r="L142" s="135">
        <f>IF('3f CPIH'!H$16="-","-",'3i PAAC PAP'!$G$15*('3f CPIH'!H$16/'3f CPIH'!$G$16))</f>
        <v>13.489279848946252</v>
      </c>
      <c r="M142" s="135">
        <f>IF('3f CPIH'!I$16="-","-",'3i PAAC PAP'!$G$15*('3f CPIH'!I$16/'3f CPIH'!$G$16))</f>
        <v>13.684776658351268</v>
      </c>
      <c r="N142" s="135">
        <f>IF('3f CPIH'!J$16="-","-",'3i PAAC PAP'!$G$15*('3f CPIH'!J$16/'3f CPIH'!$G$16))</f>
        <v>13.802074743994281</v>
      </c>
      <c r="O142" s="31"/>
      <c r="P142" s="135">
        <f>IF('3f CPIH'!L$16="-","-",'3i PAAC PAP'!$G$15*('3f CPIH'!L$16/'3f CPIH'!$G$16))</f>
        <v>13.802074743994281</v>
      </c>
      <c r="Q142" s="135" t="str">
        <f>IF('3f CPIH'!M$16="-","-",'3i PAAC PAP'!$G$15*('3f CPIH'!M$16/'3f CPIH'!$G$16))</f>
        <v>-</v>
      </c>
      <c r="R142" s="135" t="str">
        <f>IF('3f CPIH'!N$16="-","-",'3i PAAC PAP'!$G$15*('3f CPIH'!N$16/'3f CPIH'!$G$16))</f>
        <v>-</v>
      </c>
      <c r="S142" s="135" t="str">
        <f>IF('3f CPIH'!O$16="-","-",'3i PAAC PAP'!$G$15*('3f CPIH'!O$16/'3f CPIH'!$G$16))</f>
        <v>-</v>
      </c>
      <c r="T142" s="135" t="str">
        <f>IF('3f CPIH'!P$16="-","-",'3i PAAC PAP'!$G$15*('3f CPIH'!P$16/'3f CPIH'!$G$16))</f>
        <v>-</v>
      </c>
      <c r="U142" s="135" t="str">
        <f>IF('3f CPIH'!Q$16="-","-",'3i PAAC PAP'!$G$15*('3f CPIH'!Q$16/'3f CPIH'!$G$16))</f>
        <v>-</v>
      </c>
      <c r="V142" s="135" t="str">
        <f>IF('3f CPIH'!R$16="-","-",'3i PAAC PAP'!$G$15*('3f CPIH'!R$16/'3f CPIH'!$G$16))</f>
        <v>-</v>
      </c>
      <c r="W142" s="135" t="str">
        <f>IF('3f CPIH'!S$16="-","-",'3i PAAC PAP'!$G$15*('3f CPIH'!S$16/'3f CPIH'!$G$16))</f>
        <v>-</v>
      </c>
      <c r="X142" s="135" t="str">
        <f>IF('3f CPIH'!T$16="-","-",'3i PAAC PAP'!$G$15*('3f CPIH'!T$16/'3f CPIH'!$G$16))</f>
        <v>-</v>
      </c>
      <c r="Y142" s="135" t="str">
        <f>IF('3f CPIH'!U$16="-","-",'3i PAAC PAP'!$G$15*('3f CPIH'!U$16/'3f CPIH'!$G$16))</f>
        <v>-</v>
      </c>
      <c r="Z142" s="135" t="str">
        <f>IF('3f CPIH'!V$16="-","-",'3i PAAC PAP'!$G$15*('3f CPIH'!V$16/'3f CPIH'!$G$16))</f>
        <v>-</v>
      </c>
      <c r="AA142" s="29"/>
    </row>
    <row r="143" spans="1:27" s="30" customFormat="1" ht="11.5" x14ac:dyDescent="0.25">
      <c r="A143" s="273">
        <v>8</v>
      </c>
      <c r="B143" s="138" t="s">
        <v>352</v>
      </c>
      <c r="C143" s="138" t="s">
        <v>417</v>
      </c>
      <c r="D143" s="141" t="s">
        <v>330</v>
      </c>
      <c r="E143" s="137"/>
      <c r="F143" s="31"/>
      <c r="G143" s="135">
        <f>IF(G138="-","-",SUM(G136:G141)*'3i PAAC PAP'!$G$27)</f>
        <v>4.1937083305843119</v>
      </c>
      <c r="H143" s="135">
        <f>IF(H138="-","-",SUM(H136:H141)*'3i PAAC PAP'!$G$27)</f>
        <v>4.2013549875359884</v>
      </c>
      <c r="I143" s="135">
        <f>IF(I138="-","-",SUM(I136:I141)*'3i PAAC PAP'!$G$27)</f>
        <v>4.2164191614977788</v>
      </c>
      <c r="J143" s="135">
        <f>IF(J138="-","-",SUM(J136:J141)*'3i PAAC PAP'!$G$27)</f>
        <v>4.2393591323528099</v>
      </c>
      <c r="K143" s="135">
        <f>IF(K138="-","-",SUM(K136:K141)*'3i PAAC PAP'!$G$27)</f>
        <v>4.2897914821097558</v>
      </c>
      <c r="L143" s="135">
        <f>IF(L138="-","-",SUM(L136:L141)*'3i PAAC PAP'!$G$27)</f>
        <v>4.3325444798664714</v>
      </c>
      <c r="M143" s="135">
        <f>IF(M138="-","-",SUM(M136:M141)*'3i PAAC PAP'!$G$27)</f>
        <v>4.4980404263474183</v>
      </c>
      <c r="N143" s="135">
        <f>IF(N138="-","-",SUM(N136:N141)*'3i PAAC PAP'!$G$27)</f>
        <v>4.7787193544855766</v>
      </c>
      <c r="O143" s="31"/>
      <c r="P143" s="135" t="str">
        <f>IF(P138="-","-",SUM(P136:P141)*'3i PAAC PAP'!$G$27)</f>
        <v>-</v>
      </c>
      <c r="Q143" s="135" t="str">
        <f>IF(Q138="-","-",SUM(Q136:Q141)*'3i PAAC PAP'!$G$27)</f>
        <v>-</v>
      </c>
      <c r="R143" s="135" t="str">
        <f>IF(R138="-","-",SUM(R136:R141)*'3i PAAC PAP'!$G$27)</f>
        <v>-</v>
      </c>
      <c r="S143" s="135" t="str">
        <f>IF(S138="-","-",SUM(S136:S141)*'3i PAAC PAP'!$G$27)</f>
        <v>-</v>
      </c>
      <c r="T143" s="135" t="str">
        <f>IF(T138="-","-",SUM(T136:T141)*'3i PAAC PAP'!$G$27)</f>
        <v>-</v>
      </c>
      <c r="U143" s="135" t="str">
        <f>IF(U138="-","-",SUM(U136:U141)*'3i PAAC PAP'!$G$27)</f>
        <v>-</v>
      </c>
      <c r="V143" s="135" t="str">
        <f>IF(V138="-","-",SUM(V136:V141)*'3i PAAC PAP'!$G$27)</f>
        <v>-</v>
      </c>
      <c r="W143" s="135" t="str">
        <f>IF(W138="-","-",SUM(W136:W141)*'3i PAAC PAP'!$G$27)</f>
        <v>-</v>
      </c>
      <c r="X143" s="135" t="str">
        <f>IF(X138="-","-",SUM(X136:X141)*'3i PAAC PAP'!$G$27)</f>
        <v>-</v>
      </c>
      <c r="Y143" s="135" t="str">
        <f>IF(Y138="-","-",SUM(Y136:Y141)*'3i PAAC PAP'!$G$27)</f>
        <v>-</v>
      </c>
      <c r="Z143" s="135" t="str">
        <f>IF(Z138="-","-",SUM(Z136:Z141)*'3i PAAC PAP'!$G$27)</f>
        <v>-</v>
      </c>
      <c r="AA143" s="29"/>
    </row>
    <row r="144" spans="1:27" s="30" customFormat="1" ht="11.5" x14ac:dyDescent="0.25">
      <c r="A144" s="273">
        <v>9</v>
      </c>
      <c r="B144" s="138" t="s">
        <v>398</v>
      </c>
      <c r="C144" s="138" t="s">
        <v>548</v>
      </c>
      <c r="D144" s="136" t="s">
        <v>330</v>
      </c>
      <c r="E144" s="137"/>
      <c r="F144" s="31"/>
      <c r="G144" s="135">
        <f>IF(G138="-","-",SUM(G136:G143)*'3j EBIT'!$E$11)</f>
        <v>1.7232168683856444</v>
      </c>
      <c r="H144" s="135">
        <f>IF(H138="-","-",SUM(H136:H143)*'3j EBIT'!$E$11)</f>
        <v>1.7264031118082077</v>
      </c>
      <c r="I144" s="135">
        <f>IF(I138="-","-",SUM(I136:I143)*'3j EBIT'!$E$11)</f>
        <v>1.732447331232551</v>
      </c>
      <c r="J144" s="135">
        <f>IF(J138="-","-",SUM(J136:J143)*'3j EBIT'!$E$11)</f>
        <v>1.7420060615002413</v>
      </c>
      <c r="K144" s="135">
        <f>IF(K138="-","-",SUM(K136:K143)*'3j EBIT'!$E$11)</f>
        <v>1.7627255895942073</v>
      </c>
      <c r="L144" s="135">
        <f>IF(L138="-","-",SUM(L136:L143)*'3j EBIT'!$E$11)</f>
        <v>1.7809902562139195</v>
      </c>
      <c r="M144" s="135">
        <f>IF(M138="-","-",SUM(M136:M143)*'3j EBIT'!$E$11)</f>
        <v>1.8429454517383512</v>
      </c>
      <c r="N144" s="135">
        <f>IF(N138="-","-",SUM(N136:N143)*'3j EBIT'!$E$11)</f>
        <v>1.9439496645952479</v>
      </c>
      <c r="O144" s="31"/>
      <c r="P144" s="135" t="str">
        <f>IF(P138="-","-",SUM(P136:P143)*'3j EBIT'!$E$11)</f>
        <v>-</v>
      </c>
      <c r="Q144" s="135" t="str">
        <f>IF(Q138="-","-",SUM(Q136:Q143)*'3j EBIT'!$E$11)</f>
        <v>-</v>
      </c>
      <c r="R144" s="135" t="str">
        <f>IF(R138="-","-",SUM(R136:R143)*'3j EBIT'!$E$11)</f>
        <v>-</v>
      </c>
      <c r="S144" s="135" t="str">
        <f>IF(S138="-","-",SUM(S136:S143)*'3j EBIT'!$E$11)</f>
        <v>-</v>
      </c>
      <c r="T144" s="135" t="str">
        <f>IF(T138="-","-",SUM(T136:T143)*'3j EBIT'!$E$11)</f>
        <v>-</v>
      </c>
      <c r="U144" s="135" t="str">
        <f>IF(U138="-","-",SUM(U136:U143)*'3j EBIT'!$E$11)</f>
        <v>-</v>
      </c>
      <c r="V144" s="135" t="str">
        <f>IF(V138="-","-",SUM(V136:V143)*'3j EBIT'!$E$11)</f>
        <v>-</v>
      </c>
      <c r="W144" s="135" t="str">
        <f>IF(W138="-","-",SUM(W136:W143)*'3j EBIT'!$E$11)</f>
        <v>-</v>
      </c>
      <c r="X144" s="135" t="str">
        <f>IF(X138="-","-",SUM(X136:X143)*'3j EBIT'!$E$11)</f>
        <v>-</v>
      </c>
      <c r="Y144" s="135" t="str">
        <f>IF(Y138="-","-",SUM(Y136:Y143)*'3j EBIT'!$E$11)</f>
        <v>-</v>
      </c>
      <c r="Z144" s="135" t="str">
        <f>IF(Z138="-","-",SUM(Z136:Z143)*'3j EBIT'!$E$11)</f>
        <v>-</v>
      </c>
      <c r="AA144" s="29"/>
    </row>
    <row r="145" spans="1:27" s="30" customFormat="1" ht="11.5" x14ac:dyDescent="0.25">
      <c r="A145" s="273">
        <v>10</v>
      </c>
      <c r="B145" s="138" t="s">
        <v>294</v>
      </c>
      <c r="C145" s="188" t="s">
        <v>549</v>
      </c>
      <c r="D145" s="136" t="s">
        <v>330</v>
      </c>
      <c r="E145" s="137"/>
      <c r="F145" s="31"/>
      <c r="G145" s="135">
        <f>IF(G140="-","-",SUM(G136:G138,G140:G144)*'3k HAP'!$E$12)</f>
        <v>1.337908407085014</v>
      </c>
      <c r="H145" s="135">
        <f>IF(H140="-","-",SUM(H136:H138,H140:H144)*'3k HAP'!$E$12)</f>
        <v>1.3403822117118573</v>
      </c>
      <c r="I145" s="135">
        <f>IF(I140="-","-",SUM(I136:I138,I140:I144)*'3k HAP'!$E$12)</f>
        <v>1.3450749536008519</v>
      </c>
      <c r="J145" s="135">
        <f>IF(J140="-","-",SUM(J136:J138,J140:J144)*'3k HAP'!$E$12)</f>
        <v>1.3524963674813819</v>
      </c>
      <c r="K145" s="135">
        <f>IF(K140="-","-",SUM(K136:K138,K140:K144)*'3k HAP'!$E$12)</f>
        <v>1.3685830431264046</v>
      </c>
      <c r="L145" s="135">
        <f>IF(L140="-","-",SUM(L136:L138,L140:L144)*'3k HAP'!$E$12)</f>
        <v>1.3827637602905831</v>
      </c>
      <c r="M145" s="135">
        <f>IF(M140="-","-",SUM(M136:M138,M140:M144)*'3k HAP'!$E$12)</f>
        <v>1.4308658758602772</v>
      </c>
      <c r="N145" s="135">
        <f>IF(N140="-","-",SUM(N136:N138,N140:N144)*'3k HAP'!$E$12)</f>
        <v>1.5092857126268728</v>
      </c>
      <c r="O145" s="31"/>
      <c r="P145" s="135">
        <f>IF(P140="-","-",SUM(P136:P138,P140:P144)*'3k HAP'!$E$12)</f>
        <v>1.2268416081266345</v>
      </c>
      <c r="Q145" s="135" t="str">
        <f>IF(Q140="-","-",SUM(Q136:Q138,Q140:Q144)*'3k HAP'!$E$12)</f>
        <v>-</v>
      </c>
      <c r="R145" s="135" t="str">
        <f>IF(R140="-","-",SUM(R136:R138,R140:R144)*'3k HAP'!$E$12)</f>
        <v>-</v>
      </c>
      <c r="S145" s="135" t="str">
        <f>IF(S140="-","-",SUM(S136:S138,S140:S144)*'3k HAP'!$E$12)</f>
        <v>-</v>
      </c>
      <c r="T145" s="135" t="str">
        <f>IF(T140="-","-",SUM(T136:T138,T140:T144)*'3k HAP'!$E$12)</f>
        <v>-</v>
      </c>
      <c r="U145" s="135" t="str">
        <f>IF(U140="-","-",SUM(U136:U138,U140:U144)*'3k HAP'!$E$12)</f>
        <v>-</v>
      </c>
      <c r="V145" s="135" t="str">
        <f>IF(V140="-","-",SUM(V136:V138,V140:V144)*'3k HAP'!$E$12)</f>
        <v>-</v>
      </c>
      <c r="W145" s="135" t="str">
        <f>IF(W140="-","-",SUM(W136:W138,W140:W144)*'3k HAP'!$E$12)</f>
        <v>-</v>
      </c>
      <c r="X145" s="135" t="str">
        <f>IF(X140="-","-",SUM(X136:X138,X140:X144)*'3k HAP'!$E$12)</f>
        <v>-</v>
      </c>
      <c r="Y145" s="135" t="str">
        <f>IF(Y140="-","-",SUM(Y136:Y138,Y140:Y144)*'3k HAP'!$E$12)</f>
        <v>-</v>
      </c>
      <c r="Z145" s="135" t="str">
        <f>IF(Z140="-","-",SUM(Z136:Z138,Z140:Z144)*'3k HAP'!$E$12)</f>
        <v>-</v>
      </c>
      <c r="AA145" s="29"/>
    </row>
    <row r="146" spans="1:27" s="30" customFormat="1" ht="11.5" x14ac:dyDescent="0.25">
      <c r="A146" s="273">
        <v>11</v>
      </c>
      <c r="B146" s="138" t="s">
        <v>46</v>
      </c>
      <c r="C146" s="138" t="str">
        <f>B146&amp;"_"&amp;D146</f>
        <v>Total_Yorkshire</v>
      </c>
      <c r="D146" s="136" t="s">
        <v>330</v>
      </c>
      <c r="E146" s="137"/>
      <c r="F146" s="31"/>
      <c r="G146" s="135">
        <f t="shared" ref="G146:N146" si="22">IF(G124="-","-",SUM(G136:G145))</f>
        <v>93.756749927346675</v>
      </c>
      <c r="H146" s="135">
        <f t="shared" si="22"/>
        <v>93.930106997636258</v>
      </c>
      <c r="I146" s="135">
        <f t="shared" si="22"/>
        <v>94.258960770757142</v>
      </c>
      <c r="J146" s="135">
        <f t="shared" si="22"/>
        <v>94.779031981625891</v>
      </c>
      <c r="K146" s="135">
        <f t="shared" si="22"/>
        <v>95.906339663994686</v>
      </c>
      <c r="L146" s="135">
        <f t="shared" si="22"/>
        <v>96.90008329092133</v>
      </c>
      <c r="M146" s="135">
        <f t="shared" si="22"/>
        <v>100.27094036645921</v>
      </c>
      <c r="N146" s="135">
        <f t="shared" si="22"/>
        <v>105.76637561907728</v>
      </c>
      <c r="O146" s="31"/>
      <c r="P146" s="135" t="str">
        <f>IF(P136="-","-",SUM(P136:P145))</f>
        <v>-</v>
      </c>
      <c r="Q146" s="135" t="str">
        <f t="shared" ref="Q146:Z146" si="23">IF(Q136="-","-",SUM(Q136:Q145))</f>
        <v>-</v>
      </c>
      <c r="R146" s="135" t="str">
        <f t="shared" si="23"/>
        <v>-</v>
      </c>
      <c r="S146" s="135" t="str">
        <f t="shared" si="23"/>
        <v>-</v>
      </c>
      <c r="T146" s="135" t="str">
        <f t="shared" si="23"/>
        <v>-</v>
      </c>
      <c r="U146" s="135" t="str">
        <f t="shared" si="23"/>
        <v>-</v>
      </c>
      <c r="V146" s="135" t="str">
        <f t="shared" si="23"/>
        <v>-</v>
      </c>
      <c r="W146" s="135" t="str">
        <f t="shared" si="23"/>
        <v>-</v>
      </c>
      <c r="X146" s="135" t="str">
        <f t="shared" si="23"/>
        <v>-</v>
      </c>
      <c r="Y146" s="135" t="str">
        <f t="shared" si="23"/>
        <v>-</v>
      </c>
      <c r="Z146" s="135" t="str">
        <f t="shared" si="23"/>
        <v>-</v>
      </c>
      <c r="AA146" s="29"/>
    </row>
    <row r="147" spans="1:27" s="30" customFormat="1" ht="11.5" x14ac:dyDescent="0.25">
      <c r="A147" s="273">
        <v>1</v>
      </c>
      <c r="B147" s="142" t="s">
        <v>353</v>
      </c>
      <c r="C147" s="142" t="s">
        <v>344</v>
      </c>
      <c r="D147" s="140" t="s">
        <v>331</v>
      </c>
      <c r="E147" s="134"/>
      <c r="F147" s="31"/>
      <c r="G147" s="41" t="s">
        <v>336</v>
      </c>
      <c r="H147" s="41" t="s">
        <v>336</v>
      </c>
      <c r="I147" s="41" t="s">
        <v>336</v>
      </c>
      <c r="J147" s="41" t="s">
        <v>336</v>
      </c>
      <c r="K147" s="41" t="s">
        <v>336</v>
      </c>
      <c r="L147" s="41" t="s">
        <v>336</v>
      </c>
      <c r="M147" s="41" t="s">
        <v>336</v>
      </c>
      <c r="N147" s="41" t="s">
        <v>336</v>
      </c>
      <c r="O147" s="31"/>
      <c r="P147" s="41" t="s">
        <v>336</v>
      </c>
      <c r="Q147" s="41" t="s">
        <v>336</v>
      </c>
      <c r="R147" s="41" t="s">
        <v>336</v>
      </c>
      <c r="S147" s="41" t="s">
        <v>336</v>
      </c>
      <c r="T147" s="41" t="s">
        <v>336</v>
      </c>
      <c r="U147" s="41" t="s">
        <v>336</v>
      </c>
      <c r="V147" s="41" t="s">
        <v>336</v>
      </c>
      <c r="W147" s="41" t="s">
        <v>336</v>
      </c>
      <c r="X147" s="41" t="s">
        <v>336</v>
      </c>
      <c r="Y147" s="41" t="s">
        <v>336</v>
      </c>
      <c r="Z147" s="41" t="s">
        <v>336</v>
      </c>
      <c r="AA147" s="29"/>
    </row>
    <row r="148" spans="1:27" s="30" customFormat="1" ht="11.5" x14ac:dyDescent="0.25">
      <c r="A148" s="273">
        <v>2</v>
      </c>
      <c r="B148" s="142" t="s">
        <v>353</v>
      </c>
      <c r="C148" s="142" t="s">
        <v>303</v>
      </c>
      <c r="D148" s="140" t="s">
        <v>331</v>
      </c>
      <c r="E148" s="134"/>
      <c r="F148" s="31"/>
      <c r="G148" s="41" t="s">
        <v>336</v>
      </c>
      <c r="H148" s="41" t="s">
        <v>336</v>
      </c>
      <c r="I148" s="41" t="s">
        <v>336</v>
      </c>
      <c r="J148" s="41" t="s">
        <v>336</v>
      </c>
      <c r="K148" s="41" t="s">
        <v>336</v>
      </c>
      <c r="L148" s="41" t="s">
        <v>336</v>
      </c>
      <c r="M148" s="41" t="s">
        <v>336</v>
      </c>
      <c r="N148" s="41" t="s">
        <v>336</v>
      </c>
      <c r="O148" s="31"/>
      <c r="P148" s="41" t="s">
        <v>336</v>
      </c>
      <c r="Q148" s="41" t="s">
        <v>336</v>
      </c>
      <c r="R148" s="41" t="s">
        <v>336</v>
      </c>
      <c r="S148" s="41" t="s">
        <v>336</v>
      </c>
      <c r="T148" s="41" t="s">
        <v>336</v>
      </c>
      <c r="U148" s="41" t="s">
        <v>336</v>
      </c>
      <c r="V148" s="41" t="s">
        <v>336</v>
      </c>
      <c r="W148" s="41" t="s">
        <v>336</v>
      </c>
      <c r="X148" s="41" t="s">
        <v>336</v>
      </c>
      <c r="Y148" s="41" t="s">
        <v>336</v>
      </c>
      <c r="Z148" s="41" t="s">
        <v>336</v>
      </c>
      <c r="AA148" s="29"/>
    </row>
    <row r="149" spans="1:27" s="30" customFormat="1" ht="11.5" x14ac:dyDescent="0.25">
      <c r="A149" s="273">
        <v>3</v>
      </c>
      <c r="B149" s="142" t="s">
        <v>2</v>
      </c>
      <c r="C149" s="142" t="s">
        <v>345</v>
      </c>
      <c r="D149" s="140" t="s">
        <v>331</v>
      </c>
      <c r="E149" s="134"/>
      <c r="F149" s="31"/>
      <c r="G149" s="41">
        <f>IF('3c PC'!G14="-","-",'3c PC'!G64)</f>
        <v>6.5567588596821027</v>
      </c>
      <c r="H149" s="41">
        <f>IF('3c PC'!H14="-","-",'3c PC'!H64)</f>
        <v>6.5567588596821027</v>
      </c>
      <c r="I149" s="41">
        <f>IF('3c PC'!I14="-","-",'3c PC'!I64)</f>
        <v>6.6197359495950758</v>
      </c>
      <c r="J149" s="41">
        <f>IF('3c PC'!J14="-","-",'3c PC'!J64)</f>
        <v>6.6197359495950758</v>
      </c>
      <c r="K149" s="41">
        <f>IF('3c PC'!K14="-","-",'3c PC'!K64)</f>
        <v>6.6995028867368616</v>
      </c>
      <c r="L149" s="41">
        <f>IF('3c PC'!L14="-","-",'3c PC'!L64)</f>
        <v>6.6995028867368616</v>
      </c>
      <c r="M149" s="41">
        <f>IF('3c PC'!M14="-","-",'3c PC'!M64)</f>
        <v>7.1131218301273513</v>
      </c>
      <c r="N149" s="41">
        <f>IF('3c PC'!N14="-","-",'3c PC'!N64)</f>
        <v>7.1131218301273513</v>
      </c>
      <c r="O149" s="31"/>
      <c r="P149" s="41" t="str">
        <f>'3c PC'!P64</f>
        <v>-</v>
      </c>
      <c r="Q149" s="41" t="str">
        <f>'3c PC'!Q64</f>
        <v>-</v>
      </c>
      <c r="R149" s="41" t="str">
        <f>'3c PC'!R64</f>
        <v>-</v>
      </c>
      <c r="S149" s="41" t="str">
        <f>'3c PC'!S64</f>
        <v>-</v>
      </c>
      <c r="T149" s="41" t="str">
        <f>'3c PC'!T64</f>
        <v>-</v>
      </c>
      <c r="U149" s="41" t="str">
        <f>'3c PC'!U64</f>
        <v>-</v>
      </c>
      <c r="V149" s="41" t="str">
        <f>'3c PC'!V64</f>
        <v>-</v>
      </c>
      <c r="W149" s="41" t="str">
        <f>'3c PC'!W64</f>
        <v>-</v>
      </c>
      <c r="X149" s="41" t="str">
        <f>'3c PC'!X64</f>
        <v>-</v>
      </c>
      <c r="Y149" s="41" t="str">
        <f>'3c PC'!Y64</f>
        <v>-</v>
      </c>
      <c r="Z149" s="41" t="str">
        <f>'3c PC'!Z64</f>
        <v>-</v>
      </c>
      <c r="AA149" s="29"/>
    </row>
    <row r="150" spans="1:27" s="30" customFormat="1" ht="11.5" x14ac:dyDescent="0.25">
      <c r="A150" s="273">
        <v>4</v>
      </c>
      <c r="B150" s="142" t="s">
        <v>355</v>
      </c>
      <c r="C150" s="142" t="s">
        <v>346</v>
      </c>
      <c r="D150" s="140" t="s">
        <v>331</v>
      </c>
      <c r="E150" s="134"/>
      <c r="F150" s="31"/>
      <c r="G150" s="41" t="s">
        <v>336</v>
      </c>
      <c r="H150" s="41" t="s">
        <v>336</v>
      </c>
      <c r="I150" s="41" t="s">
        <v>336</v>
      </c>
      <c r="J150" s="41" t="s">
        <v>336</v>
      </c>
      <c r="K150" s="41" t="s">
        <v>336</v>
      </c>
      <c r="L150" s="41" t="s">
        <v>336</v>
      </c>
      <c r="M150" s="41" t="s">
        <v>336</v>
      </c>
      <c r="N150" s="41" t="s">
        <v>336</v>
      </c>
      <c r="O150" s="31"/>
      <c r="P150" s="41" t="s">
        <v>336</v>
      </c>
      <c r="Q150" s="41" t="s">
        <v>336</v>
      </c>
      <c r="R150" s="41" t="s">
        <v>336</v>
      </c>
      <c r="S150" s="41" t="s">
        <v>336</v>
      </c>
      <c r="T150" s="41" t="s">
        <v>336</v>
      </c>
      <c r="U150" s="41" t="s">
        <v>336</v>
      </c>
      <c r="V150" s="41" t="s">
        <v>336</v>
      </c>
      <c r="W150" s="41" t="s">
        <v>336</v>
      </c>
      <c r="X150" s="41" t="s">
        <v>336</v>
      </c>
      <c r="Y150" s="41" t="s">
        <v>336</v>
      </c>
      <c r="Z150" s="41" t="s">
        <v>336</v>
      </c>
      <c r="AA150" s="29"/>
    </row>
    <row r="151" spans="1:27" s="30" customFormat="1" ht="11.5" x14ac:dyDescent="0.25">
      <c r="A151" s="273">
        <v>5</v>
      </c>
      <c r="B151" s="142" t="s">
        <v>352</v>
      </c>
      <c r="C151" s="142" t="s">
        <v>347</v>
      </c>
      <c r="D151" s="140" t="s">
        <v>331</v>
      </c>
      <c r="E151" s="134"/>
      <c r="F151" s="31"/>
      <c r="G151" s="41">
        <f>IF('3f CPIH'!C$16="-","-",'3g OC '!$E$11*('3f CPIH'!C$16/'3f CPIH'!$G$16))</f>
        <v>66.925069955235386</v>
      </c>
      <c r="H151" s="41">
        <f>IF('3f CPIH'!D$16="-","-",'3g OC '!$E$11*('3f CPIH'!D$16/'3f CPIH'!$G$16))</f>
        <v>67.059054079269885</v>
      </c>
      <c r="I151" s="41">
        <f>IF('3f CPIH'!E$16="-","-",'3g OC '!$E$11*('3f CPIH'!E$16/'3f CPIH'!$G$16))</f>
        <v>67.26003026532166</v>
      </c>
      <c r="J151" s="41">
        <f>IF('3f CPIH'!F$16="-","-",'3g OC '!$E$11*('3f CPIH'!F$16/'3f CPIH'!$G$16))</f>
        <v>67.661982637425169</v>
      </c>
      <c r="K151" s="41">
        <f>IF('3f CPIH'!G$16="-","-",'3g OC '!$E$11*('3f CPIH'!G$16/'3f CPIH'!$G$16))</f>
        <v>68.4658873816322</v>
      </c>
      <c r="L151" s="41">
        <f>IF('3f CPIH'!H$16="-","-",'3g OC '!$E$11*('3f CPIH'!H$16/'3f CPIH'!$G$16))</f>
        <v>69.336784187856495</v>
      </c>
      <c r="M151" s="41">
        <f>IF('3f CPIH'!I$16="-","-",'3g OC '!$E$11*('3f CPIH'!I$16/'3f CPIH'!$G$16))</f>
        <v>70.341665118115273</v>
      </c>
      <c r="N151" s="41">
        <f>IF('3f CPIH'!J$16="-","-",'3g OC '!$E$11*('3f CPIH'!J$16/'3f CPIH'!$G$16))</f>
        <v>70.944593676270557</v>
      </c>
      <c r="O151" s="31"/>
      <c r="P151" s="41">
        <f>IF('3f CPIH'!L$16="-","-",'3g OC '!$E$11*('3f CPIH'!L$16/'3f CPIH'!$G$16))</f>
        <v>70.944593676270557</v>
      </c>
      <c r="Q151" s="41" t="str">
        <f>IF('3f CPIH'!M$16="-","-",'3g OC '!$E$11*('3f CPIH'!M$16/'3f CPIH'!$G$16))</f>
        <v>-</v>
      </c>
      <c r="R151" s="41" t="str">
        <f>IF('3f CPIH'!N$16="-","-",'3g OC '!$E$11*('3f CPIH'!N$16/'3f CPIH'!$G$16))</f>
        <v>-</v>
      </c>
      <c r="S151" s="41" t="str">
        <f>IF('3f CPIH'!O$16="-","-",'3g OC '!$E$11*('3f CPIH'!O$16/'3f CPIH'!$G$16))</f>
        <v>-</v>
      </c>
      <c r="T151" s="41" t="str">
        <f>IF('3f CPIH'!P$16="-","-",'3g OC '!$E$11*('3f CPIH'!P$16/'3f CPIH'!$G$16))</f>
        <v>-</v>
      </c>
      <c r="U151" s="41" t="str">
        <f>IF('3f CPIH'!Q$16="-","-",'3g OC '!$E$11*('3f CPIH'!Q$16/'3f CPIH'!$G$16))</f>
        <v>-</v>
      </c>
      <c r="V151" s="41" t="str">
        <f>IF('3f CPIH'!R$16="-","-",'3g OC '!$E$11*('3f CPIH'!R$16/'3f CPIH'!$G$16))</f>
        <v>-</v>
      </c>
      <c r="W151" s="41" t="str">
        <f>IF('3f CPIH'!S$16="-","-",'3g OC '!$E$11*('3f CPIH'!S$16/'3f CPIH'!$G$16))</f>
        <v>-</v>
      </c>
      <c r="X151" s="41" t="str">
        <f>IF('3f CPIH'!T$16="-","-",'3g OC '!$E$11*('3f CPIH'!T$16/'3f CPIH'!$G$16))</f>
        <v>-</v>
      </c>
      <c r="Y151" s="41" t="str">
        <f>IF('3f CPIH'!U$16="-","-",'3g OC '!$E$11*('3f CPIH'!U$16/'3f CPIH'!$G$16))</f>
        <v>-</v>
      </c>
      <c r="Z151" s="41" t="str">
        <f>IF('3f CPIH'!V$16="-","-",'3g OC '!$E$11*('3f CPIH'!V$16/'3f CPIH'!$G$16))</f>
        <v>-</v>
      </c>
      <c r="AA151" s="29"/>
    </row>
    <row r="152" spans="1:27" s="30" customFormat="1" ht="11.5" x14ac:dyDescent="0.25">
      <c r="A152" s="273">
        <v>6</v>
      </c>
      <c r="B152" s="142" t="s">
        <v>352</v>
      </c>
      <c r="C152" s="142" t="s">
        <v>45</v>
      </c>
      <c r="D152" s="140" t="s">
        <v>331</v>
      </c>
      <c r="E152" s="134"/>
      <c r="F152" s="31"/>
      <c r="G152" s="41" t="s">
        <v>336</v>
      </c>
      <c r="H152" s="41" t="s">
        <v>336</v>
      </c>
      <c r="I152" s="41" t="s">
        <v>336</v>
      </c>
      <c r="J152" s="41" t="s">
        <v>336</v>
      </c>
      <c r="K152" s="41">
        <f>IF('3h SMNCC'!F$37="-","-",'3h SMNCC'!F$45)</f>
        <v>0</v>
      </c>
      <c r="L152" s="41">
        <f>IF('3h SMNCC'!G$37="-","-",'3h SMNCC'!G$45)</f>
        <v>-0.12178212898926209</v>
      </c>
      <c r="M152" s="41">
        <f>IF('3h SMNCC'!H$37="-","-",'3h SMNCC'!H$45)</f>
        <v>1.3595250059192825</v>
      </c>
      <c r="N152" s="41">
        <f>IF('3h SMNCC'!I$37="-","-",'3h SMNCC'!I$45)</f>
        <v>5.6746306369773842</v>
      </c>
      <c r="O152" s="31"/>
      <c r="P152" s="41" t="str">
        <f>IF('3h SMNCC'!K$37="-","-",'3h SMNCC'!K$45)</f>
        <v>-</v>
      </c>
      <c r="Q152" s="41" t="str">
        <f>IF('3h SMNCC'!L$37="-","-",'3h SMNCC'!L$45)</f>
        <v>-</v>
      </c>
      <c r="R152" s="41" t="str">
        <f>IF('3h SMNCC'!M$37="-","-",'3h SMNCC'!M$45)</f>
        <v>-</v>
      </c>
      <c r="S152" s="41" t="str">
        <f>IF('3h SMNCC'!N$37="-","-",'3h SMNCC'!N$45)</f>
        <v>-</v>
      </c>
      <c r="T152" s="41" t="str">
        <f>IF('3h SMNCC'!O$37="-","-",'3h SMNCC'!O$45)</f>
        <v>-</v>
      </c>
      <c r="U152" s="41" t="str">
        <f>IF('3h SMNCC'!P$37="-","-",'3h SMNCC'!P$45)</f>
        <v>-</v>
      </c>
      <c r="V152" s="41" t="str">
        <f>IF('3h SMNCC'!Q$37="-","-",'3h SMNCC'!Q$45)</f>
        <v>-</v>
      </c>
      <c r="W152" s="41" t="str">
        <f>IF('3h SMNCC'!R$37="-","-",'3h SMNCC'!R$45)</f>
        <v>-</v>
      </c>
      <c r="X152" s="41" t="str">
        <f>IF('3h SMNCC'!S$37="-","-",'3h SMNCC'!S$45)</f>
        <v>-</v>
      </c>
      <c r="Y152" s="41" t="str">
        <f>IF('3h SMNCC'!T$37="-","-",'3h SMNCC'!T$45)</f>
        <v>-</v>
      </c>
      <c r="Z152" s="41" t="str">
        <f>IF('3h SMNCC'!U$37="-","-",'3h SMNCC'!U$45)</f>
        <v>-</v>
      </c>
      <c r="AA152" s="29"/>
    </row>
    <row r="153" spans="1:27" s="30" customFormat="1" ht="11.5" x14ac:dyDescent="0.25">
      <c r="A153" s="273">
        <v>7</v>
      </c>
      <c r="B153" s="142" t="s">
        <v>352</v>
      </c>
      <c r="C153" s="142" t="s">
        <v>399</v>
      </c>
      <c r="D153" s="140" t="s">
        <v>331</v>
      </c>
      <c r="E153" s="134"/>
      <c r="F153" s="31"/>
      <c r="G153" s="41">
        <f>IF('3f CPIH'!C$16="-","-",'3i PAAC PAP'!$G$15*('3f CPIH'!C$16/'3f CPIH'!$G$16))</f>
        <v>13.020087506374207</v>
      </c>
      <c r="H153" s="41">
        <f>IF('3f CPIH'!D$16="-","-",'3i PAAC PAP'!$G$15*('3f CPIH'!D$16/'3f CPIH'!$G$16))</f>
        <v>13.046153747628209</v>
      </c>
      <c r="I153" s="41">
        <f>IF('3f CPIH'!E$16="-","-",'3i PAAC PAP'!$G$15*('3f CPIH'!E$16/'3f CPIH'!$G$16))</f>
        <v>13.085253109509214</v>
      </c>
      <c r="J153" s="41">
        <f>IF('3f CPIH'!F$16="-","-",'3i PAAC PAP'!$G$15*('3f CPIH'!F$16/'3f CPIH'!$G$16))</f>
        <v>13.163451833271221</v>
      </c>
      <c r="K153" s="41">
        <f>IF('3f CPIH'!G$16="-","-",'3i PAAC PAP'!$G$15*('3f CPIH'!G$16/'3f CPIH'!$G$16))</f>
        <v>13.319849280795236</v>
      </c>
      <c r="L153" s="41">
        <f>IF('3f CPIH'!H$16="-","-",'3i PAAC PAP'!$G$15*('3f CPIH'!H$16/'3f CPIH'!$G$16))</f>
        <v>13.489279848946252</v>
      </c>
      <c r="M153" s="41">
        <f>IF('3f CPIH'!I$16="-","-",'3i PAAC PAP'!$G$15*('3f CPIH'!I$16/'3f CPIH'!$G$16))</f>
        <v>13.684776658351268</v>
      </c>
      <c r="N153" s="41">
        <f>IF('3f CPIH'!J$16="-","-",'3i PAAC PAP'!$G$15*('3f CPIH'!J$16/'3f CPIH'!$G$16))</f>
        <v>13.802074743994281</v>
      </c>
      <c r="O153" s="31"/>
      <c r="P153" s="41">
        <f>IF('3f CPIH'!L$16="-","-",'3i PAAC PAP'!$G$15*('3f CPIH'!L$16/'3f CPIH'!$G$16))</f>
        <v>13.802074743994281</v>
      </c>
      <c r="Q153" s="41" t="str">
        <f>IF('3f CPIH'!M$16="-","-",'3i PAAC PAP'!$G$15*('3f CPIH'!M$16/'3f CPIH'!$G$16))</f>
        <v>-</v>
      </c>
      <c r="R153" s="41" t="str">
        <f>IF('3f CPIH'!N$16="-","-",'3i PAAC PAP'!$G$15*('3f CPIH'!N$16/'3f CPIH'!$G$16))</f>
        <v>-</v>
      </c>
      <c r="S153" s="41" t="str">
        <f>IF('3f CPIH'!O$16="-","-",'3i PAAC PAP'!$G$15*('3f CPIH'!O$16/'3f CPIH'!$G$16))</f>
        <v>-</v>
      </c>
      <c r="T153" s="41" t="str">
        <f>IF('3f CPIH'!P$16="-","-",'3i PAAC PAP'!$G$15*('3f CPIH'!P$16/'3f CPIH'!$G$16))</f>
        <v>-</v>
      </c>
      <c r="U153" s="41" t="str">
        <f>IF('3f CPIH'!Q$16="-","-",'3i PAAC PAP'!$G$15*('3f CPIH'!Q$16/'3f CPIH'!$G$16))</f>
        <v>-</v>
      </c>
      <c r="V153" s="41" t="str">
        <f>IF('3f CPIH'!R$16="-","-",'3i PAAC PAP'!$G$15*('3f CPIH'!R$16/'3f CPIH'!$G$16))</f>
        <v>-</v>
      </c>
      <c r="W153" s="41" t="str">
        <f>IF('3f CPIH'!S$16="-","-",'3i PAAC PAP'!$G$15*('3f CPIH'!S$16/'3f CPIH'!$G$16))</f>
        <v>-</v>
      </c>
      <c r="X153" s="41" t="str">
        <f>IF('3f CPIH'!T$16="-","-",'3i PAAC PAP'!$G$15*('3f CPIH'!T$16/'3f CPIH'!$G$16))</f>
        <v>-</v>
      </c>
      <c r="Y153" s="41" t="str">
        <f>IF('3f CPIH'!U$16="-","-",'3i PAAC PAP'!$G$15*('3f CPIH'!U$16/'3f CPIH'!$G$16))</f>
        <v>-</v>
      </c>
      <c r="Z153" s="41" t="str">
        <f>IF('3f CPIH'!V$16="-","-",'3i PAAC PAP'!$G$15*('3f CPIH'!V$16/'3f CPIH'!$G$16))</f>
        <v>-</v>
      </c>
      <c r="AA153" s="29"/>
    </row>
    <row r="154" spans="1:27" s="30" customFormat="1" ht="11.5" x14ac:dyDescent="0.25">
      <c r="A154" s="273">
        <v>8</v>
      </c>
      <c r="B154" s="142" t="s">
        <v>352</v>
      </c>
      <c r="C154" s="142" t="s">
        <v>417</v>
      </c>
      <c r="D154" s="140" t="s">
        <v>331</v>
      </c>
      <c r="E154" s="134"/>
      <c r="F154" s="31"/>
      <c r="G154" s="41">
        <f>IF(G149="-","-",SUM(G147:G152)*'3i PAAC PAP'!$G$27)</f>
        <v>4.1937083305843119</v>
      </c>
      <c r="H154" s="41">
        <f>IF(H149="-","-",SUM(H147:H152)*'3i PAAC PAP'!$G$27)</f>
        <v>4.2013549875359884</v>
      </c>
      <c r="I154" s="41">
        <f>IF(I149="-","-",SUM(I147:I152)*'3i PAAC PAP'!$G$27)</f>
        <v>4.2164191614977788</v>
      </c>
      <c r="J154" s="41">
        <f>IF(J149="-","-",SUM(J147:J152)*'3i PAAC PAP'!$G$27)</f>
        <v>4.2393591323528099</v>
      </c>
      <c r="K154" s="41">
        <f>IF(K149="-","-",SUM(K147:K152)*'3i PAAC PAP'!$G$27)</f>
        <v>4.2897914821097558</v>
      </c>
      <c r="L154" s="41">
        <f>IF(L149="-","-",SUM(L147:L152)*'3i PAAC PAP'!$G$27)</f>
        <v>4.3325444798664714</v>
      </c>
      <c r="M154" s="41">
        <f>IF(M149="-","-",SUM(M147:M152)*'3i PAAC PAP'!$G$27)</f>
        <v>4.4980404263474183</v>
      </c>
      <c r="N154" s="41">
        <f>IF(N149="-","-",SUM(N147:N152)*'3i PAAC PAP'!$G$27)</f>
        <v>4.7787193544855766</v>
      </c>
      <c r="O154" s="31"/>
      <c r="P154" s="41" t="str">
        <f>IF(P149="-","-",SUM(P147:P152)*'3i PAAC PAP'!$G$27)</f>
        <v>-</v>
      </c>
      <c r="Q154" s="41" t="str">
        <f>IF(Q149="-","-",SUM(Q147:Q152)*'3i PAAC PAP'!$G$27)</f>
        <v>-</v>
      </c>
      <c r="R154" s="41" t="str">
        <f>IF(R149="-","-",SUM(R147:R152)*'3i PAAC PAP'!$G$27)</f>
        <v>-</v>
      </c>
      <c r="S154" s="41" t="str">
        <f>IF(S149="-","-",SUM(S147:S152)*'3i PAAC PAP'!$G$27)</f>
        <v>-</v>
      </c>
      <c r="T154" s="41" t="str">
        <f>IF(T149="-","-",SUM(T147:T152)*'3i PAAC PAP'!$G$27)</f>
        <v>-</v>
      </c>
      <c r="U154" s="41" t="str">
        <f>IF(U149="-","-",SUM(U147:U152)*'3i PAAC PAP'!$G$27)</f>
        <v>-</v>
      </c>
      <c r="V154" s="41" t="str">
        <f>IF(V149="-","-",SUM(V147:V152)*'3i PAAC PAP'!$G$27)</f>
        <v>-</v>
      </c>
      <c r="W154" s="41" t="str">
        <f>IF(W149="-","-",SUM(W147:W152)*'3i PAAC PAP'!$G$27)</f>
        <v>-</v>
      </c>
      <c r="X154" s="41" t="str">
        <f>IF(X149="-","-",SUM(X147:X152)*'3i PAAC PAP'!$G$27)</f>
        <v>-</v>
      </c>
      <c r="Y154" s="41" t="str">
        <f>IF(Y149="-","-",SUM(Y147:Y152)*'3i PAAC PAP'!$G$27)</f>
        <v>-</v>
      </c>
      <c r="Z154" s="41" t="str">
        <f>IF(Z149="-","-",SUM(Z147:Z152)*'3i PAAC PAP'!$G$27)</f>
        <v>-</v>
      </c>
      <c r="AA154" s="29"/>
    </row>
    <row r="155" spans="1:27" s="30" customFormat="1" ht="11.5" x14ac:dyDescent="0.25">
      <c r="A155" s="273">
        <v>9</v>
      </c>
      <c r="B155" s="142" t="s">
        <v>398</v>
      </c>
      <c r="C155" s="142" t="s">
        <v>548</v>
      </c>
      <c r="D155" s="133" t="s">
        <v>331</v>
      </c>
      <c r="E155" s="134"/>
      <c r="F155" s="31"/>
      <c r="G155" s="41">
        <f>IF(G149="-","-",SUM(G147:G154)*'3j EBIT'!$E$11)</f>
        <v>1.7232168683856444</v>
      </c>
      <c r="H155" s="41">
        <f>IF(H149="-","-",SUM(H147:H154)*'3j EBIT'!$E$11)</f>
        <v>1.7264031118082077</v>
      </c>
      <c r="I155" s="41">
        <f>IF(I149="-","-",SUM(I147:I154)*'3j EBIT'!$E$11)</f>
        <v>1.732447331232551</v>
      </c>
      <c r="J155" s="41">
        <f>IF(J149="-","-",SUM(J147:J154)*'3j EBIT'!$E$11)</f>
        <v>1.7420060615002413</v>
      </c>
      <c r="K155" s="41">
        <f>IF(K149="-","-",SUM(K147:K154)*'3j EBIT'!$E$11)</f>
        <v>1.7627255895942073</v>
      </c>
      <c r="L155" s="41">
        <f>IF(L149="-","-",SUM(L147:L154)*'3j EBIT'!$E$11)</f>
        <v>1.7809902562139195</v>
      </c>
      <c r="M155" s="41">
        <f>IF(M149="-","-",SUM(M147:M154)*'3j EBIT'!$E$11)</f>
        <v>1.8429454517383512</v>
      </c>
      <c r="N155" s="41">
        <f>IF(N149="-","-",SUM(N147:N154)*'3j EBIT'!$E$11)</f>
        <v>1.9439496645952479</v>
      </c>
      <c r="O155" s="31"/>
      <c r="P155" s="41" t="str">
        <f>IF(P149="-","-",SUM(P147:P154)*'3j EBIT'!$E$11)</f>
        <v>-</v>
      </c>
      <c r="Q155" s="41" t="str">
        <f>IF(Q149="-","-",SUM(Q147:Q154)*'3j EBIT'!$E$11)</f>
        <v>-</v>
      </c>
      <c r="R155" s="41" t="str">
        <f>IF(R149="-","-",SUM(R147:R154)*'3j EBIT'!$E$11)</f>
        <v>-</v>
      </c>
      <c r="S155" s="41" t="str">
        <f>IF(S149="-","-",SUM(S147:S154)*'3j EBIT'!$E$11)</f>
        <v>-</v>
      </c>
      <c r="T155" s="41" t="str">
        <f>IF(T149="-","-",SUM(T147:T154)*'3j EBIT'!$E$11)</f>
        <v>-</v>
      </c>
      <c r="U155" s="41" t="str">
        <f>IF(U149="-","-",SUM(U147:U154)*'3j EBIT'!$E$11)</f>
        <v>-</v>
      </c>
      <c r="V155" s="41" t="str">
        <f>IF(V149="-","-",SUM(V147:V154)*'3j EBIT'!$E$11)</f>
        <v>-</v>
      </c>
      <c r="W155" s="41" t="str">
        <f>IF(W149="-","-",SUM(W147:W154)*'3j EBIT'!$E$11)</f>
        <v>-</v>
      </c>
      <c r="X155" s="41" t="str">
        <f>IF(X149="-","-",SUM(X147:X154)*'3j EBIT'!$E$11)</f>
        <v>-</v>
      </c>
      <c r="Y155" s="41" t="str">
        <f>IF(Y149="-","-",SUM(Y147:Y154)*'3j EBIT'!$E$11)</f>
        <v>-</v>
      </c>
      <c r="Z155" s="41" t="str">
        <f>IF(Z149="-","-",SUM(Z147:Z154)*'3j EBIT'!$E$11)</f>
        <v>-</v>
      </c>
      <c r="AA155" s="29"/>
    </row>
    <row r="156" spans="1:27" s="30" customFormat="1" ht="11.5" x14ac:dyDescent="0.25">
      <c r="A156" s="273">
        <v>10</v>
      </c>
      <c r="B156" s="142" t="s">
        <v>294</v>
      </c>
      <c r="C156" s="145" t="s">
        <v>549</v>
      </c>
      <c r="D156" s="133" t="s">
        <v>331</v>
      </c>
      <c r="E156" s="134"/>
      <c r="F156" s="31"/>
      <c r="G156" s="41">
        <f>IF(G151="-","-",SUM(G147:G149,G151:G155)*'3k HAP'!$E$12)</f>
        <v>1.337908407085014</v>
      </c>
      <c r="H156" s="41">
        <f>IF(H151="-","-",SUM(H147:H149,H151:H155)*'3k HAP'!$E$12)</f>
        <v>1.3403822117118573</v>
      </c>
      <c r="I156" s="41">
        <f>IF(I151="-","-",SUM(I147:I149,I151:I155)*'3k HAP'!$E$12)</f>
        <v>1.3450749536008519</v>
      </c>
      <c r="J156" s="41">
        <f>IF(J151="-","-",SUM(J147:J149,J151:J155)*'3k HAP'!$E$12)</f>
        <v>1.3524963674813819</v>
      </c>
      <c r="K156" s="41">
        <f>IF(K151="-","-",SUM(K147:K149,K151:K155)*'3k HAP'!$E$12)</f>
        <v>1.3685830431264046</v>
      </c>
      <c r="L156" s="41">
        <f>IF(L151="-","-",SUM(L147:L149,L151:L155)*'3k HAP'!$E$12)</f>
        <v>1.3827637602905831</v>
      </c>
      <c r="M156" s="41">
        <f>IF(M151="-","-",SUM(M147:M149,M151:M155)*'3k HAP'!$E$12)</f>
        <v>1.4308658758602772</v>
      </c>
      <c r="N156" s="41">
        <f>IF(N151="-","-",SUM(N147:N149,N151:N155)*'3k HAP'!$E$12)</f>
        <v>1.5092857126268728</v>
      </c>
      <c r="O156" s="31"/>
      <c r="P156" s="41">
        <f>IF(P151="-","-",SUM(P147:P149,P151:P155)*'3k HAP'!$E$12)</f>
        <v>1.2268416081266345</v>
      </c>
      <c r="Q156" s="41" t="str">
        <f>IF(Q151="-","-",SUM(Q147:Q149,Q151:Q155)*'3k HAP'!$E$12)</f>
        <v>-</v>
      </c>
      <c r="R156" s="41" t="str">
        <f>IF(R151="-","-",SUM(R147:R149,R151:R155)*'3k HAP'!$E$12)</f>
        <v>-</v>
      </c>
      <c r="S156" s="41" t="str">
        <f>IF(S151="-","-",SUM(S147:S149,S151:S155)*'3k HAP'!$E$12)</f>
        <v>-</v>
      </c>
      <c r="T156" s="41" t="str">
        <f>IF(T151="-","-",SUM(T147:T149,T151:T155)*'3k HAP'!$E$12)</f>
        <v>-</v>
      </c>
      <c r="U156" s="41" t="str">
        <f>IF(U151="-","-",SUM(U147:U149,U151:U155)*'3k HAP'!$E$12)</f>
        <v>-</v>
      </c>
      <c r="V156" s="41" t="str">
        <f>IF(V151="-","-",SUM(V147:V149,V151:V155)*'3k HAP'!$E$12)</f>
        <v>-</v>
      </c>
      <c r="W156" s="41" t="str">
        <f>IF(W151="-","-",SUM(W147:W149,W151:W155)*'3k HAP'!$E$12)</f>
        <v>-</v>
      </c>
      <c r="X156" s="41" t="str">
        <f>IF(X151="-","-",SUM(X147:X149,X151:X155)*'3k HAP'!$E$12)</f>
        <v>-</v>
      </c>
      <c r="Y156" s="41" t="str">
        <f>IF(Y151="-","-",SUM(Y147:Y149,Y151:Y155)*'3k HAP'!$E$12)</f>
        <v>-</v>
      </c>
      <c r="Z156" s="41" t="str">
        <f>IF(Z151="-","-",SUM(Z147:Z149,Z151:Z155)*'3k HAP'!$E$12)</f>
        <v>-</v>
      </c>
      <c r="AA156" s="29"/>
    </row>
    <row r="157" spans="1:27" s="30" customFormat="1" ht="11.5" x14ac:dyDescent="0.25">
      <c r="A157" s="273">
        <v>11</v>
      </c>
      <c r="B157" s="142" t="s">
        <v>46</v>
      </c>
      <c r="C157" s="191" t="str">
        <f>B157&amp;"_"&amp;D157</f>
        <v>Total_Southern Scotland</v>
      </c>
      <c r="D157" s="133" t="s">
        <v>331</v>
      </c>
      <c r="E157" s="134"/>
      <c r="F157" s="31"/>
      <c r="G157" s="41">
        <f t="shared" ref="G157:N157" si="24">IF(G135="-","-",SUM(G147:G156))</f>
        <v>93.756749927346675</v>
      </c>
      <c r="H157" s="41">
        <f t="shared" si="24"/>
        <v>93.930106997636258</v>
      </c>
      <c r="I157" s="41">
        <f t="shared" si="24"/>
        <v>94.258960770757142</v>
      </c>
      <c r="J157" s="41">
        <f t="shared" si="24"/>
        <v>94.779031981625891</v>
      </c>
      <c r="K157" s="41">
        <f t="shared" si="24"/>
        <v>95.906339663994686</v>
      </c>
      <c r="L157" s="41">
        <f t="shared" si="24"/>
        <v>96.90008329092133</v>
      </c>
      <c r="M157" s="41">
        <f t="shared" si="24"/>
        <v>100.27094036645921</v>
      </c>
      <c r="N157" s="41">
        <f t="shared" si="24"/>
        <v>105.76637561907728</v>
      </c>
      <c r="O157" s="31"/>
      <c r="P157" s="41" t="str">
        <f t="shared" ref="P157:Z157" si="25">IF(P147="-","-",SUM(P147:P156))</f>
        <v>-</v>
      </c>
      <c r="Q157" s="41" t="str">
        <f t="shared" si="25"/>
        <v>-</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5" x14ac:dyDescent="0.25">
      <c r="A158" s="273">
        <v>1</v>
      </c>
      <c r="B158" s="138" t="s">
        <v>353</v>
      </c>
      <c r="C158" s="189" t="s">
        <v>344</v>
      </c>
      <c r="D158" s="136" t="s">
        <v>332</v>
      </c>
      <c r="E158" s="137"/>
      <c r="F158" s="31"/>
      <c r="G158" s="135" t="s">
        <v>336</v>
      </c>
      <c r="H158" s="135" t="s">
        <v>336</v>
      </c>
      <c r="I158" s="135" t="s">
        <v>336</v>
      </c>
      <c r="J158" s="135" t="s">
        <v>336</v>
      </c>
      <c r="K158" s="135" t="s">
        <v>336</v>
      </c>
      <c r="L158" s="135" t="s">
        <v>336</v>
      </c>
      <c r="M158" s="135" t="s">
        <v>336</v>
      </c>
      <c r="N158" s="135" t="s">
        <v>336</v>
      </c>
      <c r="O158" s="31"/>
      <c r="P158" s="135" t="s">
        <v>336</v>
      </c>
      <c r="Q158" s="135" t="s">
        <v>336</v>
      </c>
      <c r="R158" s="135" t="s">
        <v>336</v>
      </c>
      <c r="S158" s="135" t="s">
        <v>336</v>
      </c>
      <c r="T158" s="135" t="s">
        <v>336</v>
      </c>
      <c r="U158" s="135" t="s">
        <v>336</v>
      </c>
      <c r="V158" s="135" t="s">
        <v>336</v>
      </c>
      <c r="W158" s="135" t="s">
        <v>336</v>
      </c>
      <c r="X158" s="135" t="s">
        <v>336</v>
      </c>
      <c r="Y158" s="135" t="s">
        <v>336</v>
      </c>
      <c r="Z158" s="135" t="s">
        <v>336</v>
      </c>
      <c r="AA158" s="29"/>
    </row>
    <row r="159" spans="1:27" s="30" customFormat="1" ht="11.5" x14ac:dyDescent="0.25">
      <c r="A159" s="273">
        <v>2</v>
      </c>
      <c r="B159" s="138" t="s">
        <v>353</v>
      </c>
      <c r="C159" s="189" t="s">
        <v>303</v>
      </c>
      <c r="D159" s="136" t="s">
        <v>332</v>
      </c>
      <c r="E159" s="137"/>
      <c r="F159" s="31"/>
      <c r="G159" s="135" t="s">
        <v>336</v>
      </c>
      <c r="H159" s="135" t="s">
        <v>336</v>
      </c>
      <c r="I159" s="135" t="s">
        <v>336</v>
      </c>
      <c r="J159" s="135" t="s">
        <v>336</v>
      </c>
      <c r="K159" s="135" t="s">
        <v>336</v>
      </c>
      <c r="L159" s="135" t="s">
        <v>336</v>
      </c>
      <c r="M159" s="135" t="s">
        <v>336</v>
      </c>
      <c r="N159" s="135" t="s">
        <v>336</v>
      </c>
      <c r="O159" s="31"/>
      <c r="P159" s="135" t="s">
        <v>336</v>
      </c>
      <c r="Q159" s="135" t="s">
        <v>336</v>
      </c>
      <c r="R159" s="135" t="s">
        <v>336</v>
      </c>
      <c r="S159" s="135" t="s">
        <v>336</v>
      </c>
      <c r="T159" s="135" t="s">
        <v>336</v>
      </c>
      <c r="U159" s="135" t="s">
        <v>336</v>
      </c>
      <c r="V159" s="135" t="s">
        <v>336</v>
      </c>
      <c r="W159" s="135" t="s">
        <v>336</v>
      </c>
      <c r="X159" s="135" t="s">
        <v>336</v>
      </c>
      <c r="Y159" s="135" t="s">
        <v>336</v>
      </c>
      <c r="Z159" s="135" t="s">
        <v>336</v>
      </c>
      <c r="AA159" s="29"/>
    </row>
    <row r="160" spans="1:27" s="30" customFormat="1" ht="11.5" x14ac:dyDescent="0.25">
      <c r="A160" s="273">
        <v>3</v>
      </c>
      <c r="B160" s="138" t="s">
        <v>2</v>
      </c>
      <c r="C160" s="189" t="s">
        <v>345</v>
      </c>
      <c r="D160" s="141" t="s">
        <v>332</v>
      </c>
      <c r="E160" s="137"/>
      <c r="F160" s="31"/>
      <c r="G160" s="135">
        <f>IF('3c PC'!G14="-","-",'3c PC'!G64)</f>
        <v>6.5567588596821027</v>
      </c>
      <c r="H160" s="135">
        <f>IF('3c PC'!H14="-","-",'3c PC'!H64)</f>
        <v>6.5567588596821027</v>
      </c>
      <c r="I160" s="135">
        <f>IF('3c PC'!I14="-","-",'3c PC'!I64)</f>
        <v>6.6197359495950758</v>
      </c>
      <c r="J160" s="135">
        <f>IF('3c PC'!J14="-","-",'3c PC'!J64)</f>
        <v>6.6197359495950758</v>
      </c>
      <c r="K160" s="135">
        <f>IF('3c PC'!K14="-","-",'3c PC'!K64)</f>
        <v>6.6995028867368616</v>
      </c>
      <c r="L160" s="135">
        <f>IF('3c PC'!L14="-","-",'3c PC'!L64)</f>
        <v>6.6995028867368616</v>
      </c>
      <c r="M160" s="135">
        <f>IF('3c PC'!M14="-","-",'3c PC'!M64)</f>
        <v>7.1131218301273513</v>
      </c>
      <c r="N160" s="135">
        <f>IF('3c PC'!N14="-","-",'3c PC'!N64)</f>
        <v>7.1131218301273513</v>
      </c>
      <c r="O160" s="31"/>
      <c r="P160" s="135" t="str">
        <f>'3c PC'!P64</f>
        <v>-</v>
      </c>
      <c r="Q160" s="135" t="str">
        <f>'3c PC'!Q64</f>
        <v>-</v>
      </c>
      <c r="R160" s="135" t="str">
        <f>'3c PC'!R64</f>
        <v>-</v>
      </c>
      <c r="S160" s="135" t="str">
        <f>'3c PC'!S64</f>
        <v>-</v>
      </c>
      <c r="T160" s="135" t="str">
        <f>'3c PC'!T64</f>
        <v>-</v>
      </c>
      <c r="U160" s="135" t="str">
        <f>'3c PC'!U64</f>
        <v>-</v>
      </c>
      <c r="V160" s="135" t="str">
        <f>'3c PC'!V64</f>
        <v>-</v>
      </c>
      <c r="W160" s="135" t="str">
        <f>'3c PC'!W64</f>
        <v>-</v>
      </c>
      <c r="X160" s="135" t="str">
        <f>'3c PC'!X64</f>
        <v>-</v>
      </c>
      <c r="Y160" s="135" t="str">
        <f>'3c PC'!Y64</f>
        <v>-</v>
      </c>
      <c r="Z160" s="135" t="str">
        <f>'3c PC'!Z64</f>
        <v>-</v>
      </c>
      <c r="AA160" s="29"/>
    </row>
    <row r="161" spans="1:27" s="30" customFormat="1" ht="11.5" x14ac:dyDescent="0.25">
      <c r="A161" s="273">
        <v>4</v>
      </c>
      <c r="B161" s="138" t="s">
        <v>355</v>
      </c>
      <c r="C161" s="189" t="s">
        <v>346</v>
      </c>
      <c r="D161" s="141" t="s">
        <v>332</v>
      </c>
      <c r="E161" s="137"/>
      <c r="F161" s="31"/>
      <c r="G161" s="135" t="s">
        <v>336</v>
      </c>
      <c r="H161" s="135" t="s">
        <v>336</v>
      </c>
      <c r="I161" s="135" t="s">
        <v>336</v>
      </c>
      <c r="J161" s="135" t="s">
        <v>336</v>
      </c>
      <c r="K161" s="135" t="s">
        <v>336</v>
      </c>
      <c r="L161" s="135" t="s">
        <v>336</v>
      </c>
      <c r="M161" s="135" t="s">
        <v>336</v>
      </c>
      <c r="N161" s="135" t="s">
        <v>336</v>
      </c>
      <c r="O161" s="31"/>
      <c r="P161" s="135" t="s">
        <v>336</v>
      </c>
      <c r="Q161" s="135" t="s">
        <v>336</v>
      </c>
      <c r="R161" s="135" t="s">
        <v>336</v>
      </c>
      <c r="S161" s="135" t="s">
        <v>336</v>
      </c>
      <c r="T161" s="135" t="s">
        <v>336</v>
      </c>
      <c r="U161" s="135" t="s">
        <v>336</v>
      </c>
      <c r="V161" s="135" t="s">
        <v>336</v>
      </c>
      <c r="W161" s="135" t="s">
        <v>336</v>
      </c>
      <c r="X161" s="135" t="s">
        <v>336</v>
      </c>
      <c r="Y161" s="135" t="s">
        <v>336</v>
      </c>
      <c r="Z161" s="135" t="s">
        <v>336</v>
      </c>
      <c r="AA161" s="29"/>
    </row>
    <row r="162" spans="1:27" s="30" customFormat="1" ht="11.5" x14ac:dyDescent="0.25">
      <c r="A162" s="273">
        <v>5</v>
      </c>
      <c r="B162" s="138" t="s">
        <v>352</v>
      </c>
      <c r="C162" s="189" t="s">
        <v>347</v>
      </c>
      <c r="D162" s="141" t="s">
        <v>332</v>
      </c>
      <c r="E162" s="137"/>
      <c r="F162" s="31"/>
      <c r="G162" s="135">
        <f>IF('3f CPIH'!C$16="-","-",'3g OC '!$E$11*('3f CPIH'!C$16/'3f CPIH'!$G$16))</f>
        <v>66.925069955235386</v>
      </c>
      <c r="H162" s="135">
        <f>IF('3f CPIH'!D$16="-","-",'3g OC '!$E$11*('3f CPIH'!D$16/'3f CPIH'!$G$16))</f>
        <v>67.059054079269885</v>
      </c>
      <c r="I162" s="135">
        <f>IF('3f CPIH'!E$16="-","-",'3g OC '!$E$11*('3f CPIH'!E$16/'3f CPIH'!$G$16))</f>
        <v>67.26003026532166</v>
      </c>
      <c r="J162" s="135">
        <f>IF('3f CPIH'!F$16="-","-",'3g OC '!$E$11*('3f CPIH'!F$16/'3f CPIH'!$G$16))</f>
        <v>67.661982637425169</v>
      </c>
      <c r="K162" s="135">
        <f>IF('3f CPIH'!G$16="-","-",'3g OC '!$E$11*('3f CPIH'!G$16/'3f CPIH'!$G$16))</f>
        <v>68.4658873816322</v>
      </c>
      <c r="L162" s="135">
        <f>IF('3f CPIH'!H$16="-","-",'3g OC '!$E$11*('3f CPIH'!H$16/'3f CPIH'!$G$16))</f>
        <v>69.336784187856495</v>
      </c>
      <c r="M162" s="135">
        <f>IF('3f CPIH'!I$16="-","-",'3g OC '!$E$11*('3f CPIH'!I$16/'3f CPIH'!$G$16))</f>
        <v>70.341665118115273</v>
      </c>
      <c r="N162" s="135">
        <f>IF('3f CPIH'!J$16="-","-",'3g OC '!$E$11*('3f CPIH'!J$16/'3f CPIH'!$G$16))</f>
        <v>70.944593676270557</v>
      </c>
      <c r="O162" s="31"/>
      <c r="P162" s="135">
        <f>IF('3f CPIH'!L$16="-","-",'3g OC '!$E$11*('3f CPIH'!L$16/'3f CPIH'!$G$16))</f>
        <v>70.944593676270557</v>
      </c>
      <c r="Q162" s="135" t="str">
        <f>IF('3f CPIH'!M$16="-","-",'3g OC '!$E$11*('3f CPIH'!M$16/'3f CPIH'!$G$16))</f>
        <v>-</v>
      </c>
      <c r="R162" s="135" t="str">
        <f>IF('3f CPIH'!N$16="-","-",'3g OC '!$E$11*('3f CPIH'!N$16/'3f CPIH'!$G$16))</f>
        <v>-</v>
      </c>
      <c r="S162" s="135" t="str">
        <f>IF('3f CPIH'!O$16="-","-",'3g OC '!$E$11*('3f CPIH'!O$16/'3f CPIH'!$G$16))</f>
        <v>-</v>
      </c>
      <c r="T162" s="135" t="str">
        <f>IF('3f CPIH'!P$16="-","-",'3g OC '!$E$11*('3f CPIH'!P$16/'3f CPIH'!$G$16))</f>
        <v>-</v>
      </c>
      <c r="U162" s="135" t="str">
        <f>IF('3f CPIH'!Q$16="-","-",'3g OC '!$E$11*('3f CPIH'!Q$16/'3f CPIH'!$G$16))</f>
        <v>-</v>
      </c>
      <c r="V162" s="135" t="str">
        <f>IF('3f CPIH'!R$16="-","-",'3g OC '!$E$11*('3f CPIH'!R$16/'3f CPIH'!$G$16))</f>
        <v>-</v>
      </c>
      <c r="W162" s="135" t="str">
        <f>IF('3f CPIH'!S$16="-","-",'3g OC '!$E$11*('3f CPIH'!S$16/'3f CPIH'!$G$16))</f>
        <v>-</v>
      </c>
      <c r="X162" s="135" t="str">
        <f>IF('3f CPIH'!T$16="-","-",'3g OC '!$E$11*('3f CPIH'!T$16/'3f CPIH'!$G$16))</f>
        <v>-</v>
      </c>
      <c r="Y162" s="135" t="str">
        <f>IF('3f CPIH'!U$16="-","-",'3g OC '!$E$11*('3f CPIH'!U$16/'3f CPIH'!$G$16))</f>
        <v>-</v>
      </c>
      <c r="Z162" s="135" t="str">
        <f>IF('3f CPIH'!V$16="-","-",'3g OC '!$E$11*('3f CPIH'!V$16/'3f CPIH'!$G$16))</f>
        <v>-</v>
      </c>
      <c r="AA162" s="29"/>
    </row>
    <row r="163" spans="1:27" s="30" customFormat="1" ht="11.5" x14ac:dyDescent="0.25">
      <c r="A163" s="273">
        <v>6</v>
      </c>
      <c r="B163" s="138" t="s">
        <v>352</v>
      </c>
      <c r="C163" s="189" t="s">
        <v>45</v>
      </c>
      <c r="D163" s="141" t="s">
        <v>332</v>
      </c>
      <c r="E163" s="137"/>
      <c r="F163" s="31"/>
      <c r="G163" s="135" t="s">
        <v>336</v>
      </c>
      <c r="H163" s="135" t="s">
        <v>336</v>
      </c>
      <c r="I163" s="135" t="s">
        <v>336</v>
      </c>
      <c r="J163" s="135" t="s">
        <v>336</v>
      </c>
      <c r="K163" s="135">
        <f>IF('3h SMNCC'!F$37="-","-",'3h SMNCC'!F$45)</f>
        <v>0</v>
      </c>
      <c r="L163" s="135">
        <f>IF('3h SMNCC'!G$37="-","-",'3h SMNCC'!G$45)</f>
        <v>-0.12178212898926209</v>
      </c>
      <c r="M163" s="135">
        <f>IF('3h SMNCC'!H$37="-","-",'3h SMNCC'!H$45)</f>
        <v>1.3595250059192825</v>
      </c>
      <c r="N163" s="135">
        <f>IF('3h SMNCC'!I$37="-","-",'3h SMNCC'!I$45)</f>
        <v>5.6746306369773842</v>
      </c>
      <c r="O163" s="31"/>
      <c r="P163" s="135" t="str">
        <f>IF('3h SMNCC'!K$37="-","-",'3h SMNCC'!K$45)</f>
        <v>-</v>
      </c>
      <c r="Q163" s="135" t="str">
        <f>IF('3h SMNCC'!L$37="-","-",'3h SMNCC'!L$45)</f>
        <v>-</v>
      </c>
      <c r="R163" s="135" t="str">
        <f>IF('3h SMNCC'!M$37="-","-",'3h SMNCC'!M$45)</f>
        <v>-</v>
      </c>
      <c r="S163" s="135" t="str">
        <f>IF('3h SMNCC'!N$37="-","-",'3h SMNCC'!N$45)</f>
        <v>-</v>
      </c>
      <c r="T163" s="135" t="str">
        <f>IF('3h SMNCC'!O$37="-","-",'3h SMNCC'!O$45)</f>
        <v>-</v>
      </c>
      <c r="U163" s="135" t="str">
        <f>IF('3h SMNCC'!P$37="-","-",'3h SMNCC'!P$45)</f>
        <v>-</v>
      </c>
      <c r="V163" s="135" t="str">
        <f>IF('3h SMNCC'!Q$37="-","-",'3h SMNCC'!Q$45)</f>
        <v>-</v>
      </c>
      <c r="W163" s="135" t="str">
        <f>IF('3h SMNCC'!R$37="-","-",'3h SMNCC'!R$45)</f>
        <v>-</v>
      </c>
      <c r="X163" s="135" t="str">
        <f>IF('3h SMNCC'!S$37="-","-",'3h SMNCC'!S$45)</f>
        <v>-</v>
      </c>
      <c r="Y163" s="135" t="str">
        <f>IF('3h SMNCC'!T$37="-","-",'3h SMNCC'!T$45)</f>
        <v>-</v>
      </c>
      <c r="Z163" s="135" t="str">
        <f>IF('3h SMNCC'!U$37="-","-",'3h SMNCC'!U$45)</f>
        <v>-</v>
      </c>
      <c r="AA163" s="29"/>
    </row>
    <row r="164" spans="1:27" s="30" customFormat="1" ht="11.5" x14ac:dyDescent="0.25">
      <c r="A164" s="273">
        <v>7</v>
      </c>
      <c r="B164" s="138" t="s">
        <v>352</v>
      </c>
      <c r="C164" s="189" t="s">
        <v>399</v>
      </c>
      <c r="D164" s="141" t="s">
        <v>332</v>
      </c>
      <c r="E164" s="137"/>
      <c r="F164" s="31"/>
      <c r="G164" s="135">
        <f>IF('3f CPIH'!C$16="-","-",'3i PAAC PAP'!$G$15*('3f CPIH'!C$16/'3f CPIH'!$G$16))</f>
        <v>13.020087506374207</v>
      </c>
      <c r="H164" s="135">
        <f>IF('3f CPIH'!D$16="-","-",'3i PAAC PAP'!$G$15*('3f CPIH'!D$16/'3f CPIH'!$G$16))</f>
        <v>13.046153747628209</v>
      </c>
      <c r="I164" s="135">
        <f>IF('3f CPIH'!E$16="-","-",'3i PAAC PAP'!$G$15*('3f CPIH'!E$16/'3f CPIH'!$G$16))</f>
        <v>13.085253109509214</v>
      </c>
      <c r="J164" s="135">
        <f>IF('3f CPIH'!F$16="-","-",'3i PAAC PAP'!$G$15*('3f CPIH'!F$16/'3f CPIH'!$G$16))</f>
        <v>13.163451833271221</v>
      </c>
      <c r="K164" s="135">
        <f>IF('3f CPIH'!G$16="-","-",'3i PAAC PAP'!$G$15*('3f CPIH'!G$16/'3f CPIH'!$G$16))</f>
        <v>13.319849280795236</v>
      </c>
      <c r="L164" s="135">
        <f>IF('3f CPIH'!H$16="-","-",'3i PAAC PAP'!$G$15*('3f CPIH'!H$16/'3f CPIH'!$G$16))</f>
        <v>13.489279848946252</v>
      </c>
      <c r="M164" s="135">
        <f>IF('3f CPIH'!I$16="-","-",'3i PAAC PAP'!$G$15*('3f CPIH'!I$16/'3f CPIH'!$G$16))</f>
        <v>13.684776658351268</v>
      </c>
      <c r="N164" s="135">
        <f>IF('3f CPIH'!J$16="-","-",'3i PAAC PAP'!$G$15*('3f CPIH'!J$16/'3f CPIH'!$G$16))</f>
        <v>13.802074743994281</v>
      </c>
      <c r="O164" s="31"/>
      <c r="P164" s="135">
        <f>IF('3f CPIH'!L$16="-","-",'3i PAAC PAP'!$G$15*('3f CPIH'!L$16/'3f CPIH'!$G$16))</f>
        <v>13.802074743994281</v>
      </c>
      <c r="Q164" s="135" t="str">
        <f>IF('3f CPIH'!M$16="-","-",'3i PAAC PAP'!$G$15*('3f CPIH'!M$16/'3f CPIH'!$G$16))</f>
        <v>-</v>
      </c>
      <c r="R164" s="135" t="str">
        <f>IF('3f CPIH'!N$16="-","-",'3i PAAC PAP'!$G$15*('3f CPIH'!N$16/'3f CPIH'!$G$16))</f>
        <v>-</v>
      </c>
      <c r="S164" s="135" t="str">
        <f>IF('3f CPIH'!O$16="-","-",'3i PAAC PAP'!$G$15*('3f CPIH'!O$16/'3f CPIH'!$G$16))</f>
        <v>-</v>
      </c>
      <c r="T164" s="135" t="str">
        <f>IF('3f CPIH'!P$16="-","-",'3i PAAC PAP'!$G$15*('3f CPIH'!P$16/'3f CPIH'!$G$16))</f>
        <v>-</v>
      </c>
      <c r="U164" s="135" t="str">
        <f>IF('3f CPIH'!Q$16="-","-",'3i PAAC PAP'!$G$15*('3f CPIH'!Q$16/'3f CPIH'!$G$16))</f>
        <v>-</v>
      </c>
      <c r="V164" s="135" t="str">
        <f>IF('3f CPIH'!R$16="-","-",'3i PAAC PAP'!$G$15*('3f CPIH'!R$16/'3f CPIH'!$G$16))</f>
        <v>-</v>
      </c>
      <c r="W164" s="135" t="str">
        <f>IF('3f CPIH'!S$16="-","-",'3i PAAC PAP'!$G$15*('3f CPIH'!S$16/'3f CPIH'!$G$16))</f>
        <v>-</v>
      </c>
      <c r="X164" s="135" t="str">
        <f>IF('3f CPIH'!T$16="-","-",'3i PAAC PAP'!$G$15*('3f CPIH'!T$16/'3f CPIH'!$G$16))</f>
        <v>-</v>
      </c>
      <c r="Y164" s="135" t="str">
        <f>IF('3f CPIH'!U$16="-","-",'3i PAAC PAP'!$G$15*('3f CPIH'!U$16/'3f CPIH'!$G$16))</f>
        <v>-</v>
      </c>
      <c r="Z164" s="135" t="str">
        <f>IF('3f CPIH'!V$16="-","-",'3i PAAC PAP'!$G$15*('3f CPIH'!V$16/'3f CPIH'!$G$16))</f>
        <v>-</v>
      </c>
      <c r="AA164" s="29"/>
    </row>
    <row r="165" spans="1:27" s="30" customFormat="1" ht="11.5" x14ac:dyDescent="0.25">
      <c r="A165" s="273">
        <v>8</v>
      </c>
      <c r="B165" s="138" t="s">
        <v>352</v>
      </c>
      <c r="C165" s="138" t="s">
        <v>417</v>
      </c>
      <c r="D165" s="141" t="s">
        <v>332</v>
      </c>
      <c r="E165" s="137"/>
      <c r="F165" s="31"/>
      <c r="G165" s="135">
        <f>IF(G160="-","-",SUM(G158:G163)*'3i PAAC PAP'!$G$27)</f>
        <v>4.1937083305843119</v>
      </c>
      <c r="H165" s="135">
        <f>IF(H160="-","-",SUM(H158:H163)*'3i PAAC PAP'!$G$27)</f>
        <v>4.2013549875359884</v>
      </c>
      <c r="I165" s="135">
        <f>IF(I160="-","-",SUM(I158:I163)*'3i PAAC PAP'!$G$27)</f>
        <v>4.2164191614977788</v>
      </c>
      <c r="J165" s="135">
        <f>IF(J160="-","-",SUM(J158:J163)*'3i PAAC PAP'!$G$27)</f>
        <v>4.2393591323528099</v>
      </c>
      <c r="K165" s="135">
        <f>IF(K160="-","-",SUM(K158:K163)*'3i PAAC PAP'!$G$27)</f>
        <v>4.2897914821097558</v>
      </c>
      <c r="L165" s="135">
        <f>IF(L160="-","-",SUM(L158:L163)*'3i PAAC PAP'!$G$27)</f>
        <v>4.3325444798664714</v>
      </c>
      <c r="M165" s="135">
        <f>IF(M160="-","-",SUM(M158:M163)*'3i PAAC PAP'!$G$27)</f>
        <v>4.4980404263474183</v>
      </c>
      <c r="N165" s="135">
        <f>IF(N160="-","-",SUM(N158:N163)*'3i PAAC PAP'!$G$27)</f>
        <v>4.7787193544855766</v>
      </c>
      <c r="O165" s="31"/>
      <c r="P165" s="135" t="str">
        <f>IF(P160="-","-",SUM(P158:P163)*'3i PAAC PAP'!$G$27)</f>
        <v>-</v>
      </c>
      <c r="Q165" s="135" t="str">
        <f>IF(Q160="-","-",SUM(Q158:Q163)*'3i PAAC PAP'!$G$27)</f>
        <v>-</v>
      </c>
      <c r="R165" s="135" t="str">
        <f>IF(R160="-","-",SUM(R158:R163)*'3i PAAC PAP'!$G$27)</f>
        <v>-</v>
      </c>
      <c r="S165" s="135" t="str">
        <f>IF(S160="-","-",SUM(S158:S163)*'3i PAAC PAP'!$G$27)</f>
        <v>-</v>
      </c>
      <c r="T165" s="135" t="str">
        <f>IF(T160="-","-",SUM(T158:T163)*'3i PAAC PAP'!$G$27)</f>
        <v>-</v>
      </c>
      <c r="U165" s="135" t="str">
        <f>IF(U160="-","-",SUM(U158:U163)*'3i PAAC PAP'!$G$27)</f>
        <v>-</v>
      </c>
      <c r="V165" s="135" t="str">
        <f>IF(V160="-","-",SUM(V158:V163)*'3i PAAC PAP'!$G$27)</f>
        <v>-</v>
      </c>
      <c r="W165" s="135" t="str">
        <f>IF(W160="-","-",SUM(W158:W163)*'3i PAAC PAP'!$G$27)</f>
        <v>-</v>
      </c>
      <c r="X165" s="135" t="str">
        <f>IF(X160="-","-",SUM(X158:X163)*'3i PAAC PAP'!$G$27)</f>
        <v>-</v>
      </c>
      <c r="Y165" s="135" t="str">
        <f>IF(Y160="-","-",SUM(Y158:Y163)*'3i PAAC PAP'!$G$27)</f>
        <v>-</v>
      </c>
      <c r="Z165" s="135" t="str">
        <f>IF(Z160="-","-",SUM(Z158:Z163)*'3i PAAC PAP'!$G$27)</f>
        <v>-</v>
      </c>
      <c r="AA165" s="29"/>
    </row>
    <row r="166" spans="1:27" s="30" customFormat="1" ht="11.5" x14ac:dyDescent="0.25">
      <c r="A166" s="273">
        <v>9</v>
      </c>
      <c r="B166" s="138" t="s">
        <v>398</v>
      </c>
      <c r="C166" s="189" t="s">
        <v>548</v>
      </c>
      <c r="D166" s="141" t="s">
        <v>332</v>
      </c>
      <c r="E166" s="137"/>
      <c r="F166" s="31"/>
      <c r="G166" s="135">
        <f>IF(G160="-","-",SUM(G158:G165)*'3j EBIT'!$E$11)</f>
        <v>1.7232168683856444</v>
      </c>
      <c r="H166" s="135">
        <f>IF(H160="-","-",SUM(H158:H165)*'3j EBIT'!$E$11)</f>
        <v>1.7264031118082077</v>
      </c>
      <c r="I166" s="135">
        <f>IF(I160="-","-",SUM(I158:I165)*'3j EBIT'!$E$11)</f>
        <v>1.732447331232551</v>
      </c>
      <c r="J166" s="135">
        <f>IF(J160="-","-",SUM(J158:J165)*'3j EBIT'!$E$11)</f>
        <v>1.7420060615002413</v>
      </c>
      <c r="K166" s="135">
        <f>IF(K160="-","-",SUM(K158:K165)*'3j EBIT'!$E$11)</f>
        <v>1.7627255895942073</v>
      </c>
      <c r="L166" s="135">
        <f>IF(L160="-","-",SUM(L158:L165)*'3j EBIT'!$E$11)</f>
        <v>1.7809902562139195</v>
      </c>
      <c r="M166" s="135">
        <f>IF(M160="-","-",SUM(M158:M165)*'3j EBIT'!$E$11)</f>
        <v>1.8429454517383512</v>
      </c>
      <c r="N166" s="135">
        <f>IF(N160="-","-",SUM(N158:N165)*'3j EBIT'!$E$11)</f>
        <v>1.9439496645952479</v>
      </c>
      <c r="O166" s="31"/>
      <c r="P166" s="135" t="str">
        <f>IF(P160="-","-",SUM(P158:P165)*'3j EBIT'!$E$11)</f>
        <v>-</v>
      </c>
      <c r="Q166" s="135" t="str">
        <f>IF(Q160="-","-",SUM(Q158:Q165)*'3j EBIT'!$E$11)</f>
        <v>-</v>
      </c>
      <c r="R166" s="135" t="str">
        <f>IF(R160="-","-",SUM(R158:R165)*'3j EBIT'!$E$11)</f>
        <v>-</v>
      </c>
      <c r="S166" s="135" t="str">
        <f>IF(S160="-","-",SUM(S158:S165)*'3j EBIT'!$E$11)</f>
        <v>-</v>
      </c>
      <c r="T166" s="135" t="str">
        <f>IF(T160="-","-",SUM(T158:T165)*'3j EBIT'!$E$11)</f>
        <v>-</v>
      </c>
      <c r="U166" s="135" t="str">
        <f>IF(U160="-","-",SUM(U158:U165)*'3j EBIT'!$E$11)</f>
        <v>-</v>
      </c>
      <c r="V166" s="135" t="str">
        <f>IF(V160="-","-",SUM(V158:V165)*'3j EBIT'!$E$11)</f>
        <v>-</v>
      </c>
      <c r="W166" s="135" t="str">
        <f>IF(W160="-","-",SUM(W158:W165)*'3j EBIT'!$E$11)</f>
        <v>-</v>
      </c>
      <c r="X166" s="135" t="str">
        <f>IF(X160="-","-",SUM(X158:X165)*'3j EBIT'!$E$11)</f>
        <v>-</v>
      </c>
      <c r="Y166" s="135" t="str">
        <f>IF(Y160="-","-",SUM(Y158:Y165)*'3j EBIT'!$E$11)</f>
        <v>-</v>
      </c>
      <c r="Z166" s="135" t="str">
        <f>IF(Z160="-","-",SUM(Z158:Z165)*'3j EBIT'!$E$11)</f>
        <v>-</v>
      </c>
      <c r="AA166" s="29"/>
    </row>
    <row r="167" spans="1:27" s="30" customFormat="1" ht="11.5" x14ac:dyDescent="0.25">
      <c r="A167" s="273">
        <v>10</v>
      </c>
      <c r="B167" s="138" t="s">
        <v>294</v>
      </c>
      <c r="C167" s="187" t="s">
        <v>549</v>
      </c>
      <c r="D167" s="141" t="s">
        <v>332</v>
      </c>
      <c r="E167" s="137"/>
      <c r="F167" s="31"/>
      <c r="G167" s="135">
        <f>IF(G162="-","-",SUM(G158:G160,G162:G166)*'3k HAP'!$E$12)</f>
        <v>1.337908407085014</v>
      </c>
      <c r="H167" s="135">
        <f>IF(H162="-","-",SUM(H158:H160,H162:H166)*'3k HAP'!$E$12)</f>
        <v>1.3403822117118573</v>
      </c>
      <c r="I167" s="135">
        <f>IF(I162="-","-",SUM(I158:I160,I162:I166)*'3k HAP'!$E$12)</f>
        <v>1.3450749536008519</v>
      </c>
      <c r="J167" s="135">
        <f>IF(J162="-","-",SUM(J158:J160,J162:J166)*'3k HAP'!$E$12)</f>
        <v>1.3524963674813819</v>
      </c>
      <c r="K167" s="135">
        <f>IF(K162="-","-",SUM(K158:K160,K162:K166)*'3k HAP'!$E$12)</f>
        <v>1.3685830431264046</v>
      </c>
      <c r="L167" s="135">
        <f>IF(L162="-","-",SUM(L158:L160,L162:L166)*'3k HAP'!$E$12)</f>
        <v>1.3827637602905831</v>
      </c>
      <c r="M167" s="135">
        <f>IF(M162="-","-",SUM(M158:M160,M162:M166)*'3k HAP'!$E$12)</f>
        <v>1.4308658758602772</v>
      </c>
      <c r="N167" s="135">
        <f>IF(N162="-","-",SUM(N158:N160,N162:N166)*'3k HAP'!$E$12)</f>
        <v>1.5092857126268728</v>
      </c>
      <c r="O167" s="31"/>
      <c r="P167" s="135">
        <f>IF(P162="-","-",SUM(P158:P160,P162:P166)*'3k HAP'!$E$12)</f>
        <v>1.2268416081266345</v>
      </c>
      <c r="Q167" s="135" t="str">
        <f>IF(Q162="-","-",SUM(Q158:Q160,Q162:Q166)*'3k HAP'!$E$12)</f>
        <v>-</v>
      </c>
      <c r="R167" s="135" t="str">
        <f>IF(R162="-","-",SUM(R158:R160,R162:R166)*'3k HAP'!$E$12)</f>
        <v>-</v>
      </c>
      <c r="S167" s="135" t="str">
        <f>IF(S162="-","-",SUM(S158:S160,S162:S166)*'3k HAP'!$E$12)</f>
        <v>-</v>
      </c>
      <c r="T167" s="135" t="str">
        <f>IF(T162="-","-",SUM(T158:T160,T162:T166)*'3k HAP'!$E$12)</f>
        <v>-</v>
      </c>
      <c r="U167" s="135" t="str">
        <f>IF(U162="-","-",SUM(U158:U160,U162:U166)*'3k HAP'!$E$12)</f>
        <v>-</v>
      </c>
      <c r="V167" s="135" t="str">
        <f>IF(V162="-","-",SUM(V158:V160,V162:V166)*'3k HAP'!$E$12)</f>
        <v>-</v>
      </c>
      <c r="W167" s="135" t="str">
        <f>IF(W162="-","-",SUM(W158:W160,W162:W166)*'3k HAP'!$E$12)</f>
        <v>-</v>
      </c>
      <c r="X167" s="135" t="str">
        <f>IF(X162="-","-",SUM(X158:X160,X162:X166)*'3k HAP'!$E$12)</f>
        <v>-</v>
      </c>
      <c r="Y167" s="135" t="str">
        <f>IF(Y162="-","-",SUM(Y158:Y160,Y162:Y166)*'3k HAP'!$E$12)</f>
        <v>-</v>
      </c>
      <c r="Z167" s="135" t="str">
        <f>IF(Z162="-","-",SUM(Z158:Z160,Z162:Z166)*'3k HAP'!$E$12)</f>
        <v>-</v>
      </c>
      <c r="AA167" s="29"/>
    </row>
    <row r="168" spans="1:27" s="30" customFormat="1" ht="11.5" x14ac:dyDescent="0.25">
      <c r="A168" s="273">
        <v>11</v>
      </c>
      <c r="B168" s="138" t="s">
        <v>46</v>
      </c>
      <c r="C168" s="189" t="str">
        <f>B168&amp;"_"&amp;D168</f>
        <v>Total_Northern Scotland</v>
      </c>
      <c r="D168" s="136" t="s">
        <v>332</v>
      </c>
      <c r="E168" s="137"/>
      <c r="F168" s="31"/>
      <c r="G168" s="135">
        <f t="shared" ref="G168:N168" si="26">IF(G146="-","-",SUM(G158:G167))</f>
        <v>93.756749927346675</v>
      </c>
      <c r="H168" s="135">
        <f t="shared" si="26"/>
        <v>93.930106997636258</v>
      </c>
      <c r="I168" s="135">
        <f t="shared" si="26"/>
        <v>94.258960770757142</v>
      </c>
      <c r="J168" s="135">
        <f t="shared" si="26"/>
        <v>94.779031981625891</v>
      </c>
      <c r="K168" s="135">
        <f t="shared" si="26"/>
        <v>95.906339663994686</v>
      </c>
      <c r="L168" s="135">
        <f t="shared" si="26"/>
        <v>96.90008329092133</v>
      </c>
      <c r="M168" s="135">
        <f t="shared" si="26"/>
        <v>100.27094036645921</v>
      </c>
      <c r="N168" s="135">
        <f t="shared" si="26"/>
        <v>105.76637561907728</v>
      </c>
      <c r="O168" s="31"/>
      <c r="P168" s="135" t="str">
        <f>IF(P158="-","-",SUM(P158:P167))</f>
        <v>-</v>
      </c>
      <c r="Q168" s="135" t="str">
        <f t="shared" ref="Q168:Z168" si="27">IF(Q158="-","-",SUM(Q158:Q167))</f>
        <v>-</v>
      </c>
      <c r="R168" s="135" t="str">
        <f t="shared" si="27"/>
        <v>-</v>
      </c>
      <c r="S168" s="135" t="str">
        <f t="shared" si="27"/>
        <v>-</v>
      </c>
      <c r="T168" s="135" t="str">
        <f t="shared" si="27"/>
        <v>-</v>
      </c>
      <c r="U168" s="135" t="str">
        <f t="shared" si="27"/>
        <v>-</v>
      </c>
      <c r="V168" s="135" t="str">
        <f t="shared" si="27"/>
        <v>-</v>
      </c>
      <c r="W168" s="135" t="str">
        <f t="shared" si="27"/>
        <v>-</v>
      </c>
      <c r="X168" s="135" t="str">
        <f t="shared" si="27"/>
        <v>-</v>
      </c>
      <c r="Y168" s="135" t="str">
        <f t="shared" si="27"/>
        <v>-</v>
      </c>
      <c r="Z168" s="135" t="str">
        <f t="shared" si="27"/>
        <v>-</v>
      </c>
      <c r="AA168" s="29"/>
    </row>
    <row r="169" spans="1:27" s="30" customFormat="1" ht="11.5" x14ac:dyDescent="0.25">
      <c r="A169" s="273"/>
      <c r="B169" s="142" t="s">
        <v>353</v>
      </c>
      <c r="C169" s="142" t="s">
        <v>344</v>
      </c>
      <c r="D169" s="140" t="s">
        <v>293</v>
      </c>
      <c r="E169" s="134"/>
      <c r="F169" s="31"/>
      <c r="G169" s="41" t="str">
        <f t="shared" ref="G169:N179" si="28">IF(G15="-","-",AVERAGE(G15,G26,G37,G48,G59,G70,G81,G92,G103,G114,G125,G136,G147,G158))</f>
        <v>-</v>
      </c>
      <c r="H169" s="41" t="str">
        <f t="shared" si="28"/>
        <v>-</v>
      </c>
      <c r="I169" s="41" t="str">
        <f t="shared" si="28"/>
        <v>-</v>
      </c>
      <c r="J169" s="41" t="str">
        <f t="shared" si="28"/>
        <v>-</v>
      </c>
      <c r="K169" s="41" t="str">
        <f t="shared" si="28"/>
        <v>-</v>
      </c>
      <c r="L169" s="41" t="str">
        <f t="shared" si="28"/>
        <v>-</v>
      </c>
      <c r="M169" s="41" t="str">
        <f t="shared" si="28"/>
        <v>-</v>
      </c>
      <c r="N169" s="41" t="str">
        <f t="shared" si="28"/>
        <v>-</v>
      </c>
      <c r="O169" s="31"/>
      <c r="P169" s="41" t="str">
        <f t="shared" ref="P169:Z169" si="29">IF(P15="-","-",AVERAGE(P15,P26,P37,P48,P59,P70,P81,P92,P103,P114,P125,P136,P147,P158))</f>
        <v>-</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5" x14ac:dyDescent="0.25">
      <c r="A170" s="273"/>
      <c r="B170" s="142" t="s">
        <v>353</v>
      </c>
      <c r="C170" s="142" t="s">
        <v>303</v>
      </c>
      <c r="D170" s="140" t="s">
        <v>293</v>
      </c>
      <c r="E170" s="134"/>
      <c r="F170" s="31"/>
      <c r="G170" s="41" t="str">
        <f t="shared" si="28"/>
        <v>-</v>
      </c>
      <c r="H170" s="41" t="str">
        <f t="shared" si="28"/>
        <v>-</v>
      </c>
      <c r="I170" s="41" t="str">
        <f t="shared" si="28"/>
        <v>-</v>
      </c>
      <c r="J170" s="41" t="str">
        <f t="shared" si="28"/>
        <v>-</v>
      </c>
      <c r="K170" s="41" t="str">
        <f t="shared" si="28"/>
        <v>-</v>
      </c>
      <c r="L170" s="41" t="str">
        <f t="shared" si="28"/>
        <v>-</v>
      </c>
      <c r="M170" s="41" t="str">
        <f t="shared" si="28"/>
        <v>-</v>
      </c>
      <c r="N170" s="41" t="str">
        <f t="shared" si="28"/>
        <v>-</v>
      </c>
      <c r="O170" s="31"/>
      <c r="P170" s="41" t="str">
        <f t="shared" ref="P170:Z170" si="30">IF(P16="-","-",AVERAGE(P16,P27,P38,P49,P60,P71,P82,P93,P104,P115,P126,P137,P148,P159))</f>
        <v>-</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5" x14ac:dyDescent="0.25">
      <c r="A171" s="273"/>
      <c r="B171" s="142" t="s">
        <v>2</v>
      </c>
      <c r="C171" s="142" t="s">
        <v>345</v>
      </c>
      <c r="D171" s="140" t="s">
        <v>293</v>
      </c>
      <c r="E171" s="134"/>
      <c r="F171" s="31"/>
      <c r="G171" s="41">
        <f t="shared" si="28"/>
        <v>6.5567588596821045</v>
      </c>
      <c r="H171" s="41">
        <f t="shared" si="28"/>
        <v>6.5567588596821045</v>
      </c>
      <c r="I171" s="41">
        <f t="shared" si="28"/>
        <v>6.6197359495950776</v>
      </c>
      <c r="J171" s="41">
        <f t="shared" si="28"/>
        <v>6.6197359495950776</v>
      </c>
      <c r="K171" s="41">
        <f t="shared" si="28"/>
        <v>6.6995028867368616</v>
      </c>
      <c r="L171" s="41">
        <f t="shared" si="28"/>
        <v>6.6995028867368616</v>
      </c>
      <c r="M171" s="41">
        <f t="shared" si="28"/>
        <v>7.113121830127354</v>
      </c>
      <c r="N171" s="41">
        <f t="shared" si="28"/>
        <v>7.113121830127354</v>
      </c>
      <c r="O171" s="31"/>
      <c r="P171" s="41" t="str">
        <f t="shared" ref="P171:Z171" si="31">IF(P17="-","-",AVERAGE(P17,P28,P39,P50,P61,P72,P83,P94,P105,P116,P127,P138,P149,P160))</f>
        <v>-</v>
      </c>
      <c r="Q171" s="41" t="str">
        <f t="shared" si="31"/>
        <v>-</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5" x14ac:dyDescent="0.25">
      <c r="A172" s="273"/>
      <c r="B172" s="142" t="s">
        <v>355</v>
      </c>
      <c r="C172" s="142" t="s">
        <v>346</v>
      </c>
      <c r="D172" s="140" t="s">
        <v>293</v>
      </c>
      <c r="E172" s="134"/>
      <c r="F172" s="31"/>
      <c r="G172" s="41" t="str">
        <f t="shared" si="28"/>
        <v>-</v>
      </c>
      <c r="H172" s="41" t="str">
        <f t="shared" si="28"/>
        <v>-</v>
      </c>
      <c r="I172" s="41" t="str">
        <f t="shared" si="28"/>
        <v>-</v>
      </c>
      <c r="J172" s="41" t="str">
        <f t="shared" si="28"/>
        <v>-</v>
      </c>
      <c r="K172" s="41" t="str">
        <f t="shared" si="28"/>
        <v>-</v>
      </c>
      <c r="L172" s="41" t="str">
        <f t="shared" si="28"/>
        <v>-</v>
      </c>
      <c r="M172" s="41" t="str">
        <f t="shared" si="28"/>
        <v>-</v>
      </c>
      <c r="N172" s="41" t="str">
        <f t="shared" si="28"/>
        <v>-</v>
      </c>
      <c r="O172" s="31"/>
      <c r="P172" s="41" t="str">
        <f t="shared" ref="P172:Z172" si="32">IF(P18="-","-",AVERAGE(P18,P29,P40,P51,P62,P73,P84,P95,P106,P117,P128,P139,P150,P161))</f>
        <v>-</v>
      </c>
      <c r="Q172" s="41" t="str">
        <f t="shared" si="32"/>
        <v>-</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5" x14ac:dyDescent="0.25">
      <c r="A173" s="273"/>
      <c r="B173" s="142" t="s">
        <v>352</v>
      </c>
      <c r="C173" s="142" t="s">
        <v>347</v>
      </c>
      <c r="D173" s="140" t="s">
        <v>293</v>
      </c>
      <c r="E173" s="134"/>
      <c r="F173" s="31"/>
      <c r="G173" s="41">
        <f t="shared" si="28"/>
        <v>66.925069955235372</v>
      </c>
      <c r="H173" s="41">
        <f t="shared" si="28"/>
        <v>67.059054079269899</v>
      </c>
      <c r="I173" s="41">
        <f t="shared" si="28"/>
        <v>67.260030265321674</v>
      </c>
      <c r="J173" s="41">
        <f t="shared" si="28"/>
        <v>67.661982637425155</v>
      </c>
      <c r="K173" s="41">
        <f t="shared" si="28"/>
        <v>68.465887381632214</v>
      </c>
      <c r="L173" s="41">
        <f t="shared" si="28"/>
        <v>69.336784187856466</v>
      </c>
      <c r="M173" s="41">
        <f t="shared" si="28"/>
        <v>70.341665118115287</v>
      </c>
      <c r="N173" s="41">
        <f t="shared" si="28"/>
        <v>70.944593676270543</v>
      </c>
      <c r="O173" s="31"/>
      <c r="P173" s="41">
        <f t="shared" ref="P173:Z173" si="33">IF(P19="-","-",AVERAGE(P19,P30,P41,P52,P63,P74,P85,P96,P107,P118,P129,P140,P151,P162))</f>
        <v>70.944593676270543</v>
      </c>
      <c r="Q173" s="41" t="str">
        <f t="shared" si="33"/>
        <v>-</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5" x14ac:dyDescent="0.25">
      <c r="A174" s="273"/>
      <c r="B174" s="142" t="s">
        <v>352</v>
      </c>
      <c r="C174" s="142" t="s">
        <v>45</v>
      </c>
      <c r="D174" s="140" t="s">
        <v>293</v>
      </c>
      <c r="E174" s="134"/>
      <c r="F174" s="31"/>
      <c r="G174" s="41" t="str">
        <f t="shared" si="28"/>
        <v>-</v>
      </c>
      <c r="H174" s="41" t="str">
        <f t="shared" si="28"/>
        <v>-</v>
      </c>
      <c r="I174" s="41" t="str">
        <f t="shared" si="28"/>
        <v>-</v>
      </c>
      <c r="J174" s="41" t="str">
        <f t="shared" si="28"/>
        <v>-</v>
      </c>
      <c r="K174" s="41">
        <f t="shared" si="28"/>
        <v>0</v>
      </c>
      <c r="L174" s="41">
        <f t="shared" si="28"/>
        <v>-0.12178212898926206</v>
      </c>
      <c r="M174" s="41">
        <f t="shared" si="28"/>
        <v>1.3595250059192823</v>
      </c>
      <c r="N174" s="41">
        <f t="shared" si="28"/>
        <v>5.6746306369773842</v>
      </c>
      <c r="O174" s="31"/>
      <c r="P174" s="41" t="str">
        <f t="shared" ref="P174:Z174" si="34">IF(P20="-","-",AVERAGE(P20,P31,P42,P53,P64,P75,P86,P97,P108,P119,P130,P141,P152,P163))</f>
        <v>-</v>
      </c>
      <c r="Q174" s="41" t="str">
        <f t="shared" si="34"/>
        <v>-</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5" x14ac:dyDescent="0.25">
      <c r="A175" s="273"/>
      <c r="B175" s="142" t="s">
        <v>352</v>
      </c>
      <c r="C175" s="142" t="s">
        <v>399</v>
      </c>
      <c r="D175" s="140" t="s">
        <v>293</v>
      </c>
      <c r="E175" s="134"/>
      <c r="F175" s="31"/>
      <c r="G175" s="41">
        <f t="shared" si="28"/>
        <v>13.020087506374209</v>
      </c>
      <c r="H175" s="41">
        <f t="shared" si="28"/>
        <v>13.046153747628209</v>
      </c>
      <c r="I175" s="41">
        <f t="shared" si="28"/>
        <v>13.085253109509212</v>
      </c>
      <c r="J175" s="41">
        <f t="shared" si="28"/>
        <v>13.163451833271219</v>
      </c>
      <c r="K175" s="41">
        <f t="shared" si="28"/>
        <v>13.319849280795237</v>
      </c>
      <c r="L175" s="41">
        <f t="shared" si="28"/>
        <v>13.489279848946248</v>
      </c>
      <c r="M175" s="41">
        <f t="shared" si="28"/>
        <v>13.684776658351268</v>
      </c>
      <c r="N175" s="41">
        <f t="shared" si="28"/>
        <v>13.802074743994277</v>
      </c>
      <c r="O175" s="31"/>
      <c r="P175" s="41">
        <f t="shared" ref="P175:Z175" si="35">IF(P21="-","-",AVERAGE(P21,P32,P43,P54,P65,P76,P87,P98,P109,P120,P131,P142,P153,P164))</f>
        <v>13.802074743994277</v>
      </c>
      <c r="Q175" s="41" t="str">
        <f t="shared" si="35"/>
        <v>-</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5" x14ac:dyDescent="0.25">
      <c r="A176" s="273"/>
      <c r="B176" s="142" t="s">
        <v>352</v>
      </c>
      <c r="C176" s="142" t="s">
        <v>417</v>
      </c>
      <c r="D176" s="140" t="s">
        <v>293</v>
      </c>
      <c r="E176" s="134"/>
      <c r="F176" s="31"/>
      <c r="G176" s="41">
        <f t="shared" si="28"/>
        <v>4.1937083305843128</v>
      </c>
      <c r="H176" s="41">
        <f t="shared" si="28"/>
        <v>4.2013549875359875</v>
      </c>
      <c r="I176" s="41">
        <f t="shared" si="28"/>
        <v>4.2164191614977806</v>
      </c>
      <c r="J176" s="41">
        <f t="shared" si="28"/>
        <v>4.2393591323528099</v>
      </c>
      <c r="K176" s="41">
        <f t="shared" si="28"/>
        <v>4.2897914821097558</v>
      </c>
      <c r="L176" s="41">
        <f t="shared" si="28"/>
        <v>4.3325444798664714</v>
      </c>
      <c r="M176" s="41">
        <f t="shared" si="28"/>
        <v>4.4980404263474174</v>
      </c>
      <c r="N176" s="41">
        <f t="shared" si="28"/>
        <v>4.7787193544855757</v>
      </c>
      <c r="O176" s="31"/>
      <c r="P176" s="41" t="str">
        <f t="shared" ref="P176:Z176" si="36">IF(P22="-","-",AVERAGE(P22,P33,P44,P55,P66,P77,P88,P99,P110,P121,P132,P143,P154,P165))</f>
        <v>-</v>
      </c>
      <c r="Q176" s="41" t="str">
        <f t="shared" si="36"/>
        <v>-</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5" x14ac:dyDescent="0.25">
      <c r="A177" s="273"/>
      <c r="B177" s="142" t="s">
        <v>398</v>
      </c>
      <c r="C177" s="142" t="s">
        <v>548</v>
      </c>
      <c r="D177" s="140" t="s">
        <v>293</v>
      </c>
      <c r="E177" s="134"/>
      <c r="F177" s="31"/>
      <c r="G177" s="41">
        <f t="shared" si="28"/>
        <v>1.7232168683856448</v>
      </c>
      <c r="H177" s="41">
        <f t="shared" si="28"/>
        <v>1.7264031118082077</v>
      </c>
      <c r="I177" s="41">
        <f t="shared" si="28"/>
        <v>1.7324473312325506</v>
      </c>
      <c r="J177" s="41">
        <f t="shared" si="28"/>
        <v>1.7420060615002413</v>
      </c>
      <c r="K177" s="41">
        <f t="shared" si="28"/>
        <v>1.7627255895942076</v>
      </c>
      <c r="L177" s="41">
        <f t="shared" si="28"/>
        <v>1.7809902562139188</v>
      </c>
      <c r="M177" s="41">
        <f t="shared" si="28"/>
        <v>1.8429454517383517</v>
      </c>
      <c r="N177" s="41">
        <f t="shared" si="28"/>
        <v>1.9439496645952479</v>
      </c>
      <c r="O177" s="31"/>
      <c r="P177" s="41" t="str">
        <f t="shared" ref="P177:Z177" si="37">IF(P23="-","-",AVERAGE(P23,P34,P45,P56,P67,P78,P89,P100,P111,P122,P133,P144,P155,P166))</f>
        <v>-</v>
      </c>
      <c r="Q177" s="41" t="str">
        <f t="shared" si="37"/>
        <v>-</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5" x14ac:dyDescent="0.25">
      <c r="A178" s="273"/>
      <c r="B178" s="142" t="s">
        <v>294</v>
      </c>
      <c r="C178" s="142" t="s">
        <v>549</v>
      </c>
      <c r="D178" s="140" t="s">
        <v>293</v>
      </c>
      <c r="E178" s="134"/>
      <c r="F178" s="31"/>
      <c r="G178" s="41">
        <f t="shared" si="28"/>
        <v>1.3379084070850136</v>
      </c>
      <c r="H178" s="41">
        <f t="shared" si="28"/>
        <v>1.3403822117118573</v>
      </c>
      <c r="I178" s="41">
        <f t="shared" si="28"/>
        <v>1.3450749536008517</v>
      </c>
      <c r="J178" s="41">
        <f t="shared" si="28"/>
        <v>1.3524963674813824</v>
      </c>
      <c r="K178" s="41">
        <f t="shared" si="28"/>
        <v>1.3685830431264043</v>
      </c>
      <c r="L178" s="41">
        <f t="shared" si="28"/>
        <v>1.3827637602905831</v>
      </c>
      <c r="M178" s="41">
        <f t="shared" si="28"/>
        <v>1.4308658758602772</v>
      </c>
      <c r="N178" s="41">
        <f t="shared" si="28"/>
        <v>1.5092857126268731</v>
      </c>
      <c r="O178" s="31"/>
      <c r="P178" s="41">
        <f t="shared" ref="P178:Z178" si="38">IF(P24="-","-",AVERAGE(P24,P35,P46,P57,P68,P79,P90,P101,P112,P123,P134,P145,P156,P167))</f>
        <v>1.2268416081266342</v>
      </c>
      <c r="Q178" s="41" t="str">
        <f t="shared" si="38"/>
        <v>-</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5" x14ac:dyDescent="0.25">
      <c r="A179" s="273"/>
      <c r="B179" s="142" t="s">
        <v>46</v>
      </c>
      <c r="C179" s="142" t="str">
        <f>B179&amp;"_"&amp;D179</f>
        <v>Total_GB average</v>
      </c>
      <c r="D179" s="133" t="s">
        <v>293</v>
      </c>
      <c r="E179" s="134"/>
      <c r="F179" s="31"/>
      <c r="G179" s="41">
        <f t="shared" si="28"/>
        <v>93.756749927346647</v>
      </c>
      <c r="H179" s="41">
        <f t="shared" si="28"/>
        <v>93.930106997636273</v>
      </c>
      <c r="I179" s="41">
        <f t="shared" si="28"/>
        <v>94.258960770757113</v>
      </c>
      <c r="J179" s="41">
        <f t="shared" si="28"/>
        <v>94.779031981625863</v>
      </c>
      <c r="K179" s="41">
        <f t="shared" si="28"/>
        <v>95.906339663994686</v>
      </c>
      <c r="L179" s="41">
        <f t="shared" si="28"/>
        <v>96.900083290921344</v>
      </c>
      <c r="M179" s="41">
        <f t="shared" si="28"/>
        <v>100.27094036645919</v>
      </c>
      <c r="N179" s="41">
        <f t="shared" si="28"/>
        <v>105.76637561907728</v>
      </c>
      <c r="O179" s="31"/>
      <c r="P179" s="41" t="str">
        <f t="shared" ref="P179:Z179" si="39">IF(P25="-","-",AVERAGE(P25,P36,P47,P58,P69,P80,P91,P102,P113,P124,P135,P146,P157,P168))</f>
        <v>-</v>
      </c>
      <c r="Q179" s="41" t="str">
        <f t="shared" si="39"/>
        <v>-</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25">
      <c r="N180" s="144"/>
      <c r="P180" s="144"/>
    </row>
    <row r="181" spans="1:27" x14ac:dyDescent="0.25">
      <c r="N181" s="144"/>
      <c r="P181" s="144"/>
    </row>
    <row r="182" spans="1:27" x14ac:dyDescent="0.25">
      <c r="N182" s="144"/>
      <c r="P182" s="144"/>
    </row>
    <row r="183" spans="1:27" x14ac:dyDescent="0.25">
      <c r="N183" s="144"/>
    </row>
    <row r="184" spans="1:27" x14ac:dyDescent="0.25">
      <c r="N184" s="144"/>
    </row>
    <row r="185" spans="1:27" x14ac:dyDescent="0.25">
      <c r="N185" s="144"/>
    </row>
    <row r="186" spans="1:27" x14ac:dyDescent="0.25">
      <c r="N186" s="144"/>
    </row>
    <row r="187" spans="1:27" x14ac:dyDescent="0.25"/>
    <row r="188" spans="1:27" x14ac:dyDescent="0.25"/>
    <row r="189" spans="1:27" x14ac:dyDescent="0.25"/>
    <row r="190" spans="1:27" x14ac:dyDescent="0.25"/>
    <row r="191" spans="1:27" x14ac:dyDescent="0.25"/>
    <row r="192" spans="1:27"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4"/>
  <sheetViews>
    <sheetView workbookViewId="0"/>
  </sheetViews>
  <sheetFormatPr defaultColWidth="0" defaultRowHeight="13.5" zeroHeight="1" x14ac:dyDescent="0.25"/>
  <cols>
    <col min="1" max="1" width="9" style="272" customWidth="1"/>
    <col min="2" max="2" width="33.3828125" style="44" customWidth="1"/>
    <col min="3" max="3" width="21.3828125" style="44" customWidth="1"/>
    <col min="4" max="4" width="19.765625" style="44" customWidth="1"/>
    <col min="5" max="5" width="25.07421875" style="44" customWidth="1"/>
    <col min="6" max="6" width="2.4609375" style="44" customWidth="1"/>
    <col min="7" max="14" width="15.61328125" style="44" customWidth="1"/>
    <col min="15" max="15" width="2.4609375" style="44" customWidth="1"/>
    <col min="16" max="26" width="15.61328125" style="44" customWidth="1"/>
    <col min="27" max="27" width="9" style="44" customWidth="1"/>
    <col min="28" max="16384" width="0" style="44" hidden="1"/>
  </cols>
  <sheetData>
    <row r="1" spans="1:27" s="73" customFormat="1" ht="12.4" customHeight="1" x14ac:dyDescent="0.25">
      <c r="A1" s="271"/>
    </row>
    <row r="2" spans="1:27" s="73" customFormat="1" ht="18.399999999999999" customHeight="1" x14ac:dyDescent="0.35">
      <c r="A2" s="271"/>
      <c r="B2" s="27" t="s">
        <v>466</v>
      </c>
      <c r="C2" s="27"/>
      <c r="D2" s="27"/>
    </row>
    <row r="3" spans="1:27" s="73" customFormat="1" ht="24.4" customHeight="1" x14ac:dyDescent="0.25">
      <c r="A3" s="271"/>
      <c r="B3" s="407" t="s">
        <v>538</v>
      </c>
      <c r="C3" s="407"/>
      <c r="D3" s="407"/>
      <c r="E3" s="407"/>
      <c r="F3" s="407"/>
      <c r="G3" s="407"/>
      <c r="H3" s="407"/>
      <c r="I3" s="75"/>
      <c r="J3" s="75"/>
      <c r="K3" s="75"/>
      <c r="L3" s="75"/>
      <c r="M3" s="75"/>
      <c r="N3" s="75"/>
      <c r="O3" s="75"/>
      <c r="P3" s="75"/>
      <c r="Q3" s="75"/>
    </row>
    <row r="4" spans="1:27" s="73" customFormat="1" ht="16.149999999999999" customHeight="1" x14ac:dyDescent="0.25">
      <c r="A4" s="271"/>
      <c r="B4" s="170"/>
      <c r="C4" s="170"/>
      <c r="D4" s="170"/>
      <c r="E4" s="170"/>
      <c r="F4" s="74"/>
      <c r="G4" s="74"/>
      <c r="I4" s="75"/>
      <c r="J4" s="75"/>
      <c r="K4" s="75"/>
      <c r="L4" s="75"/>
      <c r="M4" s="75"/>
      <c r="N4" s="75"/>
      <c r="O4" s="75"/>
      <c r="P4" s="75"/>
      <c r="Q4" s="75"/>
    </row>
    <row r="5" spans="1:27" ht="16.149999999999999" customHeight="1" x14ac:dyDescent="0.25">
      <c r="B5" s="78"/>
      <c r="C5" s="78"/>
      <c r="D5" s="78"/>
      <c r="E5" s="78"/>
      <c r="F5" s="78"/>
      <c r="G5" s="78"/>
      <c r="I5" s="79"/>
      <c r="J5" s="79"/>
      <c r="K5" s="79"/>
      <c r="L5" s="79"/>
      <c r="M5" s="79"/>
      <c r="N5" s="79"/>
      <c r="O5" s="79"/>
      <c r="P5" s="79"/>
      <c r="Q5" s="79"/>
    </row>
    <row r="6" spans="1:27" ht="23" x14ac:dyDescent="0.25">
      <c r="B6" s="82" t="s">
        <v>377</v>
      </c>
      <c r="C6" s="84" t="s">
        <v>508</v>
      </c>
      <c r="D6" s="78"/>
      <c r="E6" s="78"/>
      <c r="F6" s="78"/>
      <c r="G6" s="78"/>
      <c r="I6" s="79"/>
      <c r="J6" s="79"/>
      <c r="K6" s="79"/>
      <c r="L6" s="79"/>
      <c r="M6" s="79"/>
      <c r="N6" s="79"/>
      <c r="O6" s="79"/>
      <c r="P6" s="79"/>
      <c r="Q6" s="79"/>
    </row>
    <row r="7" spans="1:27" ht="14.65" customHeight="1" x14ac:dyDescent="0.25">
      <c r="B7" s="82" t="s">
        <v>494</v>
      </c>
      <c r="C7" s="84" t="s">
        <v>0</v>
      </c>
      <c r="D7" s="78"/>
      <c r="E7" s="78"/>
      <c r="F7" s="78"/>
      <c r="G7" s="78"/>
      <c r="I7" s="79"/>
      <c r="J7" s="79"/>
      <c r="K7" s="79"/>
      <c r="L7" s="79"/>
      <c r="M7" s="79"/>
      <c r="N7" s="79"/>
      <c r="O7" s="79"/>
      <c r="P7" s="79"/>
      <c r="Q7" s="79"/>
    </row>
    <row r="8" spans="1:27" ht="12.4" customHeight="1" x14ac:dyDescent="0.25">
      <c r="B8" s="83" t="s">
        <v>348</v>
      </c>
      <c r="C8" s="85" t="s">
        <v>356</v>
      </c>
    </row>
    <row r="9" spans="1:27" s="29" customFormat="1" ht="11.5" x14ac:dyDescent="0.25">
      <c r="A9" s="273"/>
    </row>
    <row r="10" spans="1:27" s="30" customFormat="1" ht="11.25" customHeight="1" x14ac:dyDescent="0.25">
      <c r="A10" s="273"/>
      <c r="B10" s="450" t="s">
        <v>349</v>
      </c>
      <c r="C10" s="450" t="s">
        <v>354</v>
      </c>
      <c r="D10" s="459" t="s">
        <v>305</v>
      </c>
      <c r="E10" s="460"/>
      <c r="F10" s="31"/>
      <c r="G10" s="451" t="s">
        <v>510</v>
      </c>
      <c r="H10" s="452"/>
      <c r="I10" s="452"/>
      <c r="J10" s="452"/>
      <c r="K10" s="452"/>
      <c r="L10" s="452"/>
      <c r="M10" s="452"/>
      <c r="N10" s="453"/>
      <c r="O10" s="31"/>
      <c r="P10" s="451" t="s">
        <v>502</v>
      </c>
      <c r="Q10" s="454"/>
      <c r="R10" s="454"/>
      <c r="S10" s="454"/>
      <c r="T10" s="454"/>
      <c r="U10" s="454"/>
      <c r="V10" s="454"/>
      <c r="W10" s="454"/>
      <c r="X10" s="454"/>
      <c r="Y10" s="454"/>
      <c r="Z10" s="455"/>
      <c r="AA10" s="29"/>
    </row>
    <row r="11" spans="1:27" s="30" customFormat="1" ht="11.25" customHeight="1" x14ac:dyDescent="0.25">
      <c r="A11" s="273"/>
      <c r="B11" s="450"/>
      <c r="C11" s="450"/>
      <c r="D11" s="459"/>
      <c r="E11" s="461"/>
      <c r="F11" s="31"/>
      <c r="G11" s="456" t="s">
        <v>486</v>
      </c>
      <c r="H11" s="457"/>
      <c r="I11" s="457"/>
      <c r="J11" s="457"/>
      <c r="K11" s="457"/>
      <c r="L11" s="457"/>
      <c r="M11" s="457"/>
      <c r="N11" s="458"/>
      <c r="O11" s="31"/>
      <c r="P11" s="456" t="s">
        <v>503</v>
      </c>
      <c r="Q11" s="457"/>
      <c r="R11" s="457"/>
      <c r="S11" s="457"/>
      <c r="T11" s="457"/>
      <c r="U11" s="457"/>
      <c r="V11" s="457"/>
      <c r="W11" s="457"/>
      <c r="X11" s="457"/>
      <c r="Y11" s="457"/>
      <c r="Z11" s="458"/>
      <c r="AA11" s="29"/>
    </row>
    <row r="12" spans="1:27" s="30" customFormat="1" ht="25.5" customHeight="1" x14ac:dyDescent="0.25">
      <c r="A12" s="273"/>
      <c r="B12" s="450"/>
      <c r="C12" s="450"/>
      <c r="D12" s="459"/>
      <c r="E12" s="32" t="s">
        <v>5</v>
      </c>
      <c r="F12" s="31"/>
      <c r="G12" s="111" t="s">
        <v>306</v>
      </c>
      <c r="H12" s="111" t="s">
        <v>300</v>
      </c>
      <c r="I12" s="111" t="s">
        <v>301</v>
      </c>
      <c r="J12" s="111" t="s">
        <v>302</v>
      </c>
      <c r="K12" s="111" t="s">
        <v>6</v>
      </c>
      <c r="L12" s="33" t="s">
        <v>7</v>
      </c>
      <c r="M12" s="111" t="s">
        <v>8</v>
      </c>
      <c r="N12" s="111" t="s">
        <v>307</v>
      </c>
      <c r="O12" s="31"/>
      <c r="P12" s="110" t="s">
        <v>473</v>
      </c>
      <c r="Q12" s="110" t="s">
        <v>10</v>
      </c>
      <c r="R12" s="110" t="s">
        <v>11</v>
      </c>
      <c r="S12" s="35" t="s">
        <v>12</v>
      </c>
      <c r="T12" s="110" t="s">
        <v>13</v>
      </c>
      <c r="U12" s="110" t="s">
        <v>14</v>
      </c>
      <c r="V12" s="110" t="s">
        <v>15</v>
      </c>
      <c r="W12" s="110" t="s">
        <v>16</v>
      </c>
      <c r="X12" s="110" t="s">
        <v>17</v>
      </c>
      <c r="Y12" s="110" t="s">
        <v>18</v>
      </c>
      <c r="Z12" s="110" t="s">
        <v>19</v>
      </c>
      <c r="AA12" s="29"/>
    </row>
    <row r="13" spans="1:27" s="30" customFormat="1" ht="15" customHeight="1" x14ac:dyDescent="0.25">
      <c r="A13" s="273"/>
      <c r="B13" s="450"/>
      <c r="C13" s="450"/>
      <c r="D13" s="459"/>
      <c r="E13" s="32" t="s">
        <v>383</v>
      </c>
      <c r="F13" s="31"/>
      <c r="G13" s="36" t="s">
        <v>308</v>
      </c>
      <c r="H13" s="36" t="s">
        <v>309</v>
      </c>
      <c r="I13" s="36" t="s">
        <v>310</v>
      </c>
      <c r="J13" s="36" t="s">
        <v>311</v>
      </c>
      <c r="K13" s="36" t="s">
        <v>20</v>
      </c>
      <c r="L13" s="37" t="s">
        <v>21</v>
      </c>
      <c r="M13" s="36" t="s">
        <v>22</v>
      </c>
      <c r="N13" s="36" t="s">
        <v>312</v>
      </c>
      <c r="O13" s="31"/>
      <c r="P13" s="36" t="s">
        <v>313</v>
      </c>
      <c r="Q13" s="36" t="s">
        <v>23</v>
      </c>
      <c r="R13" s="36" t="s">
        <v>24</v>
      </c>
      <c r="S13" s="38" t="s">
        <v>25</v>
      </c>
      <c r="T13" s="36" t="s">
        <v>26</v>
      </c>
      <c r="U13" s="36" t="s">
        <v>27</v>
      </c>
      <c r="V13" s="36" t="s">
        <v>28</v>
      </c>
      <c r="W13" s="36" t="s">
        <v>29</v>
      </c>
      <c r="X13" s="36" t="s">
        <v>30</v>
      </c>
      <c r="Y13" s="36" t="s">
        <v>31</v>
      </c>
      <c r="Z13" s="36" t="s">
        <v>32</v>
      </c>
      <c r="AA13" s="29"/>
    </row>
    <row r="14" spans="1:27" s="30" customFormat="1" ht="15" customHeight="1" x14ac:dyDescent="0.25">
      <c r="A14" s="273"/>
      <c r="B14" s="450"/>
      <c r="C14" s="450"/>
      <c r="D14" s="459"/>
      <c r="E14" s="40" t="s">
        <v>338</v>
      </c>
      <c r="F14" s="31"/>
      <c r="G14" s="110" t="s">
        <v>315</v>
      </c>
      <c r="H14" s="110" t="s">
        <v>315</v>
      </c>
      <c r="I14" s="110" t="s">
        <v>316</v>
      </c>
      <c r="J14" s="110" t="s">
        <v>316</v>
      </c>
      <c r="K14" s="110" t="s">
        <v>36</v>
      </c>
      <c r="L14" s="76" t="s">
        <v>36</v>
      </c>
      <c r="M14" s="110" t="s">
        <v>37</v>
      </c>
      <c r="N14" s="110" t="s">
        <v>37</v>
      </c>
      <c r="O14" s="31"/>
      <c r="P14" s="110" t="s">
        <v>317</v>
      </c>
      <c r="Q14" s="110" t="s">
        <v>38</v>
      </c>
      <c r="R14" s="110" t="s">
        <v>38</v>
      </c>
      <c r="S14" s="35" t="s">
        <v>39</v>
      </c>
      <c r="T14" s="110" t="s">
        <v>39</v>
      </c>
      <c r="U14" s="110" t="s">
        <v>40</v>
      </c>
      <c r="V14" s="110" t="s">
        <v>40</v>
      </c>
      <c r="W14" s="110" t="s">
        <v>41</v>
      </c>
      <c r="X14" s="110" t="s">
        <v>41</v>
      </c>
      <c r="Y14" s="110" t="s">
        <v>42</v>
      </c>
      <c r="Z14" s="110" t="s">
        <v>42</v>
      </c>
      <c r="AA14" s="29"/>
    </row>
    <row r="15" spans="1:27" s="30" customFormat="1" ht="12.4" customHeight="1" x14ac:dyDescent="0.25">
      <c r="A15" s="273">
        <v>1</v>
      </c>
      <c r="B15" s="142" t="s">
        <v>353</v>
      </c>
      <c r="C15" s="142" t="s">
        <v>344</v>
      </c>
      <c r="D15" s="133" t="s">
        <v>318</v>
      </c>
      <c r="E15" s="134"/>
      <c r="F15" s="31"/>
      <c r="G15" s="41" t="s">
        <v>336</v>
      </c>
      <c r="H15" s="41" t="s">
        <v>336</v>
      </c>
      <c r="I15" s="41" t="s">
        <v>336</v>
      </c>
      <c r="J15" s="41" t="s">
        <v>336</v>
      </c>
      <c r="K15" s="41" t="s">
        <v>336</v>
      </c>
      <c r="L15" s="41" t="s">
        <v>336</v>
      </c>
      <c r="M15" s="41" t="s">
        <v>336</v>
      </c>
      <c r="N15" s="41" t="s">
        <v>336</v>
      </c>
      <c r="O15" s="31"/>
      <c r="P15" s="41" t="s">
        <v>336</v>
      </c>
      <c r="Q15" s="41" t="s">
        <v>336</v>
      </c>
      <c r="R15" s="41" t="s">
        <v>336</v>
      </c>
      <c r="S15" s="41" t="s">
        <v>336</v>
      </c>
      <c r="T15" s="41" t="s">
        <v>336</v>
      </c>
      <c r="U15" s="41" t="s">
        <v>336</v>
      </c>
      <c r="V15" s="41" t="s">
        <v>336</v>
      </c>
      <c r="W15" s="41" t="s">
        <v>336</v>
      </c>
      <c r="X15" s="41" t="s">
        <v>336</v>
      </c>
      <c r="Y15" s="41" t="s">
        <v>336</v>
      </c>
      <c r="Z15" s="41" t="s">
        <v>336</v>
      </c>
      <c r="AA15" s="29"/>
    </row>
    <row r="16" spans="1:27" s="30" customFormat="1" ht="11.25" customHeight="1" x14ac:dyDescent="0.25">
      <c r="A16" s="273">
        <v>2</v>
      </c>
      <c r="B16" s="142" t="s">
        <v>353</v>
      </c>
      <c r="C16" s="142" t="s">
        <v>303</v>
      </c>
      <c r="D16" s="133" t="s">
        <v>318</v>
      </c>
      <c r="E16" s="134"/>
      <c r="F16" s="31"/>
      <c r="G16" s="41" t="s">
        <v>336</v>
      </c>
      <c r="H16" s="41" t="s">
        <v>336</v>
      </c>
      <c r="I16" s="41" t="s">
        <v>336</v>
      </c>
      <c r="J16" s="41" t="s">
        <v>336</v>
      </c>
      <c r="K16" s="41" t="s">
        <v>336</v>
      </c>
      <c r="L16" s="41" t="s">
        <v>336</v>
      </c>
      <c r="M16" s="41" t="s">
        <v>336</v>
      </c>
      <c r="N16" s="41" t="s">
        <v>336</v>
      </c>
      <c r="O16" s="31"/>
      <c r="P16" s="41" t="s">
        <v>336</v>
      </c>
      <c r="Q16" s="41" t="s">
        <v>336</v>
      </c>
      <c r="R16" s="41" t="s">
        <v>336</v>
      </c>
      <c r="S16" s="41" t="s">
        <v>336</v>
      </c>
      <c r="T16" s="41" t="s">
        <v>336</v>
      </c>
      <c r="U16" s="41" t="s">
        <v>336</v>
      </c>
      <c r="V16" s="41" t="s">
        <v>336</v>
      </c>
      <c r="W16" s="41" t="s">
        <v>336</v>
      </c>
      <c r="X16" s="41" t="s">
        <v>336</v>
      </c>
      <c r="Y16" s="41" t="s">
        <v>336</v>
      </c>
      <c r="Z16" s="41" t="s">
        <v>336</v>
      </c>
      <c r="AA16" s="29"/>
    </row>
    <row r="17" spans="1:27" s="30" customFormat="1" ht="11.25" customHeight="1" x14ac:dyDescent="0.25">
      <c r="A17" s="273">
        <v>3</v>
      </c>
      <c r="B17" s="142" t="s">
        <v>2</v>
      </c>
      <c r="C17" s="142" t="s">
        <v>345</v>
      </c>
      <c r="D17" s="133" t="s">
        <v>318</v>
      </c>
      <c r="E17" s="134"/>
      <c r="F17" s="31"/>
      <c r="G17" s="41">
        <f>IF('3c PC'!G14="","",'3c PC'!G61)</f>
        <v>6.5567588596821027</v>
      </c>
      <c r="H17" s="41">
        <f>IF('3c PC'!H14="","",'3c PC'!H61)</f>
        <v>6.5567588596821027</v>
      </c>
      <c r="I17" s="41">
        <f>IF('3c PC'!I14="","",'3c PC'!I61)</f>
        <v>6.6197359495950758</v>
      </c>
      <c r="J17" s="41">
        <f>IF('3c PC'!J14="","",'3c PC'!J61)</f>
        <v>6.6197359495950758</v>
      </c>
      <c r="K17" s="41">
        <f>IF('3c PC'!K14="","",'3c PC'!K61)</f>
        <v>6.6995028867368616</v>
      </c>
      <c r="L17" s="41">
        <f>IF('3c PC'!L14="","",'3c PC'!L61)</f>
        <v>6.6995028867368616</v>
      </c>
      <c r="M17" s="41">
        <f>IF('3c PC'!M14="","",'3c PC'!M61)</f>
        <v>7.1131218301273513</v>
      </c>
      <c r="N17" s="41">
        <f>IF('3c PC'!N14="","",'3c PC'!N61)</f>
        <v>7.1131218301273513</v>
      </c>
      <c r="O17" s="31"/>
      <c r="P17" s="41" t="str">
        <f>'3c PC'!P61</f>
        <v>-</v>
      </c>
      <c r="Q17" s="41" t="str">
        <f>'3c PC'!Q61</f>
        <v>-</v>
      </c>
      <c r="R17" s="41" t="str">
        <f>'3c PC'!R61</f>
        <v>-</v>
      </c>
      <c r="S17" s="41" t="str">
        <f>'3c PC'!S61</f>
        <v>-</v>
      </c>
      <c r="T17" s="41" t="str">
        <f>'3c PC'!T61</f>
        <v>-</v>
      </c>
      <c r="U17" s="41" t="str">
        <f>'3c PC'!U61</f>
        <v>-</v>
      </c>
      <c r="V17" s="41" t="str">
        <f>'3c PC'!V61</f>
        <v>-</v>
      </c>
      <c r="W17" s="41" t="str">
        <f>'3c PC'!W61</f>
        <v>-</v>
      </c>
      <c r="X17" s="41" t="str">
        <f>'3c PC'!X61</f>
        <v>-</v>
      </c>
      <c r="Y17" s="41" t="str">
        <f>'3c PC'!Y61</f>
        <v>-</v>
      </c>
      <c r="Z17" s="41" t="str">
        <f>'3c PC'!Z61</f>
        <v>-</v>
      </c>
      <c r="AA17" s="29"/>
    </row>
    <row r="18" spans="1:27" s="30" customFormat="1" ht="11.25" customHeight="1" x14ac:dyDescent="0.25">
      <c r="A18" s="273">
        <v>4</v>
      </c>
      <c r="B18" s="142" t="s">
        <v>355</v>
      </c>
      <c r="C18" s="142" t="s">
        <v>346</v>
      </c>
      <c r="D18" s="133" t="s">
        <v>318</v>
      </c>
      <c r="E18" s="134"/>
      <c r="F18" s="31"/>
      <c r="G18" s="41">
        <f>IF('3d NC-Elec'!H42="-","-",'3d NC-Elec'!H42)</f>
        <v>17.118500000000001</v>
      </c>
      <c r="H18" s="41">
        <f>IF('3d NC-Elec'!I42="-","-",'3d NC-Elec'!I42)</f>
        <v>17.118500000000001</v>
      </c>
      <c r="I18" s="41">
        <f>IF('3d NC-Elec'!J42="-","-",'3d NC-Elec'!J42)</f>
        <v>16.753499999999999</v>
      </c>
      <c r="J18" s="41">
        <f>IF('3d NC-Elec'!K42="-","-",'3d NC-Elec'!K42)</f>
        <v>16.753499999999999</v>
      </c>
      <c r="K18" s="41">
        <f>IF('3d NC-Elec'!L42="-","-",'3d NC-Elec'!L42)</f>
        <v>17.118500000000001</v>
      </c>
      <c r="L18" s="41">
        <f>IF('3d NC-Elec'!M42="-","-",'3d NC-Elec'!M42)</f>
        <v>17.118500000000001</v>
      </c>
      <c r="M18" s="41">
        <f>IF('3d NC-Elec'!N42="-","-",'3d NC-Elec'!N42)</f>
        <v>16.169499999999999</v>
      </c>
      <c r="N18" s="41">
        <f>IF('3d NC-Elec'!O42="-","-",'3d NC-Elec'!O42)</f>
        <v>16.169499999999999</v>
      </c>
      <c r="O18" s="31"/>
      <c r="P18" s="41" t="str">
        <f>'3d NC-Elec'!Q42</f>
        <v>-</v>
      </c>
      <c r="Q18" s="41" t="str">
        <f>'3d NC-Elec'!R42</f>
        <v>-</v>
      </c>
      <c r="R18" s="41" t="str">
        <f>'3d NC-Elec'!S42</f>
        <v>-</v>
      </c>
      <c r="S18" s="41" t="str">
        <f>'3d NC-Elec'!T42</f>
        <v>-</v>
      </c>
      <c r="T18" s="41" t="str">
        <f>'3d NC-Elec'!U42</f>
        <v>-</v>
      </c>
      <c r="U18" s="41" t="str">
        <f>'3d NC-Elec'!V42</f>
        <v>-</v>
      </c>
      <c r="V18" s="41" t="str">
        <f>'3d NC-Elec'!W42</f>
        <v>-</v>
      </c>
      <c r="W18" s="41" t="str">
        <f>'3d NC-Elec'!X42</f>
        <v>-</v>
      </c>
      <c r="X18" s="41" t="str">
        <f>'3d NC-Elec'!Y42</f>
        <v>-</v>
      </c>
      <c r="Y18" s="41" t="str">
        <f>'3d NC-Elec'!Z42</f>
        <v>-</v>
      </c>
      <c r="Z18" s="41" t="str">
        <f>'3d NC-Elec'!AA42</f>
        <v>-</v>
      </c>
      <c r="AA18" s="29"/>
    </row>
    <row r="19" spans="1:27" s="30" customFormat="1" ht="11.25" customHeight="1" x14ac:dyDescent="0.25">
      <c r="A19" s="273">
        <v>5</v>
      </c>
      <c r="B19" s="142" t="s">
        <v>352</v>
      </c>
      <c r="C19" s="142" t="s">
        <v>347</v>
      </c>
      <c r="D19" s="133" t="s">
        <v>318</v>
      </c>
      <c r="E19" s="134"/>
      <c r="F19" s="31"/>
      <c r="G19" s="41">
        <f>IF('3f CPIH'!C$16="-","-",'3g OC '!$E$9*('3f CPIH'!C$16/'3f CPIH'!$G$16))</f>
        <v>42.4769437907173</v>
      </c>
      <c r="H19" s="41">
        <f>IF('3f CPIH'!D$16="-","-",'3g OC '!$E$9*('3f CPIH'!D$16/'3f CPIH'!$G$16))</f>
        <v>42.561982717225234</v>
      </c>
      <c r="I19" s="41">
        <f>IF('3f CPIH'!E$16="-","-",'3g OC '!$E$9*('3f CPIH'!E$16/'3f CPIH'!$G$16))</f>
        <v>42.689541106987157</v>
      </c>
      <c r="J19" s="41">
        <f>IF('3f CPIH'!F$16="-","-",'3g OC '!$E$9*('3f CPIH'!F$16/'3f CPIH'!$G$16))</f>
        <v>42.944657886510981</v>
      </c>
      <c r="K19" s="41">
        <f>IF('3f CPIH'!G$16="-","-",'3g OC '!$E$9*('3f CPIH'!G$16/'3f CPIH'!$G$16))</f>
        <v>43.454891445558637</v>
      </c>
      <c r="L19" s="41">
        <f>IF('3f CPIH'!H$16="-","-",'3g OC '!$E$9*('3f CPIH'!H$16/'3f CPIH'!$G$16))</f>
        <v>44.007644467860267</v>
      </c>
      <c r="M19" s="41">
        <f>IF('3f CPIH'!I$16="-","-",'3g OC '!$E$9*('3f CPIH'!I$16/'3f CPIH'!$G$16))</f>
        <v>44.645436416669831</v>
      </c>
      <c r="N19" s="41">
        <f>IF('3f CPIH'!J$16="-","-",'3g OC '!$E$9*('3f CPIH'!J$16/'3f CPIH'!$G$16))</f>
        <v>45.028111585955578</v>
      </c>
      <c r="O19" s="31"/>
      <c r="P19" s="41">
        <f>IF('3f CPIH'!L$16="-","-",'3g OC '!$E$9*('3f CPIH'!L$16/'3f CPIH'!$G$16))</f>
        <v>45.028111585955578</v>
      </c>
      <c r="Q19" s="41" t="str">
        <f>IF('3f CPIH'!M$16="-","-",'3g OC '!$E$9*('3f CPIH'!M$16/'3f CPIH'!$G$16))</f>
        <v>-</v>
      </c>
      <c r="R19" s="41" t="str">
        <f>IF('3f CPIH'!N$16="-","-",'3g OC '!$E$9*('3f CPIH'!N$16/'3f CPIH'!$G$16))</f>
        <v>-</v>
      </c>
      <c r="S19" s="41" t="str">
        <f>IF('3f CPIH'!O$16="-","-",'3g OC '!$E$9*('3f CPIH'!O$16/'3f CPIH'!$G$16))</f>
        <v>-</v>
      </c>
      <c r="T19" s="41" t="str">
        <f>IF('3f CPIH'!P$16="-","-",'3g OC '!$E$9*('3f CPIH'!P$16/'3f CPIH'!$G$16))</f>
        <v>-</v>
      </c>
      <c r="U19" s="41" t="str">
        <f>IF('3f CPIH'!Q$16="-","-",'3g OC '!$E$9*('3f CPIH'!Q$16/'3f CPIH'!$G$16))</f>
        <v>-</v>
      </c>
      <c r="V19" s="41" t="str">
        <f>IF('3f CPIH'!R$16="-","-",'3g OC '!$E$9*('3f CPIH'!R$16/'3f CPIH'!$G$16))</f>
        <v>-</v>
      </c>
      <c r="W19" s="41" t="str">
        <f>IF('3f CPIH'!S$16="-","-",'3g OC '!$E$9*('3f CPIH'!S$16/'3f CPIH'!$G$16))</f>
        <v>-</v>
      </c>
      <c r="X19" s="41" t="str">
        <f>IF('3f CPIH'!T$16="-","-",'3g OC '!$E$9*('3f CPIH'!T$16/'3f CPIH'!$G$16))</f>
        <v>-</v>
      </c>
      <c r="Y19" s="41" t="str">
        <f>IF('3f CPIH'!U$16="-","-",'3g OC '!$E$9*('3f CPIH'!U$16/'3f CPIH'!$G$16))</f>
        <v>-</v>
      </c>
      <c r="Z19" s="41" t="str">
        <f>IF('3f CPIH'!V$16="-","-",'3g OC '!$E$9*('3f CPIH'!V$16/'3f CPIH'!$G$16))</f>
        <v>-</v>
      </c>
      <c r="AA19" s="29"/>
    </row>
    <row r="20" spans="1:27" s="30" customFormat="1" ht="11.25" customHeight="1" x14ac:dyDescent="0.25">
      <c r="A20" s="273">
        <v>6</v>
      </c>
      <c r="B20" s="142" t="s">
        <v>352</v>
      </c>
      <c r="C20" s="142" t="s">
        <v>45</v>
      </c>
      <c r="D20" s="133" t="s">
        <v>318</v>
      </c>
      <c r="E20" s="134"/>
      <c r="F20" s="31"/>
      <c r="G20" s="41" t="s">
        <v>336</v>
      </c>
      <c r="H20" s="41" t="s">
        <v>336</v>
      </c>
      <c r="I20" s="41" t="s">
        <v>336</v>
      </c>
      <c r="J20" s="41" t="s">
        <v>336</v>
      </c>
      <c r="K20" s="41">
        <f>IF('3h SMNCC'!F$36="-","-",'3h SMNCC'!F$44)</f>
        <v>0</v>
      </c>
      <c r="L20" s="41">
        <f>IF('3h SMNCC'!G$36="-","-",'3h SMNCC'!G$44)</f>
        <v>-0.15183804717209767</v>
      </c>
      <c r="M20" s="41">
        <f>IF('3h SMNCC'!H$36="-","-",'3h SMNCC'!H$44)</f>
        <v>1.7175769694001015</v>
      </c>
      <c r="N20" s="41">
        <f>IF('3h SMNCC'!I$36="-","-",'3h SMNCC'!I$44)</f>
        <v>5.3116046327263104</v>
      </c>
      <c r="O20" s="31"/>
      <c r="P20" s="41" t="str">
        <f>IF('3h SMNCC'!K$36="-","-",'3h SMNCC'!K$44)</f>
        <v>-</v>
      </c>
      <c r="Q20" s="41" t="str">
        <f>IF('3h SMNCC'!L$36="-","-",'3h SMNCC'!L$44)</f>
        <v>-</v>
      </c>
      <c r="R20" s="41" t="str">
        <f>IF('3h SMNCC'!M$36="-","-",'3h SMNCC'!M$44)</f>
        <v>-</v>
      </c>
      <c r="S20" s="41" t="str">
        <f>IF('3h SMNCC'!N$36="-","-",'3h SMNCC'!N$44)</f>
        <v>-</v>
      </c>
      <c r="T20" s="41" t="str">
        <f>IF('3h SMNCC'!O$36="-","-",'3h SMNCC'!O$44)</f>
        <v>-</v>
      </c>
      <c r="U20" s="41" t="str">
        <f>IF('3h SMNCC'!P$36="-","-",'3h SMNCC'!P$44)</f>
        <v>-</v>
      </c>
      <c r="V20" s="41" t="str">
        <f>IF('3h SMNCC'!Q$36="-","-",'3h SMNCC'!Q$44)</f>
        <v>-</v>
      </c>
      <c r="W20" s="41" t="str">
        <f>IF('3h SMNCC'!R$36="-","-",'3h SMNCC'!R$44)</f>
        <v>-</v>
      </c>
      <c r="X20" s="41" t="str">
        <f>IF('3h SMNCC'!S$36="-","-",'3h SMNCC'!S$44)</f>
        <v>-</v>
      </c>
      <c r="Y20" s="41" t="str">
        <f>IF('3h SMNCC'!T$36="-","-",'3h SMNCC'!T$44)</f>
        <v>-</v>
      </c>
      <c r="Z20" s="41" t="str">
        <f>IF('3h SMNCC'!U$36="-","-",'3h SMNCC'!U$44)</f>
        <v>-</v>
      </c>
      <c r="AA20" s="29"/>
    </row>
    <row r="21" spans="1:27" s="30" customFormat="1" ht="11.25" customHeight="1" x14ac:dyDescent="0.25">
      <c r="A21" s="273">
        <v>7</v>
      </c>
      <c r="B21" s="142" t="s">
        <v>352</v>
      </c>
      <c r="C21" s="142" t="s">
        <v>399</v>
      </c>
      <c r="D21" s="133" t="s">
        <v>318</v>
      </c>
      <c r="E21" s="134"/>
      <c r="F21" s="31"/>
      <c r="G21" s="41">
        <f>IF('3f CPIH'!C$16="-","-",'3i PAAC PAP'!$G$13*('3f CPIH'!C$16/'3f CPIH'!$G$16))</f>
        <v>4.3957347110466403</v>
      </c>
      <c r="H21" s="41">
        <f>IF('3f CPIH'!D$16="-","-",'3i PAAC PAP'!$G$13*('3f CPIH'!D$16/'3f CPIH'!$G$16))</f>
        <v>4.4045349807384246</v>
      </c>
      <c r="I21" s="41">
        <f>IF('3f CPIH'!E$16="-","-",'3i PAAC PAP'!$G$13*('3f CPIH'!E$16/'3f CPIH'!$G$16))</f>
        <v>4.417735385276103</v>
      </c>
      <c r="J21" s="41">
        <f>IF('3f CPIH'!F$16="-","-",'3i PAAC PAP'!$G$13*('3f CPIH'!F$16/'3f CPIH'!$G$16))</f>
        <v>4.4441361943514579</v>
      </c>
      <c r="K21" s="41">
        <f>IF('3f CPIH'!G$16="-","-",'3i PAAC PAP'!$G$13*('3f CPIH'!G$16/'3f CPIH'!$G$16))</f>
        <v>4.4969378125021686</v>
      </c>
      <c r="L21" s="41">
        <f>IF('3f CPIH'!H$16="-","-",'3i PAAC PAP'!$G$13*('3f CPIH'!H$16/'3f CPIH'!$G$16))</f>
        <v>4.5541395654987715</v>
      </c>
      <c r="M21" s="41">
        <f>IF('3f CPIH'!I$16="-","-",'3i PAAC PAP'!$G$13*('3f CPIH'!I$16/'3f CPIH'!$G$16))</f>
        <v>4.6201415881871588</v>
      </c>
      <c r="N21" s="41">
        <f>IF('3f CPIH'!J$16="-","-",'3i PAAC PAP'!$G$13*('3f CPIH'!J$16/'3f CPIH'!$G$16))</f>
        <v>4.659742801800193</v>
      </c>
      <c r="O21" s="31"/>
      <c r="P21" s="41">
        <f>IF('3f CPIH'!L$16="-","-",'3i PAAC PAP'!$G$13*('3f CPIH'!L$16/'3f CPIH'!$G$16))</f>
        <v>4.659742801800193</v>
      </c>
      <c r="Q21" s="41" t="str">
        <f>IF('3f CPIH'!M$16="-","-",'3i PAAC PAP'!$G$13*('3f CPIH'!M$16/'3f CPIH'!$G$16))</f>
        <v>-</v>
      </c>
      <c r="R21" s="41" t="str">
        <f>IF('3f CPIH'!N$16="-","-",'3i PAAC PAP'!$G$13*('3f CPIH'!N$16/'3f CPIH'!$G$16))</f>
        <v>-</v>
      </c>
      <c r="S21" s="41" t="str">
        <f>IF('3f CPIH'!O$16="-","-",'3i PAAC PAP'!$G$13*('3f CPIH'!O$16/'3f CPIH'!$G$16))</f>
        <v>-</v>
      </c>
      <c r="T21" s="41" t="str">
        <f>IF('3f CPIH'!P$16="-","-",'3i PAAC PAP'!$G$13*('3f CPIH'!P$16/'3f CPIH'!$G$16))</f>
        <v>-</v>
      </c>
      <c r="U21" s="41" t="str">
        <f>IF('3f CPIH'!Q$16="-","-",'3i PAAC PAP'!$G$13*('3f CPIH'!Q$16/'3f CPIH'!$G$16))</f>
        <v>-</v>
      </c>
      <c r="V21" s="41" t="str">
        <f>IF('3f CPIH'!R$16="-","-",'3i PAAC PAP'!$G$13*('3f CPIH'!R$16/'3f CPIH'!$G$16))</f>
        <v>-</v>
      </c>
      <c r="W21" s="41" t="str">
        <f>IF('3f CPIH'!S$16="-","-",'3i PAAC PAP'!$G$13*('3f CPIH'!S$16/'3f CPIH'!$G$16))</f>
        <v>-</v>
      </c>
      <c r="X21" s="41" t="str">
        <f>IF('3f CPIH'!T$16="-","-",'3i PAAC PAP'!$G$13*('3f CPIH'!T$16/'3f CPIH'!$G$16))</f>
        <v>-</v>
      </c>
      <c r="Y21" s="41" t="str">
        <f>IF('3f CPIH'!U$16="-","-",'3i PAAC PAP'!$G$13*('3f CPIH'!U$16/'3f CPIH'!$G$16))</f>
        <v>-</v>
      </c>
      <c r="Z21" s="41" t="str">
        <f>IF('3f CPIH'!V$16="-","-",'3i PAAC PAP'!$G$13*('3f CPIH'!V$16/'3f CPIH'!$G$16))</f>
        <v>-</v>
      </c>
      <c r="AA21" s="29"/>
    </row>
    <row r="22" spans="1:27" s="30" customFormat="1" ht="11.5" x14ac:dyDescent="0.25">
      <c r="A22" s="273">
        <v>8</v>
      </c>
      <c r="B22" s="142" t="s">
        <v>352</v>
      </c>
      <c r="C22" s="142" t="s">
        <v>417</v>
      </c>
      <c r="D22" s="133" t="s">
        <v>318</v>
      </c>
      <c r="E22" s="134"/>
      <c r="F22" s="31"/>
      <c r="G22" s="41">
        <f>IF(G17="-","-",SUM(G15:G20)*'3i PAAC PAP'!$G$25)</f>
        <v>0.94886435608613884</v>
      </c>
      <c r="H22" s="41">
        <f>IF(H17="-","-",SUM(H15:H20)*'3i PAAC PAP'!$G$25)</f>
        <v>0.95008412508868645</v>
      </c>
      <c r="I22" s="41">
        <f>IF(I17="-","-",SUM(I15:I20)*'3i PAAC PAP'!$G$25)</f>
        <v>0.94758166624218343</v>
      </c>
      <c r="J22" s="41">
        <f>IF(J17="-","-",SUM(J15:J20)*'3i PAAC PAP'!$G$25)</f>
        <v>0.95124097324982659</v>
      </c>
      <c r="K22" s="41">
        <f>IF(K17="-","-",SUM(K15:K20)*'3i PAAC PAP'!$G$25)</f>
        <v>0.96493917065781976</v>
      </c>
      <c r="L22" s="41">
        <f>IF(L17="-","-",SUM(L15:L20)*'3i PAAC PAP'!$G$25)</f>
        <v>0.97068975664710244</v>
      </c>
      <c r="M22" s="41">
        <f>IF(M17="-","-",SUM(M15:M20)*'3i PAAC PAP'!$G$25)</f>
        <v>0.99897294671907877</v>
      </c>
      <c r="N22" s="41">
        <f>IF(N17="-","-",SUM(N15:N20)*'3i PAAC PAP'!$G$25)</f>
        <v>1.0560133992124545</v>
      </c>
      <c r="O22" s="31"/>
      <c r="P22" s="41" t="str">
        <f>IF(P17="-","-",SUM(P15:P20)*'3i PAAC PAP'!$G$25)</f>
        <v>-</v>
      </c>
      <c r="Q22" s="41" t="str">
        <f>IF(Q17="-","-",SUM(Q15:Q20)*'3i PAAC PAP'!$G$25)</f>
        <v>-</v>
      </c>
      <c r="R22" s="41" t="str">
        <f>IF(R17="-","-",SUM(R15:R20)*'3i PAAC PAP'!$G$25)</f>
        <v>-</v>
      </c>
      <c r="S22" s="41" t="str">
        <f>IF(S17="-","-",SUM(S15:S20)*'3i PAAC PAP'!$G$25)</f>
        <v>-</v>
      </c>
      <c r="T22" s="41" t="str">
        <f>IF(T17="-","-",SUM(T15:T20)*'3i PAAC PAP'!$G$25)</f>
        <v>-</v>
      </c>
      <c r="U22" s="41" t="str">
        <f>IF(U17="-","-",SUM(U15:U20)*'3i PAAC PAP'!$G$25)</f>
        <v>-</v>
      </c>
      <c r="V22" s="41" t="str">
        <f>IF(V17="-","-",SUM(V15:V20)*'3i PAAC PAP'!$G$25)</f>
        <v>-</v>
      </c>
      <c r="W22" s="41" t="str">
        <f>IF(W17="-","-",SUM(W15:W20)*'3i PAAC PAP'!$G$25)</f>
        <v>-</v>
      </c>
      <c r="X22" s="41" t="str">
        <f>IF(X17="-","-",SUM(X15:X20)*'3i PAAC PAP'!$G$25)</f>
        <v>-</v>
      </c>
      <c r="Y22" s="41" t="str">
        <f>IF(Y17="-","-",SUM(Y15:Y20)*'3i PAAC PAP'!$G$25)</f>
        <v>-</v>
      </c>
      <c r="Z22" s="41" t="str">
        <f>IF(Z17="-","-",SUM(Z15:Z20)*'3i PAAC PAP'!$G$25)</f>
        <v>-</v>
      </c>
      <c r="AA22" s="29"/>
    </row>
    <row r="23" spans="1:27" s="30" customFormat="1" ht="11.5" x14ac:dyDescent="0.25">
      <c r="A23" s="273">
        <v>9</v>
      </c>
      <c r="B23" s="142" t="s">
        <v>398</v>
      </c>
      <c r="C23" s="142" t="s">
        <v>548</v>
      </c>
      <c r="D23" s="133" t="s">
        <v>318</v>
      </c>
      <c r="E23" s="134"/>
      <c r="F23" s="31"/>
      <c r="G23" s="41">
        <f>IF(G17="-","-",SUM(G15:G22)*'3j EBIT'!$E$9)</f>
        <v>1.3584392326331114</v>
      </c>
      <c r="H23" s="41">
        <f>IF(H17="-","-",SUM(H15:H22)*'3j EBIT'!$E$9)</f>
        <v>1.3602453529719545</v>
      </c>
      <c r="I23" s="41">
        <f>IF(I17="-","-",SUM(I15:I22)*'3j EBIT'!$E$9)</f>
        <v>1.3571337880539098</v>
      </c>
      <c r="J23" s="41">
        <f>IF(J17="-","-",SUM(J15:J22)*'3j EBIT'!$E$9)</f>
        <v>1.3625521490704393</v>
      </c>
      <c r="K23" s="41">
        <f>IF(K17="-","-",SUM(K15:K22)*'3j EBIT'!$E$9)</f>
        <v>1.3819606549936541</v>
      </c>
      <c r="L23" s="41">
        <f>IF(L17="-","-",SUM(L15:L22)*'3j EBIT'!$E$9)</f>
        <v>1.3907741339618471</v>
      </c>
      <c r="M23" s="41">
        <f>IF(M17="-","-",SUM(M15:M22)*'3j EBIT'!$E$9)</f>
        <v>1.4300302452709666</v>
      </c>
      <c r="N23" s="41">
        <f>IF(N17="-","-",SUM(N15:N22)*'3j EBIT'!$E$9)</f>
        <v>1.5074237907466159</v>
      </c>
      <c r="O23" s="31"/>
      <c r="P23" s="41" t="str">
        <f>IF(P17="-","-",SUM(P15:P22)*'3j EBIT'!$E$9)</f>
        <v>-</v>
      </c>
      <c r="Q23" s="41" t="str">
        <f>IF(Q17="-","-",SUM(Q15:Q22)*'3j EBIT'!$E$9)</f>
        <v>-</v>
      </c>
      <c r="R23" s="41" t="str">
        <f>IF(R17="-","-",SUM(R15:R22)*'3j EBIT'!$E$9)</f>
        <v>-</v>
      </c>
      <c r="S23" s="41" t="str">
        <f>IF(S17="-","-",SUM(S15:S22)*'3j EBIT'!$E$9)</f>
        <v>-</v>
      </c>
      <c r="T23" s="41" t="str">
        <f>IF(T17="-","-",SUM(T15:T22)*'3j EBIT'!$E$9)</f>
        <v>-</v>
      </c>
      <c r="U23" s="41" t="str">
        <f>IF(U17="-","-",SUM(U15:U22)*'3j EBIT'!$E$9)</f>
        <v>-</v>
      </c>
      <c r="V23" s="41" t="str">
        <f>IF(V17="-","-",SUM(V15:V22)*'3j EBIT'!$E$9)</f>
        <v>-</v>
      </c>
      <c r="W23" s="41" t="str">
        <f>IF(W17="-","-",SUM(W15:W22)*'3j EBIT'!$E$9)</f>
        <v>-</v>
      </c>
      <c r="X23" s="41" t="str">
        <f>IF(X17="-","-",SUM(X15:X22)*'3j EBIT'!$E$9)</f>
        <v>-</v>
      </c>
      <c r="Y23" s="41" t="str">
        <f>IF(Y17="-","-",SUM(Y15:Y22)*'3j EBIT'!$E$9)</f>
        <v>-</v>
      </c>
      <c r="Z23" s="41" t="str">
        <f>IF(Z17="-","-",SUM(Z15:Z22)*'3j EBIT'!$E$9)</f>
        <v>-</v>
      </c>
      <c r="AA23" s="29"/>
    </row>
    <row r="24" spans="1:27" s="30" customFormat="1" ht="11.5" x14ac:dyDescent="0.25">
      <c r="A24" s="273">
        <v>10</v>
      </c>
      <c r="B24" s="142" t="s">
        <v>294</v>
      </c>
      <c r="C24" s="190" t="s">
        <v>549</v>
      </c>
      <c r="D24" s="133" t="s">
        <v>318</v>
      </c>
      <c r="E24" s="133"/>
      <c r="F24" s="31"/>
      <c r="G24" s="41">
        <f>IF(G19="-","-",SUM(G15:G17,G19:G23)*'3k HAP'!$E$10)</f>
        <v>0.8068771808224523</v>
      </c>
      <c r="H24" s="41">
        <f>IF(H19="-","-",SUM(H15:H17,H19:H23)*'3k HAP'!$E$10)</f>
        <v>0.80827945562017345</v>
      </c>
      <c r="I24" s="41">
        <f>IF(I19="-","-",SUM(I15:I17,I19:I23)*'3k HAP'!$E$10)</f>
        <v>0.81114758184162827</v>
      </c>
      <c r="J24" s="41">
        <f>IF(J19="-","-",SUM(J15:J17,J19:J23)*'3k HAP'!$E$10)</f>
        <v>0.81535440623479238</v>
      </c>
      <c r="K24" s="41">
        <f>IF(K19="-","-",SUM(K15:K17,K19:K23)*'3k HAP'!$E$10)</f>
        <v>0.82513925177829717</v>
      </c>
      <c r="L24" s="41">
        <f>IF(L19="-","-",SUM(L15:L17,L19:L23)*'3k HAP'!$E$10)</f>
        <v>0.83198205132578473</v>
      </c>
      <c r="M24" s="41">
        <f>IF(M19="-","-",SUM(M15:M17,M19:M23)*'3k HAP'!$E$10)</f>
        <v>0.87619883149661204</v>
      </c>
      <c r="N24" s="41">
        <f>IF(N19="-","-",SUM(N15:N17,N19:N23)*'3k HAP'!$E$10)</f>
        <v>0.93628730732669796</v>
      </c>
      <c r="O24" s="31"/>
      <c r="P24" s="41">
        <f>IF(P19="-","-",SUM(P15:P17,P19:P23)*'3k HAP'!$E$10)</f>
        <v>0.71931001321651533</v>
      </c>
      <c r="Q24" s="41" t="str">
        <f>IF(Q19="-","-",SUM(Q15:Q17,Q19:Q23)*'3k HAP'!$E$10)</f>
        <v>-</v>
      </c>
      <c r="R24" s="41" t="str">
        <f>IF(R19="-","-",SUM(R15:R17,R19:R23)*'3k HAP'!$E$10)</f>
        <v>-</v>
      </c>
      <c r="S24" s="41" t="str">
        <f>IF(S19="-","-",SUM(S15:S17,S19:S23)*'3k HAP'!$E$10)</f>
        <v>-</v>
      </c>
      <c r="T24" s="41" t="str">
        <f>IF(T19="-","-",SUM(T15:T17,T19:T23)*'3k HAP'!$E$10)</f>
        <v>-</v>
      </c>
      <c r="U24" s="41" t="str">
        <f>IF(U19="-","-",SUM(U15:U17,U19:U23)*'3k HAP'!$E$10)</f>
        <v>-</v>
      </c>
      <c r="V24" s="41" t="str">
        <f>IF(V19="-","-",SUM(V15:V17,V19:V23)*'3k HAP'!$E$10)</f>
        <v>-</v>
      </c>
      <c r="W24" s="41" t="str">
        <f>IF(W19="-","-",SUM(W15:W17,W19:W23)*'3k HAP'!$E$10)</f>
        <v>-</v>
      </c>
      <c r="X24" s="41" t="str">
        <f>IF(X19="-","-",SUM(X15:X17,X19:X23)*'3k HAP'!$E$10)</f>
        <v>-</v>
      </c>
      <c r="Y24" s="41" t="str">
        <f>IF(Y19="-","-",SUM(Y15:Y17,Y19:Y23)*'3k HAP'!$E$10)</f>
        <v>-</v>
      </c>
      <c r="Z24" s="41" t="str">
        <f>IF(Z19="-","-",SUM(Z15:Z17,Z19:Z23)*'3k HAP'!$E$10)</f>
        <v>-</v>
      </c>
      <c r="AA24" s="29"/>
    </row>
    <row r="25" spans="1:27" s="30" customFormat="1" ht="11.25" customHeight="1" x14ac:dyDescent="0.25">
      <c r="A25" s="273">
        <v>11</v>
      </c>
      <c r="B25" s="142" t="s">
        <v>46</v>
      </c>
      <c r="C25" s="142" t="str">
        <f>B25&amp;"_"&amp;D25</f>
        <v>Total_Eastern</v>
      </c>
      <c r="D25" s="133" t="s">
        <v>318</v>
      </c>
      <c r="E25" s="134"/>
      <c r="F25" s="31"/>
      <c r="G25" s="41">
        <f t="shared" ref="G25:N25" si="0">IF(G19="-","-",SUM(G15:G24))</f>
        <v>73.66211813098775</v>
      </c>
      <c r="H25" s="41">
        <f t="shared" si="0"/>
        <v>73.760385491326588</v>
      </c>
      <c r="I25" s="41">
        <f t="shared" si="0"/>
        <v>73.596375477996062</v>
      </c>
      <c r="J25" s="41">
        <f t="shared" si="0"/>
        <v>73.891177559012561</v>
      </c>
      <c r="K25" s="41">
        <f t="shared" si="0"/>
        <v>74.941871222227419</v>
      </c>
      <c r="L25" s="41">
        <f t="shared" si="0"/>
        <v>75.42139481485853</v>
      </c>
      <c r="M25" s="41">
        <f t="shared" si="0"/>
        <v>77.570978827871087</v>
      </c>
      <c r="N25" s="41">
        <f t="shared" si="0"/>
        <v>81.781805347895201</v>
      </c>
      <c r="O25" s="31"/>
      <c r="P25" s="41">
        <f t="shared" ref="P25:Z25" si="1">IF(P19="-","-",SUM(P15:P24))</f>
        <v>50.407164400972285</v>
      </c>
      <c r="Q25" s="41" t="str">
        <f t="shared" si="1"/>
        <v>-</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customHeight="1" x14ac:dyDescent="0.25">
      <c r="A26" s="273">
        <v>1</v>
      </c>
      <c r="B26" s="138" t="s">
        <v>353</v>
      </c>
      <c r="C26" s="138" t="s">
        <v>344</v>
      </c>
      <c r="D26" s="136" t="s">
        <v>320</v>
      </c>
      <c r="E26" s="137"/>
      <c r="F26" s="31"/>
      <c r="G26" s="135" t="s">
        <v>336</v>
      </c>
      <c r="H26" s="135" t="s">
        <v>336</v>
      </c>
      <c r="I26" s="135" t="s">
        <v>336</v>
      </c>
      <c r="J26" s="135" t="s">
        <v>336</v>
      </c>
      <c r="K26" s="135" t="s">
        <v>336</v>
      </c>
      <c r="L26" s="135" t="s">
        <v>336</v>
      </c>
      <c r="M26" s="135" t="s">
        <v>336</v>
      </c>
      <c r="N26" s="135" t="s">
        <v>336</v>
      </c>
      <c r="O26" s="31"/>
      <c r="P26" s="135" t="s">
        <v>336</v>
      </c>
      <c r="Q26" s="135" t="s">
        <v>336</v>
      </c>
      <c r="R26" s="135" t="s">
        <v>336</v>
      </c>
      <c r="S26" s="135" t="s">
        <v>336</v>
      </c>
      <c r="T26" s="135" t="s">
        <v>336</v>
      </c>
      <c r="U26" s="135" t="s">
        <v>336</v>
      </c>
      <c r="V26" s="135" t="s">
        <v>336</v>
      </c>
      <c r="W26" s="135" t="s">
        <v>336</v>
      </c>
      <c r="X26" s="135" t="s">
        <v>336</v>
      </c>
      <c r="Y26" s="135" t="s">
        <v>336</v>
      </c>
      <c r="Z26" s="135" t="s">
        <v>336</v>
      </c>
      <c r="AA26" s="29"/>
    </row>
    <row r="27" spans="1:27" s="30" customFormat="1" ht="11.25" customHeight="1" x14ac:dyDescent="0.25">
      <c r="A27" s="273">
        <v>2</v>
      </c>
      <c r="B27" s="138" t="s">
        <v>353</v>
      </c>
      <c r="C27" s="138" t="s">
        <v>303</v>
      </c>
      <c r="D27" s="136" t="s">
        <v>320</v>
      </c>
      <c r="E27" s="137"/>
      <c r="F27" s="31"/>
      <c r="G27" s="135" t="s">
        <v>336</v>
      </c>
      <c r="H27" s="135" t="s">
        <v>336</v>
      </c>
      <c r="I27" s="135" t="s">
        <v>336</v>
      </c>
      <c r="J27" s="135" t="s">
        <v>336</v>
      </c>
      <c r="K27" s="135" t="s">
        <v>336</v>
      </c>
      <c r="L27" s="135" t="s">
        <v>336</v>
      </c>
      <c r="M27" s="135" t="s">
        <v>336</v>
      </c>
      <c r="N27" s="135" t="s">
        <v>336</v>
      </c>
      <c r="O27" s="31"/>
      <c r="P27" s="135" t="s">
        <v>336</v>
      </c>
      <c r="Q27" s="135" t="s">
        <v>336</v>
      </c>
      <c r="R27" s="135" t="s">
        <v>336</v>
      </c>
      <c r="S27" s="135" t="s">
        <v>336</v>
      </c>
      <c r="T27" s="135" t="s">
        <v>336</v>
      </c>
      <c r="U27" s="135" t="s">
        <v>336</v>
      </c>
      <c r="V27" s="135" t="s">
        <v>336</v>
      </c>
      <c r="W27" s="135" t="s">
        <v>336</v>
      </c>
      <c r="X27" s="135" t="s">
        <v>336</v>
      </c>
      <c r="Y27" s="135" t="s">
        <v>336</v>
      </c>
      <c r="Z27" s="135" t="s">
        <v>336</v>
      </c>
      <c r="AA27" s="29"/>
    </row>
    <row r="28" spans="1:27" s="30" customFormat="1" ht="12.4" customHeight="1" x14ac:dyDescent="0.25">
      <c r="A28" s="273">
        <v>3</v>
      </c>
      <c r="B28" s="138" t="s">
        <v>2</v>
      </c>
      <c r="C28" s="138" t="s">
        <v>345</v>
      </c>
      <c r="D28" s="136" t="s">
        <v>320</v>
      </c>
      <c r="E28" s="137"/>
      <c r="F28" s="31"/>
      <c r="G28" s="135">
        <f>IF('3c PC'!G14="-","-",'3c PC'!G61)</f>
        <v>6.5567588596821027</v>
      </c>
      <c r="H28" s="135">
        <f>IF('3c PC'!H14="-","-",'3c PC'!H61)</f>
        <v>6.5567588596821027</v>
      </c>
      <c r="I28" s="135">
        <f>IF('3c PC'!I14="-","-",'3c PC'!I61)</f>
        <v>6.6197359495950758</v>
      </c>
      <c r="J28" s="135">
        <f>IF('3c PC'!J14="-","-",'3c PC'!J61)</f>
        <v>6.6197359495950758</v>
      </c>
      <c r="K28" s="135">
        <f>IF('3c PC'!K14="-","-",'3c PC'!K61)</f>
        <v>6.6995028867368616</v>
      </c>
      <c r="L28" s="135">
        <f>IF('3c PC'!L14="-","-",'3c PC'!L61)</f>
        <v>6.6995028867368616</v>
      </c>
      <c r="M28" s="135">
        <f>IF('3c PC'!M14="-","-",'3c PC'!M61)</f>
        <v>7.1131218301273513</v>
      </c>
      <c r="N28" s="135">
        <f>IF('3c PC'!N14="-","-",'3c PC'!N61)</f>
        <v>7.1131218301273513</v>
      </c>
      <c r="O28" s="31"/>
      <c r="P28" s="135" t="str">
        <f>'3c PC'!P61</f>
        <v>-</v>
      </c>
      <c r="Q28" s="135" t="str">
        <f>'3c PC'!Q61</f>
        <v>-</v>
      </c>
      <c r="R28" s="135" t="str">
        <f>'3c PC'!R61</f>
        <v>-</v>
      </c>
      <c r="S28" s="135" t="str">
        <f>'3c PC'!S61</f>
        <v>-</v>
      </c>
      <c r="T28" s="135" t="str">
        <f>'3c PC'!T61</f>
        <v>-</v>
      </c>
      <c r="U28" s="135" t="str">
        <f>'3c PC'!U61</f>
        <v>-</v>
      </c>
      <c r="V28" s="135" t="str">
        <f>'3c PC'!V61</f>
        <v>-</v>
      </c>
      <c r="W28" s="135" t="str">
        <f>'3c PC'!W61</f>
        <v>-</v>
      </c>
      <c r="X28" s="135" t="str">
        <f>'3c PC'!X61</f>
        <v>-</v>
      </c>
      <c r="Y28" s="135" t="str">
        <f>'3c PC'!Y61</f>
        <v>-</v>
      </c>
      <c r="Z28" s="135" t="str">
        <f>'3c PC'!Z61</f>
        <v>-</v>
      </c>
      <c r="AA28" s="29"/>
    </row>
    <row r="29" spans="1:27" s="30" customFormat="1" ht="11.25" customHeight="1" x14ac:dyDescent="0.25">
      <c r="A29" s="273">
        <v>4</v>
      </c>
      <c r="B29" s="138" t="s">
        <v>355</v>
      </c>
      <c r="C29" s="138" t="s">
        <v>346</v>
      </c>
      <c r="D29" s="136" t="s">
        <v>320</v>
      </c>
      <c r="E29" s="137"/>
      <c r="F29" s="31"/>
      <c r="G29" s="135">
        <f>IF('3d NC-Elec'!H43="-","-",'3d NC-Elec'!H43)</f>
        <v>9.5265000000000004</v>
      </c>
      <c r="H29" s="135">
        <f>IF('3d NC-Elec'!I43="-","-",'3d NC-Elec'!I43)</f>
        <v>9.5265000000000004</v>
      </c>
      <c r="I29" s="135">
        <f>IF('3d NC-Elec'!J43="-","-",'3d NC-Elec'!J43)</f>
        <v>16.352</v>
      </c>
      <c r="J29" s="135">
        <f>IF('3d NC-Elec'!K43="-","-",'3d NC-Elec'!K43)</f>
        <v>16.352</v>
      </c>
      <c r="K29" s="135">
        <f>IF('3d NC-Elec'!L43="-","-",'3d NC-Elec'!L43)</f>
        <v>11.388</v>
      </c>
      <c r="L29" s="135">
        <f>IF('3d NC-Elec'!M43="-","-",'3d NC-Elec'!M43)</f>
        <v>11.388</v>
      </c>
      <c r="M29" s="135">
        <f>IF('3d NC-Elec'!N43="-","-",'3d NC-Elec'!N43)</f>
        <v>12.0815</v>
      </c>
      <c r="N29" s="135">
        <f>IF('3d NC-Elec'!O43="-","-",'3d NC-Elec'!O43)</f>
        <v>12.0815</v>
      </c>
      <c r="O29" s="31"/>
      <c r="P29" s="135" t="str">
        <f>'3d NC-Elec'!Q43</f>
        <v>-</v>
      </c>
      <c r="Q29" s="135" t="str">
        <f>'3d NC-Elec'!R43</f>
        <v>-</v>
      </c>
      <c r="R29" s="135" t="str">
        <f>'3d NC-Elec'!S43</f>
        <v>-</v>
      </c>
      <c r="S29" s="135" t="str">
        <f>'3d NC-Elec'!T43</f>
        <v>-</v>
      </c>
      <c r="T29" s="135" t="str">
        <f>'3d NC-Elec'!U43</f>
        <v>-</v>
      </c>
      <c r="U29" s="135" t="str">
        <f>'3d NC-Elec'!V43</f>
        <v>-</v>
      </c>
      <c r="V29" s="135" t="str">
        <f>'3d NC-Elec'!W43</f>
        <v>-</v>
      </c>
      <c r="W29" s="135" t="str">
        <f>'3d NC-Elec'!X43</f>
        <v>-</v>
      </c>
      <c r="X29" s="135" t="str">
        <f>'3d NC-Elec'!Y43</f>
        <v>-</v>
      </c>
      <c r="Y29" s="135" t="str">
        <f>'3d NC-Elec'!Z43</f>
        <v>-</v>
      </c>
      <c r="Z29" s="135" t="str">
        <f>'3d NC-Elec'!AA43</f>
        <v>-</v>
      </c>
      <c r="AA29" s="29"/>
    </row>
    <row r="30" spans="1:27" s="30" customFormat="1" ht="11.25" customHeight="1" x14ac:dyDescent="0.25">
      <c r="A30" s="273">
        <v>5</v>
      </c>
      <c r="B30" s="138" t="s">
        <v>352</v>
      </c>
      <c r="C30" s="138" t="s">
        <v>347</v>
      </c>
      <c r="D30" s="136" t="s">
        <v>320</v>
      </c>
      <c r="E30" s="137"/>
      <c r="F30" s="31"/>
      <c r="G30" s="135">
        <f>IF('3f CPIH'!C$16="-","-",'3g OC '!$E$9*('3f CPIH'!C$16/'3f CPIH'!$G$16))</f>
        <v>42.4769437907173</v>
      </c>
      <c r="H30" s="135">
        <f>IF('3f CPIH'!D$16="-","-",'3g OC '!$E$9*('3f CPIH'!D$16/'3f CPIH'!$G$16))</f>
        <v>42.561982717225234</v>
      </c>
      <c r="I30" s="135">
        <f>IF('3f CPIH'!E$16="-","-",'3g OC '!$E$9*('3f CPIH'!E$16/'3f CPIH'!$G$16))</f>
        <v>42.689541106987157</v>
      </c>
      <c r="J30" s="135">
        <f>IF('3f CPIH'!F$16="-","-",'3g OC '!$E$9*('3f CPIH'!F$16/'3f CPIH'!$G$16))</f>
        <v>42.944657886510981</v>
      </c>
      <c r="K30" s="135">
        <f>IF('3f CPIH'!G$16="-","-",'3g OC '!$E$9*('3f CPIH'!G$16/'3f CPIH'!$G$16))</f>
        <v>43.454891445558637</v>
      </c>
      <c r="L30" s="135">
        <f>IF('3f CPIH'!H$16="-","-",'3g OC '!$E$9*('3f CPIH'!H$16/'3f CPIH'!$G$16))</f>
        <v>44.007644467860267</v>
      </c>
      <c r="M30" s="135">
        <f>IF('3f CPIH'!I$16="-","-",'3g OC '!$E$9*('3f CPIH'!I$16/'3f CPIH'!$G$16))</f>
        <v>44.645436416669831</v>
      </c>
      <c r="N30" s="135">
        <f>IF('3f CPIH'!J$16="-","-",'3g OC '!$E$9*('3f CPIH'!J$16/'3f CPIH'!$G$16))</f>
        <v>45.028111585955578</v>
      </c>
      <c r="O30" s="31"/>
      <c r="P30" s="135">
        <f>IF('3f CPIH'!L$16="-","-",'3g OC '!$E$9*('3f CPIH'!L$16/'3f CPIH'!$G$16))</f>
        <v>45.028111585955578</v>
      </c>
      <c r="Q30" s="135" t="str">
        <f>IF('3f CPIH'!M$16="-","-",'3g OC '!$E$9*('3f CPIH'!M$16/'3f CPIH'!$G$16))</f>
        <v>-</v>
      </c>
      <c r="R30" s="135" t="str">
        <f>IF('3f CPIH'!N$16="-","-",'3g OC '!$E$9*('3f CPIH'!N$16/'3f CPIH'!$G$16))</f>
        <v>-</v>
      </c>
      <c r="S30" s="135" t="str">
        <f>IF('3f CPIH'!O$16="-","-",'3g OC '!$E$9*('3f CPIH'!O$16/'3f CPIH'!$G$16))</f>
        <v>-</v>
      </c>
      <c r="T30" s="135" t="str">
        <f>IF('3f CPIH'!P$16="-","-",'3g OC '!$E$9*('3f CPIH'!P$16/'3f CPIH'!$G$16))</f>
        <v>-</v>
      </c>
      <c r="U30" s="135" t="str">
        <f>IF('3f CPIH'!Q$16="-","-",'3g OC '!$E$9*('3f CPIH'!Q$16/'3f CPIH'!$G$16))</f>
        <v>-</v>
      </c>
      <c r="V30" s="135" t="str">
        <f>IF('3f CPIH'!R$16="-","-",'3g OC '!$E$9*('3f CPIH'!R$16/'3f CPIH'!$G$16))</f>
        <v>-</v>
      </c>
      <c r="W30" s="135" t="str">
        <f>IF('3f CPIH'!S$16="-","-",'3g OC '!$E$9*('3f CPIH'!S$16/'3f CPIH'!$G$16))</f>
        <v>-</v>
      </c>
      <c r="X30" s="135" t="str">
        <f>IF('3f CPIH'!T$16="-","-",'3g OC '!$E$9*('3f CPIH'!T$16/'3f CPIH'!$G$16))</f>
        <v>-</v>
      </c>
      <c r="Y30" s="135" t="str">
        <f>IF('3f CPIH'!U$16="-","-",'3g OC '!$E$9*('3f CPIH'!U$16/'3f CPIH'!$G$16))</f>
        <v>-</v>
      </c>
      <c r="Z30" s="135" t="str">
        <f>IF('3f CPIH'!V$16="-","-",'3g OC '!$E$9*('3f CPIH'!V$16/'3f CPIH'!$G$16))</f>
        <v>-</v>
      </c>
      <c r="AA30" s="29"/>
    </row>
    <row r="31" spans="1:27" s="30" customFormat="1" ht="11.25" customHeight="1" x14ac:dyDescent="0.25">
      <c r="A31" s="273">
        <v>6</v>
      </c>
      <c r="B31" s="138" t="s">
        <v>352</v>
      </c>
      <c r="C31" s="138" t="s">
        <v>45</v>
      </c>
      <c r="D31" s="136" t="s">
        <v>320</v>
      </c>
      <c r="E31" s="137"/>
      <c r="F31" s="31"/>
      <c r="G31" s="135" t="s">
        <v>336</v>
      </c>
      <c r="H31" s="135" t="s">
        <v>336</v>
      </c>
      <c r="I31" s="135" t="s">
        <v>336</v>
      </c>
      <c r="J31" s="135" t="s">
        <v>336</v>
      </c>
      <c r="K31" s="135">
        <f>IF('3h SMNCC'!F$36="-","-",'3h SMNCC'!F$44)</f>
        <v>0</v>
      </c>
      <c r="L31" s="135">
        <f>IF('3h SMNCC'!G$36="-","-",'3h SMNCC'!G$44)</f>
        <v>-0.15183804717209767</v>
      </c>
      <c r="M31" s="135">
        <f>IF('3h SMNCC'!H$36="-","-",'3h SMNCC'!H$44)</f>
        <v>1.7175769694001015</v>
      </c>
      <c r="N31" s="135">
        <f>IF('3h SMNCC'!I$36="-","-",'3h SMNCC'!I$44)</f>
        <v>5.3116046327263104</v>
      </c>
      <c r="O31" s="31"/>
      <c r="P31" s="135" t="str">
        <f>IF('3h SMNCC'!K$36="-","-",'3h SMNCC'!K$44)</f>
        <v>-</v>
      </c>
      <c r="Q31" s="135" t="str">
        <f>IF('3h SMNCC'!L$36="-","-",'3h SMNCC'!L$44)</f>
        <v>-</v>
      </c>
      <c r="R31" s="135" t="str">
        <f>IF('3h SMNCC'!M$36="-","-",'3h SMNCC'!M$44)</f>
        <v>-</v>
      </c>
      <c r="S31" s="135" t="str">
        <f>IF('3h SMNCC'!N$36="-","-",'3h SMNCC'!N$44)</f>
        <v>-</v>
      </c>
      <c r="T31" s="135" t="str">
        <f>IF('3h SMNCC'!O$36="-","-",'3h SMNCC'!O$44)</f>
        <v>-</v>
      </c>
      <c r="U31" s="135" t="str">
        <f>IF('3h SMNCC'!P$36="-","-",'3h SMNCC'!P$44)</f>
        <v>-</v>
      </c>
      <c r="V31" s="135" t="str">
        <f>IF('3h SMNCC'!Q$36="-","-",'3h SMNCC'!Q$44)</f>
        <v>-</v>
      </c>
      <c r="W31" s="135" t="str">
        <f>IF('3h SMNCC'!R$36="-","-",'3h SMNCC'!R$44)</f>
        <v>-</v>
      </c>
      <c r="X31" s="135" t="str">
        <f>IF('3h SMNCC'!S$36="-","-",'3h SMNCC'!S$44)</f>
        <v>-</v>
      </c>
      <c r="Y31" s="135" t="str">
        <f>IF('3h SMNCC'!T$36="-","-",'3h SMNCC'!T$44)</f>
        <v>-</v>
      </c>
      <c r="Z31" s="135" t="str">
        <f>IF('3h SMNCC'!U$36="-","-",'3h SMNCC'!U$44)</f>
        <v>-</v>
      </c>
      <c r="AA31" s="29"/>
    </row>
    <row r="32" spans="1:27" s="30" customFormat="1" ht="11.5" x14ac:dyDescent="0.25">
      <c r="A32" s="273">
        <v>7</v>
      </c>
      <c r="B32" s="138" t="s">
        <v>352</v>
      </c>
      <c r="C32" s="138" t="s">
        <v>399</v>
      </c>
      <c r="D32" s="136" t="s">
        <v>320</v>
      </c>
      <c r="E32" s="137"/>
      <c r="F32" s="31"/>
      <c r="G32" s="135">
        <f>IF('3f CPIH'!C$16="-","-",'3i PAAC PAP'!$G$13*('3f CPIH'!C$16/'3f CPIH'!$G$16))</f>
        <v>4.3957347110466403</v>
      </c>
      <c r="H32" s="135">
        <f>IF('3f CPIH'!D$16="-","-",'3i PAAC PAP'!$G$13*('3f CPIH'!D$16/'3f CPIH'!$G$16))</f>
        <v>4.4045349807384246</v>
      </c>
      <c r="I32" s="135">
        <f>IF('3f CPIH'!E$16="-","-",'3i PAAC PAP'!$G$13*('3f CPIH'!E$16/'3f CPIH'!$G$16))</f>
        <v>4.417735385276103</v>
      </c>
      <c r="J32" s="135">
        <f>IF('3f CPIH'!F$16="-","-",'3i PAAC PAP'!$G$13*('3f CPIH'!F$16/'3f CPIH'!$G$16))</f>
        <v>4.4441361943514579</v>
      </c>
      <c r="K32" s="135">
        <f>IF('3f CPIH'!G$16="-","-",'3i PAAC PAP'!$G$13*('3f CPIH'!G$16/'3f CPIH'!$G$16))</f>
        <v>4.4969378125021686</v>
      </c>
      <c r="L32" s="135">
        <f>IF('3f CPIH'!H$16="-","-",'3i PAAC PAP'!$G$13*('3f CPIH'!H$16/'3f CPIH'!$G$16))</f>
        <v>4.5541395654987715</v>
      </c>
      <c r="M32" s="135">
        <f>IF('3f CPIH'!I$16="-","-",'3i PAAC PAP'!$G$13*('3f CPIH'!I$16/'3f CPIH'!$G$16))</f>
        <v>4.6201415881871588</v>
      </c>
      <c r="N32" s="135">
        <f>IF('3f CPIH'!J$16="-","-",'3i PAAC PAP'!$G$13*('3f CPIH'!J$16/'3f CPIH'!$G$16))</f>
        <v>4.659742801800193</v>
      </c>
      <c r="O32" s="31"/>
      <c r="P32" s="135">
        <f>IF('3f CPIH'!L$16="-","-",'3i PAAC PAP'!$G$13*('3f CPIH'!L$16/'3f CPIH'!$G$16))</f>
        <v>4.659742801800193</v>
      </c>
      <c r="Q32" s="135" t="str">
        <f>IF('3f CPIH'!M$16="-","-",'3i PAAC PAP'!$G$13*('3f CPIH'!M$16/'3f CPIH'!$G$16))</f>
        <v>-</v>
      </c>
      <c r="R32" s="135" t="str">
        <f>IF('3f CPIH'!N$16="-","-",'3i PAAC PAP'!$G$13*('3f CPIH'!N$16/'3f CPIH'!$G$16))</f>
        <v>-</v>
      </c>
      <c r="S32" s="135" t="str">
        <f>IF('3f CPIH'!O$16="-","-",'3i PAAC PAP'!$G$13*('3f CPIH'!O$16/'3f CPIH'!$G$16))</f>
        <v>-</v>
      </c>
      <c r="T32" s="135" t="str">
        <f>IF('3f CPIH'!P$16="-","-",'3i PAAC PAP'!$G$13*('3f CPIH'!P$16/'3f CPIH'!$G$16))</f>
        <v>-</v>
      </c>
      <c r="U32" s="135" t="str">
        <f>IF('3f CPIH'!Q$16="-","-",'3i PAAC PAP'!$G$13*('3f CPIH'!Q$16/'3f CPIH'!$G$16))</f>
        <v>-</v>
      </c>
      <c r="V32" s="135" t="str">
        <f>IF('3f CPIH'!R$16="-","-",'3i PAAC PAP'!$G$13*('3f CPIH'!R$16/'3f CPIH'!$G$16))</f>
        <v>-</v>
      </c>
      <c r="W32" s="135" t="str">
        <f>IF('3f CPIH'!S$16="-","-",'3i PAAC PAP'!$G$13*('3f CPIH'!S$16/'3f CPIH'!$G$16))</f>
        <v>-</v>
      </c>
      <c r="X32" s="135" t="str">
        <f>IF('3f CPIH'!T$16="-","-",'3i PAAC PAP'!$G$13*('3f CPIH'!T$16/'3f CPIH'!$G$16))</f>
        <v>-</v>
      </c>
      <c r="Y32" s="135" t="str">
        <f>IF('3f CPIH'!U$16="-","-",'3i PAAC PAP'!$G$13*('3f CPIH'!U$16/'3f CPIH'!$G$16))</f>
        <v>-</v>
      </c>
      <c r="Z32" s="135" t="str">
        <f>IF('3f CPIH'!V$16="-","-",'3i PAAC PAP'!$G$13*('3f CPIH'!V$16/'3f CPIH'!$G$16))</f>
        <v>-</v>
      </c>
      <c r="AA32" s="29"/>
    </row>
    <row r="33" spans="1:27" s="30" customFormat="1" ht="11.5" x14ac:dyDescent="0.25">
      <c r="A33" s="273">
        <v>8</v>
      </c>
      <c r="B33" s="138" t="s">
        <v>352</v>
      </c>
      <c r="C33" s="138" t="s">
        <v>417</v>
      </c>
      <c r="D33" s="136" t="s">
        <v>320</v>
      </c>
      <c r="E33" s="137"/>
      <c r="F33" s="31"/>
      <c r="G33" s="135">
        <f>IF(G28="-","-",SUM(G26:G31)*'3i PAAC PAP'!$G$25)</f>
        <v>0.83996732918778394</v>
      </c>
      <c r="H33" s="135">
        <f>IF(H28="-","-",SUM(H26:H31)*'3i PAAC PAP'!$G$25)</f>
        <v>0.84118709819033166</v>
      </c>
      <c r="I33" s="135">
        <f>IF(I28="-","-",SUM(I26:I31)*'3i PAAC PAP'!$G$25)</f>
        <v>0.9418226888581358</v>
      </c>
      <c r="J33" s="135">
        <f>IF(J28="-","-",SUM(J26:J31)*'3i PAAC PAP'!$G$25)</f>
        <v>0.94548199586577897</v>
      </c>
      <c r="K33" s="135">
        <f>IF(K28="-","-",SUM(K26:K31)*'3i PAAC PAP'!$G$25)</f>
        <v>0.88274285708550393</v>
      </c>
      <c r="L33" s="135">
        <f>IF(L28="-","-",SUM(L26:L31)*'3i PAAC PAP'!$G$25)</f>
        <v>0.8884934430747865</v>
      </c>
      <c r="M33" s="135">
        <f>IF(M28="-","-",SUM(M26:M31)*'3i PAAC PAP'!$G$25)</f>
        <v>0.94033608608150321</v>
      </c>
      <c r="N33" s="135">
        <f>IF(N28="-","-",SUM(N26:N31)*'3i PAAC PAP'!$G$25)</f>
        <v>0.99737653857487896</v>
      </c>
      <c r="O33" s="31"/>
      <c r="P33" s="135" t="str">
        <f>IF(P28="-","-",SUM(P26:P31)*'3i PAAC PAP'!$G$25)</f>
        <v>-</v>
      </c>
      <c r="Q33" s="135" t="str">
        <f>IF(Q28="-","-",SUM(Q26:Q31)*'3i PAAC PAP'!$G$25)</f>
        <v>-</v>
      </c>
      <c r="R33" s="135" t="str">
        <f>IF(R28="-","-",SUM(R26:R31)*'3i PAAC PAP'!$G$25)</f>
        <v>-</v>
      </c>
      <c r="S33" s="135" t="str">
        <f>IF(S28="-","-",SUM(S26:S31)*'3i PAAC PAP'!$G$25)</f>
        <v>-</v>
      </c>
      <c r="T33" s="135" t="str">
        <f>IF(T28="-","-",SUM(T26:T31)*'3i PAAC PAP'!$G$25)</f>
        <v>-</v>
      </c>
      <c r="U33" s="135" t="str">
        <f>IF(U28="-","-",SUM(U26:U31)*'3i PAAC PAP'!$G$25)</f>
        <v>-</v>
      </c>
      <c r="V33" s="135" t="str">
        <f>IF(V28="-","-",SUM(V26:V31)*'3i PAAC PAP'!$G$25)</f>
        <v>-</v>
      </c>
      <c r="W33" s="135" t="str">
        <f>IF(W28="-","-",SUM(W26:W31)*'3i PAAC PAP'!$G$25)</f>
        <v>-</v>
      </c>
      <c r="X33" s="135" t="str">
        <f>IF(X28="-","-",SUM(X26:X31)*'3i PAAC PAP'!$G$25)</f>
        <v>-</v>
      </c>
      <c r="Y33" s="135" t="str">
        <f>IF(Y28="-","-",SUM(Y26:Y31)*'3i PAAC PAP'!$G$25)</f>
        <v>-</v>
      </c>
      <c r="Z33" s="135" t="str">
        <f>IF(Z28="-","-",SUM(Z26:Z31)*'3i PAAC PAP'!$G$25)</f>
        <v>-</v>
      </c>
      <c r="AA33" s="29"/>
    </row>
    <row r="34" spans="1:27" s="30" customFormat="1" ht="11.5" x14ac:dyDescent="0.25">
      <c r="A34" s="273">
        <v>9</v>
      </c>
      <c r="B34" s="138" t="s">
        <v>398</v>
      </c>
      <c r="C34" s="138" t="s">
        <v>548</v>
      </c>
      <c r="D34" s="136" t="s">
        <v>320</v>
      </c>
      <c r="E34" s="137"/>
      <c r="F34" s="31"/>
      <c r="G34" s="135">
        <f>IF(G28="-","-",SUM(G26:G33)*'3j EBIT'!$E$9)</f>
        <v>1.2121221891220428</v>
      </c>
      <c r="H34" s="135">
        <f>IF(H28="-","-",SUM(H26:H33)*'3j EBIT'!$E$9)</f>
        <v>1.2139283094608857</v>
      </c>
      <c r="I34" s="135">
        <f>IF(I28="-","-",SUM(I26:I33)*'3j EBIT'!$E$9)</f>
        <v>1.3493958674836131</v>
      </c>
      <c r="J34" s="135">
        <f>IF(J28="-","-",SUM(J26:J33)*'3j EBIT'!$E$9)</f>
        <v>1.3548142285001423</v>
      </c>
      <c r="K34" s="135">
        <f>IF(K28="-","-",SUM(K26:K33)*'3j EBIT'!$E$9)</f>
        <v>1.2715194250357802</v>
      </c>
      <c r="L34" s="135">
        <f>IF(L28="-","-",SUM(L26:L33)*'3j EBIT'!$E$9)</f>
        <v>1.2803329040039733</v>
      </c>
      <c r="M34" s="135">
        <f>IF(M28="-","-",SUM(M26:M33)*'3j EBIT'!$E$9)</f>
        <v>1.3512441449188528</v>
      </c>
      <c r="N34" s="135">
        <f>IF(N28="-","-",SUM(N26:N33)*'3j EBIT'!$E$9)</f>
        <v>1.4286376903945022</v>
      </c>
      <c r="O34" s="31"/>
      <c r="P34" s="135" t="str">
        <f>IF(P28="-","-",SUM(P26:P33)*'3j EBIT'!$E$9)</f>
        <v>-</v>
      </c>
      <c r="Q34" s="135" t="str">
        <f>IF(Q28="-","-",SUM(Q26:Q33)*'3j EBIT'!$E$9)</f>
        <v>-</v>
      </c>
      <c r="R34" s="135" t="str">
        <f>IF(R28="-","-",SUM(R26:R33)*'3j EBIT'!$E$9)</f>
        <v>-</v>
      </c>
      <c r="S34" s="135" t="str">
        <f>IF(S28="-","-",SUM(S26:S33)*'3j EBIT'!$E$9)</f>
        <v>-</v>
      </c>
      <c r="T34" s="135" t="str">
        <f>IF(T28="-","-",SUM(T26:T33)*'3j EBIT'!$E$9)</f>
        <v>-</v>
      </c>
      <c r="U34" s="135" t="str">
        <f>IF(U28="-","-",SUM(U26:U33)*'3j EBIT'!$E$9)</f>
        <v>-</v>
      </c>
      <c r="V34" s="135" t="str">
        <f>IF(V28="-","-",SUM(V26:V33)*'3j EBIT'!$E$9)</f>
        <v>-</v>
      </c>
      <c r="W34" s="135" t="str">
        <f>IF(W28="-","-",SUM(W26:W33)*'3j EBIT'!$E$9)</f>
        <v>-</v>
      </c>
      <c r="X34" s="135" t="str">
        <f>IF(X28="-","-",SUM(X26:X33)*'3j EBIT'!$E$9)</f>
        <v>-</v>
      </c>
      <c r="Y34" s="135" t="str">
        <f>IF(Y28="-","-",SUM(Y26:Y33)*'3j EBIT'!$E$9)</f>
        <v>-</v>
      </c>
      <c r="Z34" s="135" t="str">
        <f>IF(Z28="-","-",SUM(Z26:Z33)*'3j EBIT'!$E$9)</f>
        <v>-</v>
      </c>
      <c r="AA34" s="29"/>
    </row>
    <row r="35" spans="1:27" s="30" customFormat="1" ht="11.25" customHeight="1" x14ac:dyDescent="0.25">
      <c r="A35" s="273">
        <v>10</v>
      </c>
      <c r="B35" s="138" t="s">
        <v>294</v>
      </c>
      <c r="C35" s="188" t="s">
        <v>549</v>
      </c>
      <c r="D35" s="136" t="s">
        <v>320</v>
      </c>
      <c r="E35" s="136"/>
      <c r="F35" s="31"/>
      <c r="G35" s="135">
        <f>IF(G30="-","-",SUM(G26:G28,G30:G34)*'3k HAP'!$E$10)</f>
        <v>0.8031825548696665</v>
      </c>
      <c r="H35" s="135">
        <f>IF(H30="-","-",SUM(H26:H28,H30:H34)*'3k HAP'!$E$10)</f>
        <v>0.80458482966738765</v>
      </c>
      <c r="I35" s="135">
        <f>IF(I30="-","-",SUM(I26:I28,I30:I34)*'3k HAP'!$E$10)</f>
        <v>0.81095219296912524</v>
      </c>
      <c r="J35" s="135">
        <f>IF(J30="-","-",SUM(J26:J28,J30:J34)*'3k HAP'!$E$10)</f>
        <v>0.81515901736228924</v>
      </c>
      <c r="K35" s="135">
        <f>IF(K30="-","-",SUM(K26:K28,K30:K34)*'3k HAP'!$E$10)</f>
        <v>0.82235051968893469</v>
      </c>
      <c r="L35" s="135">
        <f>IF(L30="-","-",SUM(L26:L28,L30:L34)*'3k HAP'!$E$10)</f>
        <v>0.82919331923642237</v>
      </c>
      <c r="M35" s="135">
        <f>IF(M30="-","-",SUM(M26:M28,M30:M34)*'3k HAP'!$E$10)</f>
        <v>0.87420941752203518</v>
      </c>
      <c r="N35" s="135">
        <f>IF(N30="-","-",SUM(N26:N28,N30:N34)*'3k HAP'!$E$10)</f>
        <v>0.93429789335212088</v>
      </c>
      <c r="O35" s="31"/>
      <c r="P35" s="135">
        <f>IF(P30="-","-",SUM(P26:P28,P30:P34)*'3k HAP'!$E$10)</f>
        <v>0.71931001321651533</v>
      </c>
      <c r="Q35" s="135" t="str">
        <f>IF(Q30="-","-",SUM(Q26:Q28,Q30:Q34)*'3k HAP'!$E$10)</f>
        <v>-</v>
      </c>
      <c r="R35" s="135" t="str">
        <f>IF(R30="-","-",SUM(R26:R28,R30:R34)*'3k HAP'!$E$10)</f>
        <v>-</v>
      </c>
      <c r="S35" s="135" t="str">
        <f>IF(S30="-","-",SUM(S26:S28,S30:S34)*'3k HAP'!$E$10)</f>
        <v>-</v>
      </c>
      <c r="T35" s="135" t="str">
        <f>IF(T30="-","-",SUM(T26:T28,T30:T34)*'3k HAP'!$E$10)</f>
        <v>-</v>
      </c>
      <c r="U35" s="135" t="str">
        <f>IF(U30="-","-",SUM(U26:U28,U30:U34)*'3k HAP'!$E$10)</f>
        <v>-</v>
      </c>
      <c r="V35" s="135" t="str">
        <f>IF(V30="-","-",SUM(V26:V28,V30:V34)*'3k HAP'!$E$10)</f>
        <v>-</v>
      </c>
      <c r="W35" s="135" t="str">
        <f>IF(W30="-","-",SUM(W26:W28,W30:W34)*'3k HAP'!$E$10)</f>
        <v>-</v>
      </c>
      <c r="X35" s="135" t="str">
        <f>IF(X30="-","-",SUM(X26:X28,X30:X34)*'3k HAP'!$E$10)</f>
        <v>-</v>
      </c>
      <c r="Y35" s="135" t="str">
        <f>IF(Y30="-","-",SUM(Y26:Y28,Y30:Y34)*'3k HAP'!$E$10)</f>
        <v>-</v>
      </c>
      <c r="Z35" s="135" t="str">
        <f>IF(Z30="-","-",SUM(Z26:Z28,Z30:Z34)*'3k HAP'!$E$10)</f>
        <v>-</v>
      </c>
      <c r="AA35" s="29"/>
    </row>
    <row r="36" spans="1:27" s="30" customFormat="1" ht="11.25" customHeight="1" x14ac:dyDescent="0.25">
      <c r="A36" s="273">
        <v>11</v>
      </c>
      <c r="B36" s="138" t="s">
        <v>46</v>
      </c>
      <c r="C36" s="138" t="str">
        <f>B36&amp;"_"&amp;D36</f>
        <v>Total_East Midlands</v>
      </c>
      <c r="D36" s="136" t="s">
        <v>320</v>
      </c>
      <c r="E36" s="137"/>
      <c r="F36" s="31"/>
      <c r="G36" s="135">
        <f t="shared" ref="G36:N36" si="2">IF(G30="-","-",SUM(G26:G35))</f>
        <v>65.811209434625539</v>
      </c>
      <c r="H36" s="135">
        <f t="shared" si="2"/>
        <v>65.909476794964377</v>
      </c>
      <c r="I36" s="135">
        <f t="shared" si="2"/>
        <v>73.181183191169211</v>
      </c>
      <c r="J36" s="135">
        <f t="shared" si="2"/>
        <v>73.475985272185724</v>
      </c>
      <c r="K36" s="135">
        <f t="shared" si="2"/>
        <v>69.015944946607888</v>
      </c>
      <c r="L36" s="135">
        <f t="shared" si="2"/>
        <v>69.495468539238985</v>
      </c>
      <c r="M36" s="135">
        <f t="shared" si="2"/>
        <v>73.343566452906828</v>
      </c>
      <c r="N36" s="135">
        <f t="shared" si="2"/>
        <v>77.554392972930941</v>
      </c>
      <c r="O36" s="31"/>
      <c r="P36" s="135">
        <f t="shared" ref="P36:Z36" si="3">IF(P30="-","-",SUM(P26:P35))</f>
        <v>50.407164400972285</v>
      </c>
      <c r="Q36" s="135" t="str">
        <f t="shared" si="3"/>
        <v>-</v>
      </c>
      <c r="R36" s="135" t="str">
        <f t="shared" si="3"/>
        <v>-</v>
      </c>
      <c r="S36" s="135" t="str">
        <f t="shared" si="3"/>
        <v>-</v>
      </c>
      <c r="T36" s="135" t="str">
        <f t="shared" si="3"/>
        <v>-</v>
      </c>
      <c r="U36" s="135" t="str">
        <f t="shared" si="3"/>
        <v>-</v>
      </c>
      <c r="V36" s="135" t="str">
        <f t="shared" si="3"/>
        <v>-</v>
      </c>
      <c r="W36" s="135" t="str">
        <f t="shared" si="3"/>
        <v>-</v>
      </c>
      <c r="X36" s="135" t="str">
        <f t="shared" si="3"/>
        <v>-</v>
      </c>
      <c r="Y36" s="135" t="str">
        <f t="shared" si="3"/>
        <v>-</v>
      </c>
      <c r="Z36" s="135" t="str">
        <f t="shared" si="3"/>
        <v>-</v>
      </c>
      <c r="AA36" s="29"/>
    </row>
    <row r="37" spans="1:27" s="30" customFormat="1" ht="11.25" customHeight="1" x14ac:dyDescent="0.25">
      <c r="A37" s="273">
        <v>1</v>
      </c>
      <c r="B37" s="142" t="s">
        <v>353</v>
      </c>
      <c r="C37" s="142" t="s">
        <v>344</v>
      </c>
      <c r="D37" s="133" t="s">
        <v>321</v>
      </c>
      <c r="E37" s="134"/>
      <c r="F37" s="31"/>
      <c r="G37" s="41" t="s">
        <v>336</v>
      </c>
      <c r="H37" s="41" t="s">
        <v>336</v>
      </c>
      <c r="I37" s="41" t="s">
        <v>336</v>
      </c>
      <c r="J37" s="41" t="s">
        <v>336</v>
      </c>
      <c r="K37" s="41" t="s">
        <v>336</v>
      </c>
      <c r="L37" s="41" t="s">
        <v>336</v>
      </c>
      <c r="M37" s="41" t="s">
        <v>336</v>
      </c>
      <c r="N37" s="41" t="s">
        <v>336</v>
      </c>
      <c r="O37" s="31"/>
      <c r="P37" s="41" t="s">
        <v>336</v>
      </c>
      <c r="Q37" s="41" t="s">
        <v>336</v>
      </c>
      <c r="R37" s="41" t="s">
        <v>336</v>
      </c>
      <c r="S37" s="41" t="s">
        <v>336</v>
      </c>
      <c r="T37" s="41" t="s">
        <v>336</v>
      </c>
      <c r="U37" s="41" t="s">
        <v>336</v>
      </c>
      <c r="V37" s="41" t="s">
        <v>336</v>
      </c>
      <c r="W37" s="41" t="s">
        <v>336</v>
      </c>
      <c r="X37" s="41" t="s">
        <v>336</v>
      </c>
      <c r="Y37" s="41" t="s">
        <v>336</v>
      </c>
      <c r="Z37" s="41" t="s">
        <v>336</v>
      </c>
      <c r="AA37" s="29"/>
    </row>
    <row r="38" spans="1:27" s="30" customFormat="1" ht="11.25" customHeight="1" x14ac:dyDescent="0.25">
      <c r="A38" s="273">
        <v>2</v>
      </c>
      <c r="B38" s="142" t="s">
        <v>353</v>
      </c>
      <c r="C38" s="142" t="s">
        <v>303</v>
      </c>
      <c r="D38" s="133" t="s">
        <v>321</v>
      </c>
      <c r="E38" s="134"/>
      <c r="F38" s="31"/>
      <c r="G38" s="41" t="s">
        <v>336</v>
      </c>
      <c r="H38" s="41" t="s">
        <v>336</v>
      </c>
      <c r="I38" s="41" t="s">
        <v>336</v>
      </c>
      <c r="J38" s="41" t="s">
        <v>336</v>
      </c>
      <c r="K38" s="41" t="s">
        <v>336</v>
      </c>
      <c r="L38" s="41" t="s">
        <v>336</v>
      </c>
      <c r="M38" s="41" t="s">
        <v>336</v>
      </c>
      <c r="N38" s="41" t="s">
        <v>336</v>
      </c>
      <c r="O38" s="31"/>
      <c r="P38" s="41" t="s">
        <v>336</v>
      </c>
      <c r="Q38" s="41" t="s">
        <v>336</v>
      </c>
      <c r="R38" s="41" t="s">
        <v>336</v>
      </c>
      <c r="S38" s="41" t="s">
        <v>336</v>
      </c>
      <c r="T38" s="41" t="s">
        <v>336</v>
      </c>
      <c r="U38" s="41" t="s">
        <v>336</v>
      </c>
      <c r="V38" s="41" t="s">
        <v>336</v>
      </c>
      <c r="W38" s="41" t="s">
        <v>336</v>
      </c>
      <c r="X38" s="41" t="s">
        <v>336</v>
      </c>
      <c r="Y38" s="41" t="s">
        <v>336</v>
      </c>
      <c r="Z38" s="41" t="s">
        <v>336</v>
      </c>
      <c r="AA38" s="29"/>
    </row>
    <row r="39" spans="1:27" s="30" customFormat="1" ht="11.25" customHeight="1" x14ac:dyDescent="0.25">
      <c r="A39" s="273">
        <v>3</v>
      </c>
      <c r="B39" s="142" t="s">
        <v>2</v>
      </c>
      <c r="C39" s="142" t="s">
        <v>345</v>
      </c>
      <c r="D39" s="133" t="s">
        <v>321</v>
      </c>
      <c r="E39" s="134"/>
      <c r="F39" s="31"/>
      <c r="G39" s="41">
        <f>IF('3c PC'!G14="-","-",'3c PC'!G61)</f>
        <v>6.5567588596821027</v>
      </c>
      <c r="H39" s="41">
        <f>IF('3c PC'!H14="-","-",'3c PC'!H61)</f>
        <v>6.5567588596821027</v>
      </c>
      <c r="I39" s="41">
        <f>IF('3c PC'!I14="-","-",'3c PC'!I61)</f>
        <v>6.6197359495950758</v>
      </c>
      <c r="J39" s="41">
        <f>IF('3c PC'!J14="-","-",'3c PC'!J61)</f>
        <v>6.6197359495950758</v>
      </c>
      <c r="K39" s="41">
        <f>IF('3c PC'!K14="-","-",'3c PC'!K61)</f>
        <v>6.6995028867368616</v>
      </c>
      <c r="L39" s="41">
        <f>IF('3c PC'!L14="-","-",'3c PC'!L61)</f>
        <v>6.6995028867368616</v>
      </c>
      <c r="M39" s="41">
        <f>IF('3c PC'!M14="-","-",'3c PC'!M61)</f>
        <v>7.1131218301273513</v>
      </c>
      <c r="N39" s="41">
        <f>IF('3c PC'!N14="-","-",'3c PC'!N61)</f>
        <v>7.1131218301273513</v>
      </c>
      <c r="O39" s="31"/>
      <c r="P39" s="41" t="str">
        <f>'3c PC'!P61</f>
        <v>-</v>
      </c>
      <c r="Q39" s="41" t="str">
        <f>'3c PC'!Q61</f>
        <v>-</v>
      </c>
      <c r="R39" s="41" t="str">
        <f>'3c PC'!R61</f>
        <v>-</v>
      </c>
      <c r="S39" s="41" t="str">
        <f>'3c PC'!S61</f>
        <v>-</v>
      </c>
      <c r="T39" s="41" t="str">
        <f>'3c PC'!T61</f>
        <v>-</v>
      </c>
      <c r="U39" s="41" t="str">
        <f>'3c PC'!U61</f>
        <v>-</v>
      </c>
      <c r="V39" s="41" t="str">
        <f>'3c PC'!V61</f>
        <v>-</v>
      </c>
      <c r="W39" s="41" t="str">
        <f>'3c PC'!W61</f>
        <v>-</v>
      </c>
      <c r="X39" s="41" t="str">
        <f>'3c PC'!X61</f>
        <v>-</v>
      </c>
      <c r="Y39" s="41" t="str">
        <f>'3c PC'!Y61</f>
        <v>-</v>
      </c>
      <c r="Z39" s="41" t="str">
        <f>'3c PC'!Z61</f>
        <v>-</v>
      </c>
      <c r="AA39" s="29"/>
    </row>
    <row r="40" spans="1:27" s="30" customFormat="1" ht="11.25" customHeight="1" x14ac:dyDescent="0.25">
      <c r="A40" s="273">
        <v>4</v>
      </c>
      <c r="B40" s="142" t="s">
        <v>355</v>
      </c>
      <c r="C40" s="142" t="s">
        <v>346</v>
      </c>
      <c r="D40" s="133" t="s">
        <v>321</v>
      </c>
      <c r="E40" s="134"/>
      <c r="F40" s="31"/>
      <c r="G40" s="41">
        <f>IF('3d NC-Elec'!H44="-","-",'3d NC-Elec'!H44)</f>
        <v>16.096500000000002</v>
      </c>
      <c r="H40" s="41">
        <f>IF('3d NC-Elec'!I44="-","-",'3d NC-Elec'!I44)</f>
        <v>16.096500000000002</v>
      </c>
      <c r="I40" s="41">
        <f>IF('3d NC-Elec'!J44="-","-",'3d NC-Elec'!J44)</f>
        <v>23.7469</v>
      </c>
      <c r="J40" s="41">
        <f>IF('3d NC-Elec'!K44="-","-",'3d NC-Elec'!K44)</f>
        <v>23.7469</v>
      </c>
      <c r="K40" s="41">
        <f>IF('3d NC-Elec'!L44="-","-",'3d NC-Elec'!L44)</f>
        <v>14.855500000000001</v>
      </c>
      <c r="L40" s="41">
        <f>IF('3d NC-Elec'!M44="-","-",'3d NC-Elec'!M44)</f>
        <v>14.855500000000001</v>
      </c>
      <c r="M40" s="41">
        <f>IF('3d NC-Elec'!N44="-","-",'3d NC-Elec'!N44)</f>
        <v>15.439500000000001</v>
      </c>
      <c r="N40" s="41">
        <f>IF('3d NC-Elec'!O44="-","-",'3d NC-Elec'!O44)</f>
        <v>15.439500000000001</v>
      </c>
      <c r="O40" s="31"/>
      <c r="P40" s="41" t="str">
        <f>'3d NC-Elec'!Q44</f>
        <v>-</v>
      </c>
      <c r="Q40" s="41" t="str">
        <f>'3d NC-Elec'!R44</f>
        <v>-</v>
      </c>
      <c r="R40" s="41" t="str">
        <f>'3d NC-Elec'!S44</f>
        <v>-</v>
      </c>
      <c r="S40" s="41" t="str">
        <f>'3d NC-Elec'!T44</f>
        <v>-</v>
      </c>
      <c r="T40" s="41" t="str">
        <f>'3d NC-Elec'!U44</f>
        <v>-</v>
      </c>
      <c r="U40" s="41" t="str">
        <f>'3d NC-Elec'!V44</f>
        <v>-</v>
      </c>
      <c r="V40" s="41" t="str">
        <f>'3d NC-Elec'!W44</f>
        <v>-</v>
      </c>
      <c r="W40" s="41" t="str">
        <f>'3d NC-Elec'!X44</f>
        <v>-</v>
      </c>
      <c r="X40" s="41" t="str">
        <f>'3d NC-Elec'!Y44</f>
        <v>-</v>
      </c>
      <c r="Y40" s="41" t="str">
        <f>'3d NC-Elec'!Z44</f>
        <v>-</v>
      </c>
      <c r="Z40" s="41" t="str">
        <f>'3d NC-Elec'!AA44</f>
        <v>-</v>
      </c>
      <c r="AA40" s="29"/>
    </row>
    <row r="41" spans="1:27" s="30" customFormat="1" ht="12.4" customHeight="1" x14ac:dyDescent="0.25">
      <c r="A41" s="273">
        <v>5</v>
      </c>
      <c r="B41" s="142" t="s">
        <v>352</v>
      </c>
      <c r="C41" s="142" t="s">
        <v>347</v>
      </c>
      <c r="D41" s="133" t="s">
        <v>321</v>
      </c>
      <c r="E41" s="134"/>
      <c r="F41" s="31"/>
      <c r="G41" s="41">
        <f>IF('3f CPIH'!C$16="-","-",'3g OC '!$E$9*('3f CPIH'!C$16/'3f CPIH'!$G$16))</f>
        <v>42.4769437907173</v>
      </c>
      <c r="H41" s="41">
        <f>IF('3f CPIH'!D$16="-","-",'3g OC '!$E$9*('3f CPIH'!D$16/'3f CPIH'!$G$16))</f>
        <v>42.561982717225234</v>
      </c>
      <c r="I41" s="41">
        <f>IF('3f CPIH'!E$16="-","-",'3g OC '!$E$9*('3f CPIH'!E$16/'3f CPIH'!$G$16))</f>
        <v>42.689541106987157</v>
      </c>
      <c r="J41" s="41">
        <f>IF('3f CPIH'!F$16="-","-",'3g OC '!$E$9*('3f CPIH'!F$16/'3f CPIH'!$G$16))</f>
        <v>42.944657886510981</v>
      </c>
      <c r="K41" s="41">
        <f>IF('3f CPIH'!G$16="-","-",'3g OC '!$E$9*('3f CPIH'!G$16/'3f CPIH'!$G$16))</f>
        <v>43.454891445558637</v>
      </c>
      <c r="L41" s="41">
        <f>IF('3f CPIH'!H$16="-","-",'3g OC '!$E$9*('3f CPIH'!H$16/'3f CPIH'!$G$16))</f>
        <v>44.007644467860267</v>
      </c>
      <c r="M41" s="41">
        <f>IF('3f CPIH'!I$16="-","-",'3g OC '!$E$9*('3f CPIH'!I$16/'3f CPIH'!$G$16))</f>
        <v>44.645436416669831</v>
      </c>
      <c r="N41" s="41">
        <f>IF('3f CPIH'!J$16="-","-",'3g OC '!$E$9*('3f CPIH'!J$16/'3f CPIH'!$G$16))</f>
        <v>45.028111585955578</v>
      </c>
      <c r="O41" s="31"/>
      <c r="P41" s="41">
        <f>IF('3f CPIH'!L$16="-","-",'3g OC '!$E$9*('3f CPIH'!L$16/'3f CPIH'!$G$16))</f>
        <v>45.028111585955578</v>
      </c>
      <c r="Q41" s="41" t="str">
        <f>IF('3f CPIH'!M$16="-","-",'3g OC '!$E$9*('3f CPIH'!M$16/'3f CPIH'!$G$16))</f>
        <v>-</v>
      </c>
      <c r="R41" s="41" t="str">
        <f>IF('3f CPIH'!N$16="-","-",'3g OC '!$E$9*('3f CPIH'!N$16/'3f CPIH'!$G$16))</f>
        <v>-</v>
      </c>
      <c r="S41" s="41" t="str">
        <f>IF('3f CPIH'!O$16="-","-",'3g OC '!$E$9*('3f CPIH'!O$16/'3f CPIH'!$G$16))</f>
        <v>-</v>
      </c>
      <c r="T41" s="41" t="str">
        <f>IF('3f CPIH'!P$16="-","-",'3g OC '!$E$9*('3f CPIH'!P$16/'3f CPIH'!$G$16))</f>
        <v>-</v>
      </c>
      <c r="U41" s="41" t="str">
        <f>IF('3f CPIH'!Q$16="-","-",'3g OC '!$E$9*('3f CPIH'!Q$16/'3f CPIH'!$G$16))</f>
        <v>-</v>
      </c>
      <c r="V41" s="41" t="str">
        <f>IF('3f CPIH'!R$16="-","-",'3g OC '!$E$9*('3f CPIH'!R$16/'3f CPIH'!$G$16))</f>
        <v>-</v>
      </c>
      <c r="W41" s="41" t="str">
        <f>IF('3f CPIH'!S$16="-","-",'3g OC '!$E$9*('3f CPIH'!S$16/'3f CPIH'!$G$16))</f>
        <v>-</v>
      </c>
      <c r="X41" s="41" t="str">
        <f>IF('3f CPIH'!T$16="-","-",'3g OC '!$E$9*('3f CPIH'!T$16/'3f CPIH'!$G$16))</f>
        <v>-</v>
      </c>
      <c r="Y41" s="41" t="str">
        <f>IF('3f CPIH'!U$16="-","-",'3g OC '!$E$9*('3f CPIH'!U$16/'3f CPIH'!$G$16))</f>
        <v>-</v>
      </c>
      <c r="Z41" s="41" t="str">
        <f>IF('3f CPIH'!V$16="-","-",'3g OC '!$E$9*('3f CPIH'!V$16/'3f CPIH'!$G$16))</f>
        <v>-</v>
      </c>
      <c r="AA41" s="29"/>
    </row>
    <row r="42" spans="1:27" s="30" customFormat="1" ht="11.5" x14ac:dyDescent="0.25">
      <c r="A42" s="273">
        <v>6</v>
      </c>
      <c r="B42" s="142" t="s">
        <v>352</v>
      </c>
      <c r="C42" s="142" t="s">
        <v>45</v>
      </c>
      <c r="D42" s="133" t="s">
        <v>321</v>
      </c>
      <c r="E42" s="134"/>
      <c r="F42" s="31"/>
      <c r="G42" s="41" t="s">
        <v>336</v>
      </c>
      <c r="H42" s="41" t="s">
        <v>336</v>
      </c>
      <c r="I42" s="41" t="s">
        <v>336</v>
      </c>
      <c r="J42" s="41" t="s">
        <v>336</v>
      </c>
      <c r="K42" s="41">
        <f>IF('3h SMNCC'!F$36="-","-",'3h SMNCC'!F$44)</f>
        <v>0</v>
      </c>
      <c r="L42" s="41">
        <f>IF('3h SMNCC'!G$36="-","-",'3h SMNCC'!G$44)</f>
        <v>-0.15183804717209767</v>
      </c>
      <c r="M42" s="41">
        <f>IF('3h SMNCC'!H$36="-","-",'3h SMNCC'!H$44)</f>
        <v>1.7175769694001015</v>
      </c>
      <c r="N42" s="41">
        <f>IF('3h SMNCC'!I$36="-","-",'3h SMNCC'!I$44)</f>
        <v>5.3116046327263104</v>
      </c>
      <c r="O42" s="31"/>
      <c r="P42" s="41" t="str">
        <f>IF('3h SMNCC'!K$36="-","-",'3h SMNCC'!K$44)</f>
        <v>-</v>
      </c>
      <c r="Q42" s="41" t="str">
        <f>IF('3h SMNCC'!L$36="-","-",'3h SMNCC'!L$44)</f>
        <v>-</v>
      </c>
      <c r="R42" s="41" t="str">
        <f>IF('3h SMNCC'!M$36="-","-",'3h SMNCC'!M$44)</f>
        <v>-</v>
      </c>
      <c r="S42" s="41" t="str">
        <f>IF('3h SMNCC'!N$36="-","-",'3h SMNCC'!N$44)</f>
        <v>-</v>
      </c>
      <c r="T42" s="41" t="str">
        <f>IF('3h SMNCC'!O$36="-","-",'3h SMNCC'!O$44)</f>
        <v>-</v>
      </c>
      <c r="U42" s="41" t="str">
        <f>IF('3h SMNCC'!P$36="-","-",'3h SMNCC'!P$44)</f>
        <v>-</v>
      </c>
      <c r="V42" s="41" t="str">
        <f>IF('3h SMNCC'!Q$36="-","-",'3h SMNCC'!Q$44)</f>
        <v>-</v>
      </c>
      <c r="W42" s="41" t="str">
        <f>IF('3h SMNCC'!R$36="-","-",'3h SMNCC'!R$44)</f>
        <v>-</v>
      </c>
      <c r="X42" s="41" t="str">
        <f>IF('3h SMNCC'!S$36="-","-",'3h SMNCC'!S$44)</f>
        <v>-</v>
      </c>
      <c r="Y42" s="41" t="str">
        <f>IF('3h SMNCC'!T$36="-","-",'3h SMNCC'!T$44)</f>
        <v>-</v>
      </c>
      <c r="Z42" s="41" t="str">
        <f>IF('3h SMNCC'!U$36="-","-",'3h SMNCC'!U$44)</f>
        <v>-</v>
      </c>
      <c r="AA42" s="29"/>
    </row>
    <row r="43" spans="1:27" s="30" customFormat="1" ht="11.5" x14ac:dyDescent="0.25">
      <c r="A43" s="273">
        <v>7</v>
      </c>
      <c r="B43" s="142" t="s">
        <v>352</v>
      </c>
      <c r="C43" s="142" t="s">
        <v>399</v>
      </c>
      <c r="D43" s="133" t="s">
        <v>321</v>
      </c>
      <c r="E43" s="134"/>
      <c r="F43" s="31"/>
      <c r="G43" s="41">
        <f>IF('3f CPIH'!C$16="-","-",'3i PAAC PAP'!$G$13*('3f CPIH'!C$16/'3f CPIH'!$G$16))</f>
        <v>4.3957347110466403</v>
      </c>
      <c r="H43" s="41">
        <f>IF('3f CPIH'!D$16="-","-",'3i PAAC PAP'!$G$13*('3f CPIH'!D$16/'3f CPIH'!$G$16))</f>
        <v>4.4045349807384246</v>
      </c>
      <c r="I43" s="41">
        <f>IF('3f CPIH'!E$16="-","-",'3i PAAC PAP'!$G$13*('3f CPIH'!E$16/'3f CPIH'!$G$16))</f>
        <v>4.417735385276103</v>
      </c>
      <c r="J43" s="41">
        <f>IF('3f CPIH'!F$16="-","-",'3i PAAC PAP'!$G$13*('3f CPIH'!F$16/'3f CPIH'!$G$16))</f>
        <v>4.4441361943514579</v>
      </c>
      <c r="K43" s="41">
        <f>IF('3f CPIH'!G$16="-","-",'3i PAAC PAP'!$G$13*('3f CPIH'!G$16/'3f CPIH'!$G$16))</f>
        <v>4.4969378125021686</v>
      </c>
      <c r="L43" s="41">
        <f>IF('3f CPIH'!H$16="-","-",'3i PAAC PAP'!$G$13*('3f CPIH'!H$16/'3f CPIH'!$G$16))</f>
        <v>4.5541395654987715</v>
      </c>
      <c r="M43" s="41">
        <f>IF('3f CPIH'!I$16="-","-",'3i PAAC PAP'!$G$13*('3f CPIH'!I$16/'3f CPIH'!$G$16))</f>
        <v>4.6201415881871588</v>
      </c>
      <c r="N43" s="41">
        <f>IF('3f CPIH'!J$16="-","-",'3i PAAC PAP'!$G$13*('3f CPIH'!J$16/'3f CPIH'!$G$16))</f>
        <v>4.659742801800193</v>
      </c>
      <c r="O43" s="31"/>
      <c r="P43" s="41">
        <f>IF('3f CPIH'!L$16="-","-",'3i PAAC PAP'!$G$13*('3f CPIH'!L$16/'3f CPIH'!$G$16))</f>
        <v>4.659742801800193</v>
      </c>
      <c r="Q43" s="41" t="str">
        <f>IF('3f CPIH'!M$16="-","-",'3i PAAC PAP'!$G$13*('3f CPIH'!M$16/'3f CPIH'!$G$16))</f>
        <v>-</v>
      </c>
      <c r="R43" s="41" t="str">
        <f>IF('3f CPIH'!N$16="-","-",'3i PAAC PAP'!$G$13*('3f CPIH'!N$16/'3f CPIH'!$G$16))</f>
        <v>-</v>
      </c>
      <c r="S43" s="41" t="str">
        <f>IF('3f CPIH'!O$16="-","-",'3i PAAC PAP'!$G$13*('3f CPIH'!O$16/'3f CPIH'!$G$16))</f>
        <v>-</v>
      </c>
      <c r="T43" s="41" t="str">
        <f>IF('3f CPIH'!P$16="-","-",'3i PAAC PAP'!$G$13*('3f CPIH'!P$16/'3f CPIH'!$G$16))</f>
        <v>-</v>
      </c>
      <c r="U43" s="41" t="str">
        <f>IF('3f CPIH'!Q$16="-","-",'3i PAAC PAP'!$G$13*('3f CPIH'!Q$16/'3f CPIH'!$G$16))</f>
        <v>-</v>
      </c>
      <c r="V43" s="41" t="str">
        <f>IF('3f CPIH'!R$16="-","-",'3i PAAC PAP'!$G$13*('3f CPIH'!R$16/'3f CPIH'!$G$16))</f>
        <v>-</v>
      </c>
      <c r="W43" s="41" t="str">
        <f>IF('3f CPIH'!S$16="-","-",'3i PAAC PAP'!$G$13*('3f CPIH'!S$16/'3f CPIH'!$G$16))</f>
        <v>-</v>
      </c>
      <c r="X43" s="41" t="str">
        <f>IF('3f CPIH'!T$16="-","-",'3i PAAC PAP'!$G$13*('3f CPIH'!T$16/'3f CPIH'!$G$16))</f>
        <v>-</v>
      </c>
      <c r="Y43" s="41" t="str">
        <f>IF('3f CPIH'!U$16="-","-",'3i PAAC PAP'!$G$13*('3f CPIH'!U$16/'3f CPIH'!$G$16))</f>
        <v>-</v>
      </c>
      <c r="Z43" s="41" t="str">
        <f>IF('3f CPIH'!V$16="-","-",'3i PAAC PAP'!$G$13*('3f CPIH'!V$16/'3f CPIH'!$G$16))</f>
        <v>-</v>
      </c>
      <c r="AA43" s="29"/>
    </row>
    <row r="44" spans="1:27" s="30" customFormat="1" ht="11.5" x14ac:dyDescent="0.25">
      <c r="A44" s="273">
        <v>8</v>
      </c>
      <c r="B44" s="142" t="s">
        <v>352</v>
      </c>
      <c r="C44" s="142" t="s">
        <v>417</v>
      </c>
      <c r="D44" s="133" t="s">
        <v>321</v>
      </c>
      <c r="E44" s="134"/>
      <c r="F44" s="31"/>
      <c r="G44" s="41">
        <f>IF(G39="-","-",SUM(G37:G42)*'3i PAAC PAP'!$G$25)</f>
        <v>0.934205140926745</v>
      </c>
      <c r="H44" s="41">
        <f>IF(H39="-","-",SUM(H37:H42)*'3i PAAC PAP'!$G$25)</f>
        <v>0.93542490992929272</v>
      </c>
      <c r="I44" s="41">
        <f>IF(I39="-","-",SUM(I37:I42)*'3i PAAC PAP'!$G$25)</f>
        <v>1.0478925814043218</v>
      </c>
      <c r="J44" s="41">
        <f>IF(J39="-","-",SUM(J37:J42)*'3i PAAC PAP'!$G$25)</f>
        <v>1.0515518884119652</v>
      </c>
      <c r="K44" s="41">
        <f>IF(K39="-","-",SUM(K37:K42)*'3i PAAC PAP'!$G$25)</f>
        <v>0.93247947994773328</v>
      </c>
      <c r="L44" s="41">
        <f>IF(L39="-","-",SUM(L37:L42)*'3i PAAC PAP'!$G$25)</f>
        <v>0.93823006593701608</v>
      </c>
      <c r="M44" s="41">
        <f>IF(M39="-","-",SUM(M37:M42)*'3i PAAC PAP'!$G$25)</f>
        <v>0.98850207874808327</v>
      </c>
      <c r="N44" s="41">
        <f>IF(N39="-","-",SUM(N37:N42)*'3i PAAC PAP'!$G$25)</f>
        <v>1.0455425312414588</v>
      </c>
      <c r="O44" s="31"/>
      <c r="P44" s="41" t="str">
        <f>IF(P39="-","-",SUM(P37:P42)*'3i PAAC PAP'!$G$25)</f>
        <v>-</v>
      </c>
      <c r="Q44" s="41" t="str">
        <f>IF(Q39="-","-",SUM(Q37:Q42)*'3i PAAC PAP'!$G$25)</f>
        <v>-</v>
      </c>
      <c r="R44" s="41" t="str">
        <f>IF(R39="-","-",SUM(R37:R42)*'3i PAAC PAP'!$G$25)</f>
        <v>-</v>
      </c>
      <c r="S44" s="41" t="str">
        <f>IF(S39="-","-",SUM(S37:S42)*'3i PAAC PAP'!$G$25)</f>
        <v>-</v>
      </c>
      <c r="T44" s="41" t="str">
        <f>IF(T39="-","-",SUM(T37:T42)*'3i PAAC PAP'!$G$25)</f>
        <v>-</v>
      </c>
      <c r="U44" s="41" t="str">
        <f>IF(U39="-","-",SUM(U37:U42)*'3i PAAC PAP'!$G$25)</f>
        <v>-</v>
      </c>
      <c r="V44" s="41" t="str">
        <f>IF(V39="-","-",SUM(V37:V42)*'3i PAAC PAP'!$G$25)</f>
        <v>-</v>
      </c>
      <c r="W44" s="41" t="str">
        <f>IF(W39="-","-",SUM(W37:W42)*'3i PAAC PAP'!$G$25)</f>
        <v>-</v>
      </c>
      <c r="X44" s="41" t="str">
        <f>IF(X39="-","-",SUM(X37:X42)*'3i PAAC PAP'!$G$25)</f>
        <v>-</v>
      </c>
      <c r="Y44" s="41" t="str">
        <f>IF(Y39="-","-",SUM(Y37:Y42)*'3i PAAC PAP'!$G$25)</f>
        <v>-</v>
      </c>
      <c r="Z44" s="41" t="str">
        <f>IF(Z39="-","-",SUM(Z37:Z42)*'3i PAAC PAP'!$G$25)</f>
        <v>-</v>
      </c>
      <c r="AA44" s="29"/>
    </row>
    <row r="45" spans="1:27" s="30" customFormat="1" ht="11.25" customHeight="1" x14ac:dyDescent="0.25">
      <c r="A45" s="273">
        <v>9</v>
      </c>
      <c r="B45" s="142" t="s">
        <v>398</v>
      </c>
      <c r="C45" s="142" t="s">
        <v>548</v>
      </c>
      <c r="D45" s="140" t="s">
        <v>321</v>
      </c>
      <c r="E45" s="134"/>
      <c r="F45" s="31"/>
      <c r="G45" s="41">
        <f>IF(G39="-","-",SUM(G37:G44)*'3j EBIT'!$E$9)</f>
        <v>1.3387427075450833</v>
      </c>
      <c r="H45" s="41">
        <f>IF(H39="-","-",SUM(H37:H44)*'3j EBIT'!$E$9)</f>
        <v>1.3405488278839262</v>
      </c>
      <c r="I45" s="41">
        <f>IF(I39="-","-",SUM(I37:I44)*'3j EBIT'!$E$9)</f>
        <v>1.4919142954419904</v>
      </c>
      <c r="J45" s="41">
        <f>IF(J39="-","-",SUM(J37:J44)*'3j EBIT'!$E$9)</f>
        <v>1.4973326564585201</v>
      </c>
      <c r="K45" s="41">
        <f>IF(K39="-","-",SUM(K37:K44)*'3j EBIT'!$E$9)</f>
        <v>1.3383469208701626</v>
      </c>
      <c r="L45" s="41">
        <f>IF(L39="-","-",SUM(L37:L44)*'3j EBIT'!$E$9)</f>
        <v>1.3471603998383559</v>
      </c>
      <c r="M45" s="41">
        <f>IF(M39="-","-",SUM(M37:M44)*'3j EBIT'!$E$9)</f>
        <v>1.4159612987795178</v>
      </c>
      <c r="N45" s="41">
        <f>IF(N39="-","-",SUM(N37:N44)*'3j EBIT'!$E$9)</f>
        <v>1.4933548442551667</v>
      </c>
      <c r="O45" s="31"/>
      <c r="P45" s="41" t="str">
        <f>IF(P39="-","-",SUM(P37:P44)*'3j EBIT'!$E$9)</f>
        <v>-</v>
      </c>
      <c r="Q45" s="41" t="str">
        <f>IF(Q39="-","-",SUM(Q37:Q44)*'3j EBIT'!$E$9)</f>
        <v>-</v>
      </c>
      <c r="R45" s="41" t="str">
        <f>IF(R39="-","-",SUM(R37:R44)*'3j EBIT'!$E$9)</f>
        <v>-</v>
      </c>
      <c r="S45" s="41" t="str">
        <f>IF(S39="-","-",SUM(S37:S44)*'3j EBIT'!$E$9)</f>
        <v>-</v>
      </c>
      <c r="T45" s="41" t="str">
        <f>IF(T39="-","-",SUM(T37:T44)*'3j EBIT'!$E$9)</f>
        <v>-</v>
      </c>
      <c r="U45" s="41" t="str">
        <f>IF(U39="-","-",SUM(U37:U44)*'3j EBIT'!$E$9)</f>
        <v>-</v>
      </c>
      <c r="V45" s="41" t="str">
        <f>IF(V39="-","-",SUM(V37:V44)*'3j EBIT'!$E$9)</f>
        <v>-</v>
      </c>
      <c r="W45" s="41" t="str">
        <f>IF(W39="-","-",SUM(W37:W44)*'3j EBIT'!$E$9)</f>
        <v>-</v>
      </c>
      <c r="X45" s="41" t="str">
        <f>IF(X39="-","-",SUM(X37:X44)*'3j EBIT'!$E$9)</f>
        <v>-</v>
      </c>
      <c r="Y45" s="41" t="str">
        <f>IF(Y39="-","-",SUM(Y37:Y44)*'3j EBIT'!$E$9)</f>
        <v>-</v>
      </c>
      <c r="Z45" s="41" t="str">
        <f>IF(Z39="-","-",SUM(Z37:Z44)*'3j EBIT'!$E$9)</f>
        <v>-</v>
      </c>
      <c r="AA45" s="29"/>
    </row>
    <row r="46" spans="1:27" s="30" customFormat="1" ht="11.25" customHeight="1" x14ac:dyDescent="0.25">
      <c r="A46" s="273">
        <v>10</v>
      </c>
      <c r="B46" s="142" t="s">
        <v>294</v>
      </c>
      <c r="C46" s="190" t="s">
        <v>549</v>
      </c>
      <c r="D46" s="140" t="s">
        <v>321</v>
      </c>
      <c r="E46" s="133"/>
      <c r="F46" s="31"/>
      <c r="G46" s="41">
        <f>IF(G41="-","-",SUM(G37:G39,G41:G45)*'3k HAP'!$E$10)</f>
        <v>0.80637982732880797</v>
      </c>
      <c r="H46" s="41">
        <f>IF(H41="-","-",SUM(H37:H39,H41:H45)*'3k HAP'!$E$10)</f>
        <v>0.80778210212652934</v>
      </c>
      <c r="I46" s="41">
        <f>IF(I41="-","-",SUM(I37:I39,I41:I45)*'3k HAP'!$E$10)</f>
        <v>0.81455090074813674</v>
      </c>
      <c r="J46" s="41">
        <f>IF(J41="-","-",SUM(J37:J39,J41:J45)*'3k HAP'!$E$10)</f>
        <v>0.81875772514130085</v>
      </c>
      <c r="K46" s="41">
        <f>IF(K41="-","-",SUM(K37:K39,K41:K45)*'3k HAP'!$E$10)</f>
        <v>0.82403796904237059</v>
      </c>
      <c r="L46" s="41">
        <f>IF(L41="-","-",SUM(L37:L39,L41:L45)*'3k HAP'!$E$10)</f>
        <v>0.83088076858985815</v>
      </c>
      <c r="M46" s="41">
        <f>IF(M41="-","-",SUM(M37:M39,M41:M45)*'3k HAP'!$E$10)</f>
        <v>0.87584357900115195</v>
      </c>
      <c r="N46" s="41">
        <f>IF(N41="-","-",SUM(N37:N39,N41:N45)*'3k HAP'!$E$10)</f>
        <v>0.93593205483123776</v>
      </c>
      <c r="O46" s="31"/>
      <c r="P46" s="41">
        <f>IF(P41="-","-",SUM(P37:P39,P41:P45)*'3k HAP'!$E$10)</f>
        <v>0.71931001321651533</v>
      </c>
      <c r="Q46" s="41" t="str">
        <f>IF(Q41="-","-",SUM(Q37:Q39,Q41:Q45)*'3k HAP'!$E$10)</f>
        <v>-</v>
      </c>
      <c r="R46" s="41" t="str">
        <f>IF(R41="-","-",SUM(R37:R39,R41:R45)*'3k HAP'!$E$10)</f>
        <v>-</v>
      </c>
      <c r="S46" s="41" t="str">
        <f>IF(S41="-","-",SUM(S37:S39,S41:S45)*'3k HAP'!$E$10)</f>
        <v>-</v>
      </c>
      <c r="T46" s="41" t="str">
        <f>IF(T41="-","-",SUM(T37:T39,T41:T45)*'3k HAP'!$E$10)</f>
        <v>-</v>
      </c>
      <c r="U46" s="41" t="str">
        <f>IF(U41="-","-",SUM(U37:U39,U41:U45)*'3k HAP'!$E$10)</f>
        <v>-</v>
      </c>
      <c r="V46" s="41" t="str">
        <f>IF(V41="-","-",SUM(V37:V39,V41:V45)*'3k HAP'!$E$10)</f>
        <v>-</v>
      </c>
      <c r="W46" s="41" t="str">
        <f>IF(W41="-","-",SUM(W37:W39,W41:W45)*'3k HAP'!$E$10)</f>
        <v>-</v>
      </c>
      <c r="X46" s="41" t="str">
        <f>IF(X41="-","-",SUM(X37:X39,X41:X45)*'3k HAP'!$E$10)</f>
        <v>-</v>
      </c>
      <c r="Y46" s="41" t="str">
        <f>IF(Y41="-","-",SUM(Y37:Y39,Y41:Y45)*'3k HAP'!$E$10)</f>
        <v>-</v>
      </c>
      <c r="Z46" s="41" t="str">
        <f>IF(Z41="-","-",SUM(Z37:Z39,Z41:Z45)*'3k HAP'!$E$10)</f>
        <v>-</v>
      </c>
      <c r="AA46" s="29"/>
    </row>
    <row r="47" spans="1:27" s="30" customFormat="1" ht="11.25" customHeight="1" x14ac:dyDescent="0.25">
      <c r="A47" s="273">
        <v>11</v>
      </c>
      <c r="B47" s="142" t="s">
        <v>46</v>
      </c>
      <c r="C47" s="142" t="str">
        <f>B47&amp;"_"&amp;D47</f>
        <v>Total_London</v>
      </c>
      <c r="D47" s="140" t="s">
        <v>321</v>
      </c>
      <c r="E47" s="134"/>
      <c r="F47" s="31"/>
      <c r="G47" s="41">
        <f t="shared" ref="G47:N47" si="4">IF(G41="-","-",SUM(G37:G46))</f>
        <v>72.605265037246696</v>
      </c>
      <c r="H47" s="41">
        <f t="shared" si="4"/>
        <v>72.703532397585505</v>
      </c>
      <c r="I47" s="41">
        <f t="shared" si="4"/>
        <v>80.828270219452776</v>
      </c>
      <c r="J47" s="41">
        <f t="shared" si="4"/>
        <v>81.123072300469303</v>
      </c>
      <c r="K47" s="41">
        <f t="shared" si="4"/>
        <v>72.601696514657931</v>
      </c>
      <c r="L47" s="41">
        <f t="shared" si="4"/>
        <v>73.081220107289056</v>
      </c>
      <c r="M47" s="41">
        <f t="shared" si="4"/>
        <v>76.816083760913202</v>
      </c>
      <c r="N47" s="41">
        <f t="shared" si="4"/>
        <v>81.026910280937287</v>
      </c>
      <c r="O47" s="31"/>
      <c r="P47" s="41">
        <f t="shared" ref="P47:Z47" si="5">IF(P41="-","-",SUM(P37:P46))</f>
        <v>50.407164400972285</v>
      </c>
      <c r="Q47" s="41" t="str">
        <f t="shared" si="5"/>
        <v>-</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customHeight="1" x14ac:dyDescent="0.25">
      <c r="A48" s="273">
        <v>1</v>
      </c>
      <c r="B48" s="138" t="s">
        <v>353</v>
      </c>
      <c r="C48" s="138" t="s">
        <v>344</v>
      </c>
      <c r="D48" s="141" t="s">
        <v>322</v>
      </c>
      <c r="E48" s="137"/>
      <c r="F48" s="31"/>
      <c r="G48" s="135" t="s">
        <v>336</v>
      </c>
      <c r="H48" s="135" t="s">
        <v>336</v>
      </c>
      <c r="I48" s="135" t="s">
        <v>336</v>
      </c>
      <c r="J48" s="135" t="s">
        <v>336</v>
      </c>
      <c r="K48" s="135" t="s">
        <v>336</v>
      </c>
      <c r="L48" s="135" t="s">
        <v>336</v>
      </c>
      <c r="M48" s="135" t="s">
        <v>336</v>
      </c>
      <c r="N48" s="135" t="s">
        <v>336</v>
      </c>
      <c r="O48" s="31"/>
      <c r="P48" s="135" t="s">
        <v>336</v>
      </c>
      <c r="Q48" s="135" t="s">
        <v>336</v>
      </c>
      <c r="R48" s="135" t="s">
        <v>336</v>
      </c>
      <c r="S48" s="135" t="s">
        <v>336</v>
      </c>
      <c r="T48" s="135" t="s">
        <v>336</v>
      </c>
      <c r="U48" s="135" t="s">
        <v>336</v>
      </c>
      <c r="V48" s="135" t="s">
        <v>336</v>
      </c>
      <c r="W48" s="135" t="s">
        <v>336</v>
      </c>
      <c r="X48" s="135" t="s">
        <v>336</v>
      </c>
      <c r="Y48" s="135" t="s">
        <v>336</v>
      </c>
      <c r="Z48" s="135" t="s">
        <v>336</v>
      </c>
      <c r="AA48" s="29"/>
    </row>
    <row r="49" spans="1:27" s="30" customFormat="1" ht="11.25" customHeight="1" x14ac:dyDescent="0.25">
      <c r="A49" s="273">
        <v>2</v>
      </c>
      <c r="B49" s="138" t="s">
        <v>353</v>
      </c>
      <c r="C49" s="138" t="s">
        <v>303</v>
      </c>
      <c r="D49" s="141" t="s">
        <v>322</v>
      </c>
      <c r="E49" s="137"/>
      <c r="F49" s="31"/>
      <c r="G49" s="135" t="s">
        <v>336</v>
      </c>
      <c r="H49" s="135" t="s">
        <v>336</v>
      </c>
      <c r="I49" s="135" t="s">
        <v>336</v>
      </c>
      <c r="J49" s="135" t="s">
        <v>336</v>
      </c>
      <c r="K49" s="135" t="s">
        <v>336</v>
      </c>
      <c r="L49" s="135" t="s">
        <v>336</v>
      </c>
      <c r="M49" s="135" t="s">
        <v>336</v>
      </c>
      <c r="N49" s="135" t="s">
        <v>336</v>
      </c>
      <c r="O49" s="31"/>
      <c r="P49" s="135" t="s">
        <v>336</v>
      </c>
      <c r="Q49" s="135" t="s">
        <v>336</v>
      </c>
      <c r="R49" s="135" t="s">
        <v>336</v>
      </c>
      <c r="S49" s="135" t="s">
        <v>336</v>
      </c>
      <c r="T49" s="135" t="s">
        <v>336</v>
      </c>
      <c r="U49" s="135" t="s">
        <v>336</v>
      </c>
      <c r="V49" s="135" t="s">
        <v>336</v>
      </c>
      <c r="W49" s="135" t="s">
        <v>336</v>
      </c>
      <c r="X49" s="135" t="s">
        <v>336</v>
      </c>
      <c r="Y49" s="135" t="s">
        <v>336</v>
      </c>
      <c r="Z49" s="135" t="s">
        <v>336</v>
      </c>
      <c r="AA49" s="29"/>
    </row>
    <row r="50" spans="1:27" s="30" customFormat="1" ht="11.25" customHeight="1" x14ac:dyDescent="0.25">
      <c r="A50" s="273">
        <v>3</v>
      </c>
      <c r="B50" s="138" t="s">
        <v>2</v>
      </c>
      <c r="C50" s="138" t="s">
        <v>345</v>
      </c>
      <c r="D50" s="141" t="s">
        <v>322</v>
      </c>
      <c r="E50" s="137"/>
      <c r="F50" s="31"/>
      <c r="G50" s="135">
        <f>IF('3c PC'!G14="-","-",'3c PC'!G61)</f>
        <v>6.5567588596821027</v>
      </c>
      <c r="H50" s="135">
        <f>IF('3c PC'!H14="-","-",'3c PC'!H61)</f>
        <v>6.5567588596821027</v>
      </c>
      <c r="I50" s="135">
        <f>IF('3c PC'!I14="-","-",'3c PC'!I61)</f>
        <v>6.6197359495950758</v>
      </c>
      <c r="J50" s="135">
        <f>IF('3c PC'!J14="-","-",'3c PC'!J61)</f>
        <v>6.6197359495950758</v>
      </c>
      <c r="K50" s="135">
        <f>IF('3c PC'!K14="-","-",'3c PC'!K61)</f>
        <v>6.6995028867368616</v>
      </c>
      <c r="L50" s="135">
        <f>IF('3c PC'!L14="-","-",'3c PC'!L61)</f>
        <v>6.6995028867368616</v>
      </c>
      <c r="M50" s="135">
        <f>IF('3c PC'!M14="-","-",'3c PC'!M61)</f>
        <v>7.1131218301273513</v>
      </c>
      <c r="N50" s="135">
        <f>IF('3c PC'!N14="-","-",'3c PC'!N61)</f>
        <v>7.1131218301273513</v>
      </c>
      <c r="O50" s="31"/>
      <c r="P50" s="135" t="str">
        <f>'3c PC'!P61</f>
        <v>-</v>
      </c>
      <c r="Q50" s="135" t="str">
        <f>'3c PC'!Q61</f>
        <v>-</v>
      </c>
      <c r="R50" s="135" t="str">
        <f>'3c PC'!R61</f>
        <v>-</v>
      </c>
      <c r="S50" s="135" t="str">
        <f>'3c PC'!S61</f>
        <v>-</v>
      </c>
      <c r="T50" s="135" t="str">
        <f>'3c PC'!T61</f>
        <v>-</v>
      </c>
      <c r="U50" s="135" t="str">
        <f>'3c PC'!U61</f>
        <v>-</v>
      </c>
      <c r="V50" s="135" t="str">
        <f>'3c PC'!V61</f>
        <v>-</v>
      </c>
      <c r="W50" s="135" t="str">
        <f>'3c PC'!W61</f>
        <v>-</v>
      </c>
      <c r="X50" s="135" t="str">
        <f>'3c PC'!X61</f>
        <v>-</v>
      </c>
      <c r="Y50" s="135" t="str">
        <f>'3c PC'!Y61</f>
        <v>-</v>
      </c>
      <c r="Z50" s="135" t="str">
        <f>'3c PC'!Z61</f>
        <v>-</v>
      </c>
      <c r="AA50" s="29"/>
    </row>
    <row r="51" spans="1:27" s="30" customFormat="1" ht="11.25" customHeight="1" x14ac:dyDescent="0.25">
      <c r="A51" s="273">
        <v>4</v>
      </c>
      <c r="B51" s="138" t="s">
        <v>355</v>
      </c>
      <c r="C51" s="138" t="s">
        <v>346</v>
      </c>
      <c r="D51" s="141" t="s">
        <v>322</v>
      </c>
      <c r="E51" s="137"/>
      <c r="F51" s="31"/>
      <c r="G51" s="135">
        <f>IF('3d NC-Elec'!H45="-","-",'3d NC-Elec'!H45)</f>
        <v>19.308499999999999</v>
      </c>
      <c r="H51" s="135">
        <f>IF('3d NC-Elec'!I45="-","-",'3d NC-Elec'!I45)</f>
        <v>19.308499999999999</v>
      </c>
      <c r="I51" s="135">
        <f>IF('3d NC-Elec'!J45="-","-",'3d NC-Elec'!J45)</f>
        <v>14.818999999999999</v>
      </c>
      <c r="J51" s="135">
        <f>IF('3d NC-Elec'!K45="-","-",'3d NC-Elec'!K45)</f>
        <v>14.818999999999999</v>
      </c>
      <c r="K51" s="135">
        <f>IF('3d NC-Elec'!L45="-","-",'3d NC-Elec'!L45)</f>
        <v>15.184000000000001</v>
      </c>
      <c r="L51" s="135">
        <f>IF('3d NC-Elec'!M45="-","-",'3d NC-Elec'!M45)</f>
        <v>15.184000000000001</v>
      </c>
      <c r="M51" s="135">
        <f>IF('3d NC-Elec'!N45="-","-",'3d NC-Elec'!N45)</f>
        <v>13.468499999999999</v>
      </c>
      <c r="N51" s="135">
        <f>IF('3d NC-Elec'!O45="-","-",'3d NC-Elec'!O45)</f>
        <v>13.468499999999999</v>
      </c>
      <c r="O51" s="31"/>
      <c r="P51" s="135" t="str">
        <f>'3d NC-Elec'!Q45</f>
        <v>-</v>
      </c>
      <c r="Q51" s="135" t="str">
        <f>'3d NC-Elec'!R45</f>
        <v>-</v>
      </c>
      <c r="R51" s="135" t="str">
        <f>'3d NC-Elec'!S45</f>
        <v>-</v>
      </c>
      <c r="S51" s="135" t="str">
        <f>'3d NC-Elec'!T45</f>
        <v>-</v>
      </c>
      <c r="T51" s="135" t="str">
        <f>'3d NC-Elec'!U45</f>
        <v>-</v>
      </c>
      <c r="U51" s="135" t="str">
        <f>'3d NC-Elec'!V45</f>
        <v>-</v>
      </c>
      <c r="V51" s="135" t="str">
        <f>'3d NC-Elec'!W45</f>
        <v>-</v>
      </c>
      <c r="W51" s="135" t="str">
        <f>'3d NC-Elec'!X45</f>
        <v>-</v>
      </c>
      <c r="X51" s="135" t="str">
        <f>'3d NC-Elec'!Y45</f>
        <v>-</v>
      </c>
      <c r="Y51" s="135" t="str">
        <f>'3d NC-Elec'!Z45</f>
        <v>-</v>
      </c>
      <c r="Z51" s="135" t="str">
        <f>'3d NC-Elec'!AA45</f>
        <v>-</v>
      </c>
      <c r="AA51" s="29"/>
    </row>
    <row r="52" spans="1:27" s="30" customFormat="1" ht="11.5" x14ac:dyDescent="0.25">
      <c r="A52" s="273">
        <v>5</v>
      </c>
      <c r="B52" s="138" t="s">
        <v>352</v>
      </c>
      <c r="C52" s="138" t="s">
        <v>347</v>
      </c>
      <c r="D52" s="141" t="s">
        <v>322</v>
      </c>
      <c r="E52" s="137"/>
      <c r="F52" s="31"/>
      <c r="G52" s="135">
        <f>IF('3f CPIH'!C$16="-","-",'3g OC '!$E$9*('3f CPIH'!C$16/'3f CPIH'!$G$16))</f>
        <v>42.4769437907173</v>
      </c>
      <c r="H52" s="135">
        <f>IF('3f CPIH'!D$16="-","-",'3g OC '!$E$9*('3f CPIH'!D$16/'3f CPIH'!$G$16))</f>
        <v>42.561982717225234</v>
      </c>
      <c r="I52" s="135">
        <f>IF('3f CPIH'!E$16="-","-",'3g OC '!$E$9*('3f CPIH'!E$16/'3f CPIH'!$G$16))</f>
        <v>42.689541106987157</v>
      </c>
      <c r="J52" s="135">
        <f>IF('3f CPIH'!F$16="-","-",'3g OC '!$E$9*('3f CPIH'!F$16/'3f CPIH'!$G$16))</f>
        <v>42.944657886510981</v>
      </c>
      <c r="K52" s="135">
        <f>IF('3f CPIH'!G$16="-","-",'3g OC '!$E$9*('3f CPIH'!G$16/'3f CPIH'!$G$16))</f>
        <v>43.454891445558637</v>
      </c>
      <c r="L52" s="135">
        <f>IF('3f CPIH'!H$16="-","-",'3g OC '!$E$9*('3f CPIH'!H$16/'3f CPIH'!$G$16))</f>
        <v>44.007644467860267</v>
      </c>
      <c r="M52" s="135">
        <f>IF('3f CPIH'!I$16="-","-",'3g OC '!$E$9*('3f CPIH'!I$16/'3f CPIH'!$G$16))</f>
        <v>44.645436416669831</v>
      </c>
      <c r="N52" s="135">
        <f>IF('3f CPIH'!J$16="-","-",'3g OC '!$E$9*('3f CPIH'!J$16/'3f CPIH'!$G$16))</f>
        <v>45.028111585955578</v>
      </c>
      <c r="O52" s="31"/>
      <c r="P52" s="135">
        <f>IF('3f CPIH'!L$16="-","-",'3g OC '!$E$9*('3f CPIH'!L$16/'3f CPIH'!$G$16))</f>
        <v>45.028111585955578</v>
      </c>
      <c r="Q52" s="135" t="str">
        <f>IF('3f CPIH'!M$16="-","-",'3g OC '!$E$9*('3f CPIH'!M$16/'3f CPIH'!$G$16))</f>
        <v>-</v>
      </c>
      <c r="R52" s="135" t="str">
        <f>IF('3f CPIH'!N$16="-","-",'3g OC '!$E$9*('3f CPIH'!N$16/'3f CPIH'!$G$16))</f>
        <v>-</v>
      </c>
      <c r="S52" s="135" t="str">
        <f>IF('3f CPIH'!O$16="-","-",'3g OC '!$E$9*('3f CPIH'!O$16/'3f CPIH'!$G$16))</f>
        <v>-</v>
      </c>
      <c r="T52" s="135" t="str">
        <f>IF('3f CPIH'!P$16="-","-",'3g OC '!$E$9*('3f CPIH'!P$16/'3f CPIH'!$G$16))</f>
        <v>-</v>
      </c>
      <c r="U52" s="135" t="str">
        <f>IF('3f CPIH'!Q$16="-","-",'3g OC '!$E$9*('3f CPIH'!Q$16/'3f CPIH'!$G$16))</f>
        <v>-</v>
      </c>
      <c r="V52" s="135" t="str">
        <f>IF('3f CPIH'!R$16="-","-",'3g OC '!$E$9*('3f CPIH'!R$16/'3f CPIH'!$G$16))</f>
        <v>-</v>
      </c>
      <c r="W52" s="135" t="str">
        <f>IF('3f CPIH'!S$16="-","-",'3g OC '!$E$9*('3f CPIH'!S$16/'3f CPIH'!$G$16))</f>
        <v>-</v>
      </c>
      <c r="X52" s="135" t="str">
        <f>IF('3f CPIH'!T$16="-","-",'3g OC '!$E$9*('3f CPIH'!T$16/'3f CPIH'!$G$16))</f>
        <v>-</v>
      </c>
      <c r="Y52" s="135" t="str">
        <f>IF('3f CPIH'!U$16="-","-",'3g OC '!$E$9*('3f CPIH'!U$16/'3f CPIH'!$G$16))</f>
        <v>-</v>
      </c>
      <c r="Z52" s="135" t="str">
        <f>IF('3f CPIH'!V$16="-","-",'3g OC '!$E$9*('3f CPIH'!V$16/'3f CPIH'!$G$16))</f>
        <v>-</v>
      </c>
      <c r="AA52" s="29"/>
    </row>
    <row r="53" spans="1:27" s="30" customFormat="1" ht="11.5" x14ac:dyDescent="0.25">
      <c r="A53" s="273">
        <v>6</v>
      </c>
      <c r="B53" s="138" t="s">
        <v>352</v>
      </c>
      <c r="C53" s="138" t="s">
        <v>45</v>
      </c>
      <c r="D53" s="141" t="s">
        <v>322</v>
      </c>
      <c r="E53" s="137"/>
      <c r="F53" s="31"/>
      <c r="G53" s="135" t="s">
        <v>336</v>
      </c>
      <c r="H53" s="135" t="s">
        <v>336</v>
      </c>
      <c r="I53" s="135" t="s">
        <v>336</v>
      </c>
      <c r="J53" s="135" t="s">
        <v>336</v>
      </c>
      <c r="K53" s="135">
        <f>IF('3h SMNCC'!F$36="-","-",'3h SMNCC'!F$44)</f>
        <v>0</v>
      </c>
      <c r="L53" s="135">
        <f>IF('3h SMNCC'!G$36="-","-",'3h SMNCC'!G$44)</f>
        <v>-0.15183804717209767</v>
      </c>
      <c r="M53" s="135">
        <f>IF('3h SMNCC'!H$36="-","-",'3h SMNCC'!H$44)</f>
        <v>1.7175769694001015</v>
      </c>
      <c r="N53" s="135">
        <f>IF('3h SMNCC'!I$36="-","-",'3h SMNCC'!I$44)</f>
        <v>5.3116046327263104</v>
      </c>
      <c r="O53" s="31"/>
      <c r="P53" s="135" t="str">
        <f>IF('3h SMNCC'!K$36="-","-",'3h SMNCC'!K$44)</f>
        <v>-</v>
      </c>
      <c r="Q53" s="135" t="str">
        <f>IF('3h SMNCC'!L$36="-","-",'3h SMNCC'!L$44)</f>
        <v>-</v>
      </c>
      <c r="R53" s="135" t="str">
        <f>IF('3h SMNCC'!M$36="-","-",'3h SMNCC'!M$44)</f>
        <v>-</v>
      </c>
      <c r="S53" s="135" t="str">
        <f>IF('3h SMNCC'!N$36="-","-",'3h SMNCC'!N$44)</f>
        <v>-</v>
      </c>
      <c r="T53" s="135" t="str">
        <f>IF('3h SMNCC'!O$36="-","-",'3h SMNCC'!O$44)</f>
        <v>-</v>
      </c>
      <c r="U53" s="135" t="str">
        <f>IF('3h SMNCC'!P$36="-","-",'3h SMNCC'!P$44)</f>
        <v>-</v>
      </c>
      <c r="V53" s="135" t="str">
        <f>IF('3h SMNCC'!Q$36="-","-",'3h SMNCC'!Q$44)</f>
        <v>-</v>
      </c>
      <c r="W53" s="135" t="str">
        <f>IF('3h SMNCC'!R$36="-","-",'3h SMNCC'!R$44)</f>
        <v>-</v>
      </c>
      <c r="X53" s="135" t="str">
        <f>IF('3h SMNCC'!S$36="-","-",'3h SMNCC'!S$44)</f>
        <v>-</v>
      </c>
      <c r="Y53" s="135" t="str">
        <f>IF('3h SMNCC'!T$36="-","-",'3h SMNCC'!T$44)</f>
        <v>-</v>
      </c>
      <c r="Z53" s="135" t="str">
        <f>IF('3h SMNCC'!U$36="-","-",'3h SMNCC'!U$44)</f>
        <v>-</v>
      </c>
      <c r="AA53" s="29"/>
    </row>
    <row r="54" spans="1:27" s="30" customFormat="1" ht="12.4" customHeight="1" x14ac:dyDescent="0.25">
      <c r="A54" s="273">
        <v>7</v>
      </c>
      <c r="B54" s="138" t="s">
        <v>352</v>
      </c>
      <c r="C54" s="138" t="s">
        <v>399</v>
      </c>
      <c r="D54" s="141" t="s">
        <v>322</v>
      </c>
      <c r="E54" s="137"/>
      <c r="F54" s="31"/>
      <c r="G54" s="135">
        <f>IF('3f CPIH'!C$16="-","-",'3i PAAC PAP'!$G$13*('3f CPIH'!C$16/'3f CPIH'!$G$16))</f>
        <v>4.3957347110466403</v>
      </c>
      <c r="H54" s="135">
        <f>IF('3f CPIH'!D$16="-","-",'3i PAAC PAP'!$G$13*('3f CPIH'!D$16/'3f CPIH'!$G$16))</f>
        <v>4.4045349807384246</v>
      </c>
      <c r="I54" s="135">
        <f>IF('3f CPIH'!E$16="-","-",'3i PAAC PAP'!$G$13*('3f CPIH'!E$16/'3f CPIH'!$G$16))</f>
        <v>4.417735385276103</v>
      </c>
      <c r="J54" s="135">
        <f>IF('3f CPIH'!F$16="-","-",'3i PAAC PAP'!$G$13*('3f CPIH'!F$16/'3f CPIH'!$G$16))</f>
        <v>4.4441361943514579</v>
      </c>
      <c r="K54" s="135">
        <f>IF('3f CPIH'!G$16="-","-",'3i PAAC PAP'!$G$13*('3f CPIH'!G$16/'3f CPIH'!$G$16))</f>
        <v>4.4969378125021686</v>
      </c>
      <c r="L54" s="135">
        <f>IF('3f CPIH'!H$16="-","-",'3i PAAC PAP'!$G$13*('3f CPIH'!H$16/'3f CPIH'!$G$16))</f>
        <v>4.5541395654987715</v>
      </c>
      <c r="M54" s="135">
        <f>IF('3f CPIH'!I$16="-","-",'3i PAAC PAP'!$G$13*('3f CPIH'!I$16/'3f CPIH'!$G$16))</f>
        <v>4.6201415881871588</v>
      </c>
      <c r="N54" s="135">
        <f>IF('3f CPIH'!J$16="-","-",'3i PAAC PAP'!$G$13*('3f CPIH'!J$16/'3f CPIH'!$G$16))</f>
        <v>4.659742801800193</v>
      </c>
      <c r="O54" s="31"/>
      <c r="P54" s="135">
        <f>IF('3f CPIH'!L$16="-","-",'3i PAAC PAP'!$G$13*('3f CPIH'!L$16/'3f CPIH'!$G$16))</f>
        <v>4.659742801800193</v>
      </c>
      <c r="Q54" s="135" t="str">
        <f>IF('3f CPIH'!M$16="-","-",'3i PAAC PAP'!$G$13*('3f CPIH'!M$16/'3f CPIH'!$G$16))</f>
        <v>-</v>
      </c>
      <c r="R54" s="135" t="str">
        <f>IF('3f CPIH'!N$16="-","-",'3i PAAC PAP'!$G$13*('3f CPIH'!N$16/'3f CPIH'!$G$16))</f>
        <v>-</v>
      </c>
      <c r="S54" s="135" t="str">
        <f>IF('3f CPIH'!O$16="-","-",'3i PAAC PAP'!$G$13*('3f CPIH'!O$16/'3f CPIH'!$G$16))</f>
        <v>-</v>
      </c>
      <c r="T54" s="135" t="str">
        <f>IF('3f CPIH'!P$16="-","-",'3i PAAC PAP'!$G$13*('3f CPIH'!P$16/'3f CPIH'!$G$16))</f>
        <v>-</v>
      </c>
      <c r="U54" s="135" t="str">
        <f>IF('3f CPIH'!Q$16="-","-",'3i PAAC PAP'!$G$13*('3f CPIH'!Q$16/'3f CPIH'!$G$16))</f>
        <v>-</v>
      </c>
      <c r="V54" s="135" t="str">
        <f>IF('3f CPIH'!R$16="-","-",'3i PAAC PAP'!$G$13*('3f CPIH'!R$16/'3f CPIH'!$G$16))</f>
        <v>-</v>
      </c>
      <c r="W54" s="135" t="str">
        <f>IF('3f CPIH'!S$16="-","-",'3i PAAC PAP'!$G$13*('3f CPIH'!S$16/'3f CPIH'!$G$16))</f>
        <v>-</v>
      </c>
      <c r="X54" s="135" t="str">
        <f>IF('3f CPIH'!T$16="-","-",'3i PAAC PAP'!$G$13*('3f CPIH'!T$16/'3f CPIH'!$G$16))</f>
        <v>-</v>
      </c>
      <c r="Y54" s="135" t="str">
        <f>IF('3f CPIH'!U$16="-","-",'3i PAAC PAP'!$G$13*('3f CPIH'!U$16/'3f CPIH'!$G$16))</f>
        <v>-</v>
      </c>
      <c r="Z54" s="135" t="str">
        <f>IF('3f CPIH'!V$16="-","-",'3i PAAC PAP'!$G$13*('3f CPIH'!V$16/'3f CPIH'!$G$16))</f>
        <v>-</v>
      </c>
      <c r="AA54" s="29"/>
    </row>
    <row r="55" spans="1:27" s="30" customFormat="1" ht="11.5" x14ac:dyDescent="0.25">
      <c r="A55" s="273">
        <v>8</v>
      </c>
      <c r="B55" s="138" t="s">
        <v>352</v>
      </c>
      <c r="C55" s="138" t="s">
        <v>417</v>
      </c>
      <c r="D55" s="141" t="s">
        <v>322</v>
      </c>
      <c r="E55" s="137"/>
      <c r="F55" s="31"/>
      <c r="G55" s="135">
        <f>IF(G50="-","-",SUM(G48:G53)*'3i PAAC PAP'!$G$25)</f>
        <v>0.98027695999912579</v>
      </c>
      <c r="H55" s="135">
        <f>IF(H50="-","-",SUM(H48:H53)*'3i PAAC PAP'!$G$25)</f>
        <v>0.9814967290016734</v>
      </c>
      <c r="I55" s="135">
        <f>IF(I50="-","-",SUM(I48:I53)*'3i PAAC PAP'!$G$25)</f>
        <v>0.91983386611904494</v>
      </c>
      <c r="J55" s="135">
        <f>IF(J50="-","-",SUM(J48:J53)*'3i PAAC PAP'!$G$25)</f>
        <v>0.9234931731266881</v>
      </c>
      <c r="K55" s="135">
        <f>IF(K50="-","-",SUM(K48:K53)*'3i PAAC PAP'!$G$25)</f>
        <v>0.93719137053468138</v>
      </c>
      <c r="L55" s="135">
        <f>IF(L50="-","-",SUM(L48:L53)*'3i PAAC PAP'!$G$25)</f>
        <v>0.94294195652396418</v>
      </c>
      <c r="M55" s="135">
        <f>IF(M50="-","-",SUM(M48:M53)*'3i PAAC PAP'!$G$25)</f>
        <v>0.9602307352263949</v>
      </c>
      <c r="N55" s="135">
        <f>IF(N50="-","-",SUM(N48:N53)*'3i PAAC PAP'!$G$25)</f>
        <v>1.0172711877197707</v>
      </c>
      <c r="O55" s="31"/>
      <c r="P55" s="135" t="str">
        <f>IF(P50="-","-",SUM(P48:P53)*'3i PAAC PAP'!$G$25)</f>
        <v>-</v>
      </c>
      <c r="Q55" s="135" t="str">
        <f>IF(Q50="-","-",SUM(Q48:Q53)*'3i PAAC PAP'!$G$25)</f>
        <v>-</v>
      </c>
      <c r="R55" s="135" t="str">
        <f>IF(R50="-","-",SUM(R48:R53)*'3i PAAC PAP'!$G$25)</f>
        <v>-</v>
      </c>
      <c r="S55" s="135" t="str">
        <f>IF(S50="-","-",SUM(S48:S53)*'3i PAAC PAP'!$G$25)</f>
        <v>-</v>
      </c>
      <c r="T55" s="135" t="str">
        <f>IF(T50="-","-",SUM(T48:T53)*'3i PAAC PAP'!$G$25)</f>
        <v>-</v>
      </c>
      <c r="U55" s="135" t="str">
        <f>IF(U50="-","-",SUM(U48:U53)*'3i PAAC PAP'!$G$25)</f>
        <v>-</v>
      </c>
      <c r="V55" s="135" t="str">
        <f>IF(V50="-","-",SUM(V48:V53)*'3i PAAC PAP'!$G$25)</f>
        <v>-</v>
      </c>
      <c r="W55" s="135" t="str">
        <f>IF(W50="-","-",SUM(W48:W53)*'3i PAAC PAP'!$G$25)</f>
        <v>-</v>
      </c>
      <c r="X55" s="135" t="str">
        <f>IF(X50="-","-",SUM(X48:X53)*'3i PAAC PAP'!$G$25)</f>
        <v>-</v>
      </c>
      <c r="Y55" s="135" t="str">
        <f>IF(Y50="-","-",SUM(Y48:Y53)*'3i PAAC PAP'!$G$25)</f>
        <v>-</v>
      </c>
      <c r="Z55" s="135" t="str">
        <f>IF(Z50="-","-",SUM(Z48:Z53)*'3i PAAC PAP'!$G$25)</f>
        <v>-</v>
      </c>
      <c r="AA55" s="29"/>
    </row>
    <row r="56" spans="1:27" s="30" customFormat="1" ht="11.25" customHeight="1" x14ac:dyDescent="0.25">
      <c r="A56" s="273">
        <v>9</v>
      </c>
      <c r="B56" s="138" t="s">
        <v>398</v>
      </c>
      <c r="C56" s="138" t="s">
        <v>548</v>
      </c>
      <c r="D56" s="141" t="s">
        <v>322</v>
      </c>
      <c r="E56" s="137"/>
      <c r="F56" s="31"/>
      <c r="G56" s="135">
        <f>IF(G50="-","-",SUM(G48:G55)*'3j EBIT'!$E$9)</f>
        <v>1.4006460721074583</v>
      </c>
      <c r="H56" s="135">
        <f>IF(H50="-","-",SUM(H48:H55)*'3j EBIT'!$E$9)</f>
        <v>1.4024521924463011</v>
      </c>
      <c r="I56" s="135">
        <f>IF(I50="-","-",SUM(I48:I55)*'3j EBIT'!$E$9)</f>
        <v>1.3198510798515704</v>
      </c>
      <c r="J56" s="135">
        <f>IF(J50="-","-",SUM(J48:J55)*'3j EBIT'!$E$9)</f>
        <v>1.3252694408680996</v>
      </c>
      <c r="K56" s="135">
        <f>IF(K50="-","-",SUM(K48:K55)*'3j EBIT'!$E$9)</f>
        <v>1.3446779467913146</v>
      </c>
      <c r="L56" s="135">
        <f>IF(L50="-","-",SUM(L48:L55)*'3j EBIT'!$E$9)</f>
        <v>1.3534914257595079</v>
      </c>
      <c r="M56" s="135">
        <f>IF(M50="-","-",SUM(M48:M55)*'3j EBIT'!$E$9)</f>
        <v>1.3779751432526057</v>
      </c>
      <c r="N56" s="135">
        <f>IF(N50="-","-",SUM(N48:N55)*'3j EBIT'!$E$9)</f>
        <v>1.4553686887282549</v>
      </c>
      <c r="O56" s="31"/>
      <c r="P56" s="135" t="str">
        <f>IF(P50="-","-",SUM(P48:P55)*'3j EBIT'!$E$9)</f>
        <v>-</v>
      </c>
      <c r="Q56" s="135" t="str">
        <f>IF(Q50="-","-",SUM(Q48:Q55)*'3j EBIT'!$E$9)</f>
        <v>-</v>
      </c>
      <c r="R56" s="135" t="str">
        <f>IF(R50="-","-",SUM(R48:R55)*'3j EBIT'!$E$9)</f>
        <v>-</v>
      </c>
      <c r="S56" s="135" t="str">
        <f>IF(S50="-","-",SUM(S48:S55)*'3j EBIT'!$E$9)</f>
        <v>-</v>
      </c>
      <c r="T56" s="135" t="str">
        <f>IF(T50="-","-",SUM(T48:T55)*'3j EBIT'!$E$9)</f>
        <v>-</v>
      </c>
      <c r="U56" s="135" t="str">
        <f>IF(U50="-","-",SUM(U48:U55)*'3j EBIT'!$E$9)</f>
        <v>-</v>
      </c>
      <c r="V56" s="135" t="str">
        <f>IF(V50="-","-",SUM(V48:V55)*'3j EBIT'!$E$9)</f>
        <v>-</v>
      </c>
      <c r="W56" s="135" t="str">
        <f>IF(W50="-","-",SUM(W48:W55)*'3j EBIT'!$E$9)</f>
        <v>-</v>
      </c>
      <c r="X56" s="135" t="str">
        <f>IF(X50="-","-",SUM(X48:X55)*'3j EBIT'!$E$9)</f>
        <v>-</v>
      </c>
      <c r="Y56" s="135" t="str">
        <f>IF(Y50="-","-",SUM(Y48:Y55)*'3j EBIT'!$E$9)</f>
        <v>-</v>
      </c>
      <c r="Z56" s="135" t="str">
        <f>IF(Z50="-","-",SUM(Z48:Z55)*'3j EBIT'!$E$9)</f>
        <v>-</v>
      </c>
      <c r="AA56" s="29"/>
    </row>
    <row r="57" spans="1:27" s="30" customFormat="1" ht="11.25" customHeight="1" x14ac:dyDescent="0.25">
      <c r="A57" s="273">
        <v>10</v>
      </c>
      <c r="B57" s="138" t="s">
        <v>294</v>
      </c>
      <c r="C57" s="188" t="s">
        <v>549</v>
      </c>
      <c r="D57" s="141" t="s">
        <v>322</v>
      </c>
      <c r="E57" s="136"/>
      <c r="F57" s="31"/>
      <c r="G57" s="135">
        <f>IF(G52="-","-",SUM(G48:G50,G52:G56)*'3k HAP'!$E$10)</f>
        <v>0.80794293830883268</v>
      </c>
      <c r="H57" s="135">
        <f>IF(H52="-","-",SUM(H48:H50,H52:H56)*'3k HAP'!$E$10)</f>
        <v>0.80934521310655405</v>
      </c>
      <c r="I57" s="135">
        <f>IF(I52="-","-",SUM(I48:I50,I52:I56)*'3k HAP'!$E$10)</f>
        <v>0.81020616272865875</v>
      </c>
      <c r="J57" s="135">
        <f>IF(J52="-","-",SUM(J48:J50,J52:J56)*'3k HAP'!$E$10)</f>
        <v>0.81441298712182286</v>
      </c>
      <c r="K57" s="135">
        <f>IF(K52="-","-",SUM(K48:K50,K52:K56)*'3k HAP'!$E$10)</f>
        <v>0.82419783266532776</v>
      </c>
      <c r="L57" s="135">
        <f>IF(L52="-","-",SUM(L48:L50,L52:L56)*'3k HAP'!$E$10)</f>
        <v>0.83104063221281532</v>
      </c>
      <c r="M57" s="135">
        <f>IF(M52="-","-",SUM(M48:M50,M52:M56)*'3k HAP'!$E$10)</f>
        <v>0.8748843972634095</v>
      </c>
      <c r="N57" s="135">
        <f>IF(N52="-","-",SUM(N48:N50,N52:N56)*'3k HAP'!$E$10)</f>
        <v>0.9349728730934953</v>
      </c>
      <c r="O57" s="31"/>
      <c r="P57" s="135">
        <f>IF(P52="-","-",SUM(P48:P50,P52:P56)*'3k HAP'!$E$10)</f>
        <v>0.71931001321651533</v>
      </c>
      <c r="Q57" s="135" t="str">
        <f>IF(Q52="-","-",SUM(Q48:Q50,Q52:Q56)*'3k HAP'!$E$10)</f>
        <v>-</v>
      </c>
      <c r="R57" s="135" t="str">
        <f>IF(R52="-","-",SUM(R48:R50,R52:R56)*'3k HAP'!$E$10)</f>
        <v>-</v>
      </c>
      <c r="S57" s="135" t="str">
        <f>IF(S52="-","-",SUM(S48:S50,S52:S56)*'3k HAP'!$E$10)</f>
        <v>-</v>
      </c>
      <c r="T57" s="135" t="str">
        <f>IF(T52="-","-",SUM(T48:T50,T52:T56)*'3k HAP'!$E$10)</f>
        <v>-</v>
      </c>
      <c r="U57" s="135" t="str">
        <f>IF(U52="-","-",SUM(U48:U50,U52:U56)*'3k HAP'!$E$10)</f>
        <v>-</v>
      </c>
      <c r="V57" s="135" t="str">
        <f>IF(V52="-","-",SUM(V48:V50,V52:V56)*'3k HAP'!$E$10)</f>
        <v>-</v>
      </c>
      <c r="W57" s="135" t="str">
        <f>IF(W52="-","-",SUM(W48:W50,W52:W56)*'3k HAP'!$E$10)</f>
        <v>-</v>
      </c>
      <c r="X57" s="135" t="str">
        <f>IF(X52="-","-",SUM(X48:X50,X52:X56)*'3k HAP'!$E$10)</f>
        <v>-</v>
      </c>
      <c r="Y57" s="135" t="str">
        <f>IF(Y52="-","-",SUM(Y48:Y50,Y52:Y56)*'3k HAP'!$E$10)</f>
        <v>-</v>
      </c>
      <c r="Z57" s="135" t="str">
        <f>IF(Z52="-","-",SUM(Z48:Z50,Z52:Z56)*'3k HAP'!$E$10)</f>
        <v>-</v>
      </c>
      <c r="AA57" s="29"/>
    </row>
    <row r="58" spans="1:27" s="30" customFormat="1" ht="11.25" customHeight="1" x14ac:dyDescent="0.25">
      <c r="A58" s="273">
        <v>11</v>
      </c>
      <c r="B58" s="138" t="s">
        <v>46</v>
      </c>
      <c r="C58" s="138" t="str">
        <f>B58&amp;"_"&amp;D58</f>
        <v>Total_N Wales and Mersey</v>
      </c>
      <c r="D58" s="141" t="s">
        <v>322</v>
      </c>
      <c r="E58" s="137"/>
      <c r="F58" s="31"/>
      <c r="G58" s="135">
        <f t="shared" ref="G58:N58" si="6">IF(G52="-","-",SUM(G48:G57))</f>
        <v>75.926803331861464</v>
      </c>
      <c r="H58" s="135">
        <f t="shared" si="6"/>
        <v>76.025070692200288</v>
      </c>
      <c r="I58" s="135">
        <f t="shared" si="6"/>
        <v>71.595903550557622</v>
      </c>
      <c r="J58" s="135">
        <f t="shared" si="6"/>
        <v>71.890705631574122</v>
      </c>
      <c r="K58" s="135">
        <f t="shared" si="6"/>
        <v>72.941399294788994</v>
      </c>
      <c r="L58" s="135">
        <f t="shared" si="6"/>
        <v>73.420922887420119</v>
      </c>
      <c r="M58" s="135">
        <f t="shared" si="6"/>
        <v>74.777867080126853</v>
      </c>
      <c r="N58" s="135">
        <f t="shared" si="6"/>
        <v>78.988693600150967</v>
      </c>
      <c r="O58" s="31"/>
      <c r="P58" s="135">
        <f t="shared" ref="P58:Z58" si="7">IF(P52="-","-",SUM(P48:P57))</f>
        <v>50.407164400972285</v>
      </c>
      <c r="Q58" s="135" t="str">
        <f t="shared" si="7"/>
        <v>-</v>
      </c>
      <c r="R58" s="135" t="str">
        <f t="shared" si="7"/>
        <v>-</v>
      </c>
      <c r="S58" s="135" t="str">
        <f t="shared" si="7"/>
        <v>-</v>
      </c>
      <c r="T58" s="135" t="str">
        <f t="shared" si="7"/>
        <v>-</v>
      </c>
      <c r="U58" s="135" t="str">
        <f t="shared" si="7"/>
        <v>-</v>
      </c>
      <c r="V58" s="135" t="str">
        <f t="shared" si="7"/>
        <v>-</v>
      </c>
      <c r="W58" s="135" t="str">
        <f t="shared" si="7"/>
        <v>-</v>
      </c>
      <c r="X58" s="135" t="str">
        <f t="shared" si="7"/>
        <v>-</v>
      </c>
      <c r="Y58" s="135" t="str">
        <f t="shared" si="7"/>
        <v>-</v>
      </c>
      <c r="Z58" s="135" t="str">
        <f t="shared" si="7"/>
        <v>-</v>
      </c>
      <c r="AA58" s="29"/>
    </row>
    <row r="59" spans="1:27" s="30" customFormat="1" ht="11.25" customHeight="1" x14ac:dyDescent="0.25">
      <c r="A59" s="273">
        <v>1</v>
      </c>
      <c r="B59" s="142" t="s">
        <v>353</v>
      </c>
      <c r="C59" s="142" t="s">
        <v>344</v>
      </c>
      <c r="D59" s="140" t="s">
        <v>323</v>
      </c>
      <c r="E59" s="134"/>
      <c r="F59" s="31"/>
      <c r="G59" s="41" t="s">
        <v>336</v>
      </c>
      <c r="H59" s="41" t="s">
        <v>336</v>
      </c>
      <c r="I59" s="41" t="s">
        <v>336</v>
      </c>
      <c r="J59" s="41" t="s">
        <v>336</v>
      </c>
      <c r="K59" s="41" t="s">
        <v>336</v>
      </c>
      <c r="L59" s="41" t="s">
        <v>336</v>
      </c>
      <c r="M59" s="41" t="s">
        <v>336</v>
      </c>
      <c r="N59" s="41" t="s">
        <v>336</v>
      </c>
      <c r="O59" s="31"/>
      <c r="P59" s="41" t="s">
        <v>336</v>
      </c>
      <c r="Q59" s="41" t="s">
        <v>336</v>
      </c>
      <c r="R59" s="41" t="s">
        <v>336</v>
      </c>
      <c r="S59" s="41" t="s">
        <v>336</v>
      </c>
      <c r="T59" s="41" t="s">
        <v>336</v>
      </c>
      <c r="U59" s="41" t="s">
        <v>336</v>
      </c>
      <c r="V59" s="41" t="s">
        <v>336</v>
      </c>
      <c r="W59" s="41" t="s">
        <v>336</v>
      </c>
      <c r="X59" s="41" t="s">
        <v>336</v>
      </c>
      <c r="Y59" s="41" t="s">
        <v>336</v>
      </c>
      <c r="Z59" s="41" t="s">
        <v>336</v>
      </c>
      <c r="AA59" s="29"/>
    </row>
    <row r="60" spans="1:27" s="30" customFormat="1" ht="11.25" customHeight="1" x14ac:dyDescent="0.25">
      <c r="A60" s="273">
        <v>2</v>
      </c>
      <c r="B60" s="142" t="s">
        <v>353</v>
      </c>
      <c r="C60" s="142" t="s">
        <v>303</v>
      </c>
      <c r="D60" s="140" t="s">
        <v>323</v>
      </c>
      <c r="E60" s="134"/>
      <c r="F60" s="31"/>
      <c r="G60" s="41" t="s">
        <v>336</v>
      </c>
      <c r="H60" s="41" t="s">
        <v>336</v>
      </c>
      <c r="I60" s="41" t="s">
        <v>336</v>
      </c>
      <c r="J60" s="41" t="s">
        <v>336</v>
      </c>
      <c r="K60" s="41" t="s">
        <v>336</v>
      </c>
      <c r="L60" s="41" t="s">
        <v>336</v>
      </c>
      <c r="M60" s="41" t="s">
        <v>336</v>
      </c>
      <c r="N60" s="41" t="s">
        <v>336</v>
      </c>
      <c r="O60" s="31"/>
      <c r="P60" s="41" t="s">
        <v>336</v>
      </c>
      <c r="Q60" s="41" t="s">
        <v>336</v>
      </c>
      <c r="R60" s="41" t="s">
        <v>336</v>
      </c>
      <c r="S60" s="41" t="s">
        <v>336</v>
      </c>
      <c r="T60" s="41" t="s">
        <v>336</v>
      </c>
      <c r="U60" s="41" t="s">
        <v>336</v>
      </c>
      <c r="V60" s="41" t="s">
        <v>336</v>
      </c>
      <c r="W60" s="41" t="s">
        <v>336</v>
      </c>
      <c r="X60" s="41" t="s">
        <v>336</v>
      </c>
      <c r="Y60" s="41" t="s">
        <v>336</v>
      </c>
      <c r="Z60" s="41" t="s">
        <v>336</v>
      </c>
      <c r="AA60" s="29"/>
    </row>
    <row r="61" spans="1:27" s="30" customFormat="1" ht="11.25" customHeight="1" x14ac:dyDescent="0.25">
      <c r="A61" s="273">
        <v>3</v>
      </c>
      <c r="B61" s="142" t="s">
        <v>2</v>
      </c>
      <c r="C61" s="142" t="s">
        <v>345</v>
      </c>
      <c r="D61" s="140" t="s">
        <v>323</v>
      </c>
      <c r="E61" s="134"/>
      <c r="F61" s="31"/>
      <c r="G61" s="41">
        <f>IF('3c PC'!G14="-","-",'3c PC'!G61)</f>
        <v>6.5567588596821027</v>
      </c>
      <c r="H61" s="41">
        <f>IF('3c PC'!H14="-","-",'3c PC'!H61)</f>
        <v>6.5567588596821027</v>
      </c>
      <c r="I61" s="41">
        <f>IF('3c PC'!I14="-","-",'3c PC'!I61)</f>
        <v>6.6197359495950758</v>
      </c>
      <c r="J61" s="41">
        <f>IF('3c PC'!J14="-","-",'3c PC'!J61)</f>
        <v>6.6197359495950758</v>
      </c>
      <c r="K61" s="41">
        <f>IF('3c PC'!K14="-","-",'3c PC'!K61)</f>
        <v>6.6995028867368616</v>
      </c>
      <c r="L61" s="41">
        <f>IF('3c PC'!L14="-","-",'3c PC'!L61)</f>
        <v>6.6995028867368616</v>
      </c>
      <c r="M61" s="41">
        <f>IF('3c PC'!M14="-","-",'3c PC'!M61)</f>
        <v>7.1131218301273513</v>
      </c>
      <c r="N61" s="41">
        <f>IF('3c PC'!N14="-","-",'3c PC'!N61)</f>
        <v>7.1131218301273513</v>
      </c>
      <c r="O61" s="31"/>
      <c r="P61" s="41" t="str">
        <f>'3c PC'!P61</f>
        <v>-</v>
      </c>
      <c r="Q61" s="41" t="str">
        <f>'3c PC'!Q61</f>
        <v>-</v>
      </c>
      <c r="R61" s="41" t="str">
        <f>'3c PC'!R61</f>
        <v>-</v>
      </c>
      <c r="S61" s="41" t="str">
        <f>'3c PC'!S61</f>
        <v>-</v>
      </c>
      <c r="T61" s="41" t="str">
        <f>'3c PC'!T61</f>
        <v>-</v>
      </c>
      <c r="U61" s="41" t="str">
        <f>'3c PC'!U61</f>
        <v>-</v>
      </c>
      <c r="V61" s="41" t="str">
        <f>'3c PC'!V61</f>
        <v>-</v>
      </c>
      <c r="W61" s="41" t="str">
        <f>'3c PC'!W61</f>
        <v>-</v>
      </c>
      <c r="X61" s="41" t="str">
        <f>'3c PC'!X61</f>
        <v>-</v>
      </c>
      <c r="Y61" s="41" t="str">
        <f>'3c PC'!Y61</f>
        <v>-</v>
      </c>
      <c r="Z61" s="41" t="str">
        <f>'3c PC'!Z61</f>
        <v>-</v>
      </c>
      <c r="AA61" s="29"/>
    </row>
    <row r="62" spans="1:27" s="30" customFormat="1" ht="11.5" x14ac:dyDescent="0.25">
      <c r="A62" s="273">
        <v>4</v>
      </c>
      <c r="B62" s="142" t="s">
        <v>355</v>
      </c>
      <c r="C62" s="142" t="s">
        <v>346</v>
      </c>
      <c r="D62" s="140" t="s">
        <v>323</v>
      </c>
      <c r="E62" s="134"/>
      <c r="F62" s="31"/>
      <c r="G62" s="41">
        <f>IF('3d NC-Elec'!H46="-","-",'3d NC-Elec'!H46)</f>
        <v>12.555999999999999</v>
      </c>
      <c r="H62" s="41">
        <f>IF('3d NC-Elec'!I46="-","-",'3d NC-Elec'!I46)</f>
        <v>12.555999999999999</v>
      </c>
      <c r="I62" s="41">
        <f>IF('3d NC-Elec'!J46="-","-",'3d NC-Elec'!J46)</f>
        <v>19.491</v>
      </c>
      <c r="J62" s="41">
        <f>IF('3d NC-Elec'!K46="-","-",'3d NC-Elec'!K46)</f>
        <v>19.491</v>
      </c>
      <c r="K62" s="41">
        <f>IF('3d NC-Elec'!L46="-","-",'3d NC-Elec'!L46)</f>
        <v>14.234999999999999</v>
      </c>
      <c r="L62" s="41">
        <f>IF('3d NC-Elec'!M46="-","-",'3d NC-Elec'!M46)</f>
        <v>14.234999999999999</v>
      </c>
      <c r="M62" s="41">
        <f>IF('3d NC-Elec'!N46="-","-",'3d NC-Elec'!N46)</f>
        <v>15.658499999999998</v>
      </c>
      <c r="N62" s="41">
        <f>IF('3d NC-Elec'!O46="-","-",'3d NC-Elec'!O46)</f>
        <v>15.658499999999998</v>
      </c>
      <c r="O62" s="31"/>
      <c r="P62" s="41" t="str">
        <f>'3d NC-Elec'!Q46</f>
        <v>-</v>
      </c>
      <c r="Q62" s="41" t="str">
        <f>'3d NC-Elec'!R46</f>
        <v>-</v>
      </c>
      <c r="R62" s="41" t="str">
        <f>'3d NC-Elec'!S46</f>
        <v>-</v>
      </c>
      <c r="S62" s="41" t="str">
        <f>'3d NC-Elec'!T46</f>
        <v>-</v>
      </c>
      <c r="T62" s="41" t="str">
        <f>'3d NC-Elec'!U46</f>
        <v>-</v>
      </c>
      <c r="U62" s="41" t="str">
        <f>'3d NC-Elec'!V46</f>
        <v>-</v>
      </c>
      <c r="V62" s="41" t="str">
        <f>'3d NC-Elec'!W46</f>
        <v>-</v>
      </c>
      <c r="W62" s="41" t="str">
        <f>'3d NC-Elec'!X46</f>
        <v>-</v>
      </c>
      <c r="X62" s="41" t="str">
        <f>'3d NC-Elec'!Y46</f>
        <v>-</v>
      </c>
      <c r="Y62" s="41" t="str">
        <f>'3d NC-Elec'!Z46</f>
        <v>-</v>
      </c>
      <c r="Z62" s="41" t="str">
        <f>'3d NC-Elec'!AA46</f>
        <v>-</v>
      </c>
      <c r="AA62" s="29"/>
    </row>
    <row r="63" spans="1:27" s="30" customFormat="1" ht="11.5" x14ac:dyDescent="0.25">
      <c r="A63" s="273">
        <v>5</v>
      </c>
      <c r="B63" s="142" t="s">
        <v>352</v>
      </c>
      <c r="C63" s="142" t="s">
        <v>347</v>
      </c>
      <c r="D63" s="140" t="s">
        <v>323</v>
      </c>
      <c r="E63" s="134"/>
      <c r="F63" s="31"/>
      <c r="G63" s="41">
        <f>IF('3f CPIH'!C$16="-","-",'3g OC '!$E$9*('3f CPIH'!C$16/'3f CPIH'!$G$16))</f>
        <v>42.4769437907173</v>
      </c>
      <c r="H63" s="41">
        <f>IF('3f CPIH'!D$16="-","-",'3g OC '!$E$9*('3f CPIH'!D$16/'3f CPIH'!$G$16))</f>
        <v>42.561982717225234</v>
      </c>
      <c r="I63" s="41">
        <f>IF('3f CPIH'!E$16="-","-",'3g OC '!$E$9*('3f CPIH'!E$16/'3f CPIH'!$G$16))</f>
        <v>42.689541106987157</v>
      </c>
      <c r="J63" s="41">
        <f>IF('3f CPIH'!F$16="-","-",'3g OC '!$E$9*('3f CPIH'!F$16/'3f CPIH'!$G$16))</f>
        <v>42.944657886510981</v>
      </c>
      <c r="K63" s="41">
        <f>IF('3f CPIH'!G$16="-","-",'3g OC '!$E$9*('3f CPIH'!G$16/'3f CPIH'!$G$16))</f>
        <v>43.454891445558637</v>
      </c>
      <c r="L63" s="41">
        <f>IF('3f CPIH'!H$16="-","-",'3g OC '!$E$9*('3f CPIH'!H$16/'3f CPIH'!$G$16))</f>
        <v>44.007644467860267</v>
      </c>
      <c r="M63" s="41">
        <f>IF('3f CPIH'!I$16="-","-",'3g OC '!$E$9*('3f CPIH'!I$16/'3f CPIH'!$G$16))</f>
        <v>44.645436416669831</v>
      </c>
      <c r="N63" s="41">
        <f>IF('3f CPIH'!J$16="-","-",'3g OC '!$E$9*('3f CPIH'!J$16/'3f CPIH'!$G$16))</f>
        <v>45.028111585955578</v>
      </c>
      <c r="O63" s="31"/>
      <c r="P63" s="41">
        <f>IF('3f CPIH'!L$16="-","-",'3g OC '!$E$9*('3f CPIH'!L$16/'3f CPIH'!$G$16))</f>
        <v>45.028111585955578</v>
      </c>
      <c r="Q63" s="41" t="str">
        <f>IF('3f CPIH'!M$16="-","-",'3g OC '!$E$9*('3f CPIH'!M$16/'3f CPIH'!$G$16))</f>
        <v>-</v>
      </c>
      <c r="R63" s="41" t="str">
        <f>IF('3f CPIH'!N$16="-","-",'3g OC '!$E$9*('3f CPIH'!N$16/'3f CPIH'!$G$16))</f>
        <v>-</v>
      </c>
      <c r="S63" s="41" t="str">
        <f>IF('3f CPIH'!O$16="-","-",'3g OC '!$E$9*('3f CPIH'!O$16/'3f CPIH'!$G$16))</f>
        <v>-</v>
      </c>
      <c r="T63" s="41" t="str">
        <f>IF('3f CPIH'!P$16="-","-",'3g OC '!$E$9*('3f CPIH'!P$16/'3f CPIH'!$G$16))</f>
        <v>-</v>
      </c>
      <c r="U63" s="41" t="str">
        <f>IF('3f CPIH'!Q$16="-","-",'3g OC '!$E$9*('3f CPIH'!Q$16/'3f CPIH'!$G$16))</f>
        <v>-</v>
      </c>
      <c r="V63" s="41" t="str">
        <f>IF('3f CPIH'!R$16="-","-",'3g OC '!$E$9*('3f CPIH'!R$16/'3f CPIH'!$G$16))</f>
        <v>-</v>
      </c>
      <c r="W63" s="41" t="str">
        <f>IF('3f CPIH'!S$16="-","-",'3g OC '!$E$9*('3f CPIH'!S$16/'3f CPIH'!$G$16))</f>
        <v>-</v>
      </c>
      <c r="X63" s="41" t="str">
        <f>IF('3f CPIH'!T$16="-","-",'3g OC '!$E$9*('3f CPIH'!T$16/'3f CPIH'!$G$16))</f>
        <v>-</v>
      </c>
      <c r="Y63" s="41" t="str">
        <f>IF('3f CPIH'!U$16="-","-",'3g OC '!$E$9*('3f CPIH'!U$16/'3f CPIH'!$G$16))</f>
        <v>-</v>
      </c>
      <c r="Z63" s="41" t="str">
        <f>IF('3f CPIH'!V$16="-","-",'3g OC '!$E$9*('3f CPIH'!V$16/'3f CPIH'!$G$16))</f>
        <v>-</v>
      </c>
      <c r="AA63" s="29"/>
    </row>
    <row r="64" spans="1:27" s="30" customFormat="1" ht="11.5" x14ac:dyDescent="0.25">
      <c r="A64" s="273">
        <v>6</v>
      </c>
      <c r="B64" s="142" t="s">
        <v>352</v>
      </c>
      <c r="C64" s="142" t="s">
        <v>45</v>
      </c>
      <c r="D64" s="140" t="s">
        <v>323</v>
      </c>
      <c r="E64" s="134"/>
      <c r="F64" s="31"/>
      <c r="G64" s="41" t="s">
        <v>336</v>
      </c>
      <c r="H64" s="41" t="s">
        <v>336</v>
      </c>
      <c r="I64" s="41" t="s">
        <v>336</v>
      </c>
      <c r="J64" s="41" t="s">
        <v>336</v>
      </c>
      <c r="K64" s="41">
        <f>IF('3h SMNCC'!F$36="-","-",'3h SMNCC'!F$44)</f>
        <v>0</v>
      </c>
      <c r="L64" s="41">
        <f>IF('3h SMNCC'!G$36="-","-",'3h SMNCC'!G$44)</f>
        <v>-0.15183804717209767</v>
      </c>
      <c r="M64" s="41">
        <f>IF('3h SMNCC'!H$36="-","-",'3h SMNCC'!H$44)</f>
        <v>1.7175769694001015</v>
      </c>
      <c r="N64" s="41">
        <f>IF('3h SMNCC'!I$36="-","-",'3h SMNCC'!I$44)</f>
        <v>5.3116046327263104</v>
      </c>
      <c r="O64" s="31"/>
      <c r="P64" s="41" t="str">
        <f>IF('3h SMNCC'!K$36="-","-",'3h SMNCC'!K$44)</f>
        <v>-</v>
      </c>
      <c r="Q64" s="41" t="str">
        <f>IF('3h SMNCC'!L$36="-","-",'3h SMNCC'!L$44)</f>
        <v>-</v>
      </c>
      <c r="R64" s="41" t="str">
        <f>IF('3h SMNCC'!M$36="-","-",'3h SMNCC'!M$44)</f>
        <v>-</v>
      </c>
      <c r="S64" s="41" t="str">
        <f>IF('3h SMNCC'!N$36="-","-",'3h SMNCC'!N$44)</f>
        <v>-</v>
      </c>
      <c r="T64" s="41" t="str">
        <f>IF('3h SMNCC'!O$36="-","-",'3h SMNCC'!O$44)</f>
        <v>-</v>
      </c>
      <c r="U64" s="41" t="str">
        <f>IF('3h SMNCC'!P$36="-","-",'3h SMNCC'!P$44)</f>
        <v>-</v>
      </c>
      <c r="V64" s="41" t="str">
        <f>IF('3h SMNCC'!Q$36="-","-",'3h SMNCC'!Q$44)</f>
        <v>-</v>
      </c>
      <c r="W64" s="41" t="str">
        <f>IF('3h SMNCC'!R$36="-","-",'3h SMNCC'!R$44)</f>
        <v>-</v>
      </c>
      <c r="X64" s="41" t="str">
        <f>IF('3h SMNCC'!S$36="-","-",'3h SMNCC'!S$44)</f>
        <v>-</v>
      </c>
      <c r="Y64" s="41" t="str">
        <f>IF('3h SMNCC'!T$36="-","-",'3h SMNCC'!T$44)</f>
        <v>-</v>
      </c>
      <c r="Z64" s="41" t="str">
        <f>IF('3h SMNCC'!U$36="-","-",'3h SMNCC'!U$44)</f>
        <v>-</v>
      </c>
      <c r="AA64" s="29"/>
    </row>
    <row r="65" spans="1:27" s="30" customFormat="1" ht="11.5" x14ac:dyDescent="0.25">
      <c r="A65" s="273">
        <v>7</v>
      </c>
      <c r="B65" s="142" t="s">
        <v>352</v>
      </c>
      <c r="C65" s="142" t="s">
        <v>399</v>
      </c>
      <c r="D65" s="140" t="s">
        <v>323</v>
      </c>
      <c r="E65" s="134"/>
      <c r="F65" s="31"/>
      <c r="G65" s="41">
        <f>IF('3f CPIH'!C$16="-","-",'3i PAAC PAP'!$G$13*('3f CPIH'!C$16/'3f CPIH'!$G$16))</f>
        <v>4.3957347110466403</v>
      </c>
      <c r="H65" s="41">
        <f>IF('3f CPIH'!D$16="-","-",'3i PAAC PAP'!$G$13*('3f CPIH'!D$16/'3f CPIH'!$G$16))</f>
        <v>4.4045349807384246</v>
      </c>
      <c r="I65" s="41">
        <f>IF('3f CPIH'!E$16="-","-",'3i PAAC PAP'!$G$13*('3f CPIH'!E$16/'3f CPIH'!$G$16))</f>
        <v>4.417735385276103</v>
      </c>
      <c r="J65" s="41">
        <f>IF('3f CPIH'!F$16="-","-",'3i PAAC PAP'!$G$13*('3f CPIH'!F$16/'3f CPIH'!$G$16))</f>
        <v>4.4441361943514579</v>
      </c>
      <c r="K65" s="41">
        <f>IF('3f CPIH'!G$16="-","-",'3i PAAC PAP'!$G$13*('3f CPIH'!G$16/'3f CPIH'!$G$16))</f>
        <v>4.4969378125021686</v>
      </c>
      <c r="L65" s="41">
        <f>IF('3f CPIH'!H$16="-","-",'3i PAAC PAP'!$G$13*('3f CPIH'!H$16/'3f CPIH'!$G$16))</f>
        <v>4.5541395654987715</v>
      </c>
      <c r="M65" s="41">
        <f>IF('3f CPIH'!I$16="-","-",'3i PAAC PAP'!$G$13*('3f CPIH'!I$16/'3f CPIH'!$G$16))</f>
        <v>4.6201415881871588</v>
      </c>
      <c r="N65" s="41">
        <f>IF('3f CPIH'!J$16="-","-",'3i PAAC PAP'!$G$13*('3f CPIH'!J$16/'3f CPIH'!$G$16))</f>
        <v>4.659742801800193</v>
      </c>
      <c r="O65" s="31"/>
      <c r="P65" s="41">
        <f>IF('3f CPIH'!L$16="-","-",'3i PAAC PAP'!$G$13*('3f CPIH'!L$16/'3f CPIH'!$G$16))</f>
        <v>4.659742801800193</v>
      </c>
      <c r="Q65" s="41" t="str">
        <f>IF('3f CPIH'!M$16="-","-",'3i PAAC PAP'!$G$13*('3f CPIH'!M$16/'3f CPIH'!$G$16))</f>
        <v>-</v>
      </c>
      <c r="R65" s="41" t="str">
        <f>IF('3f CPIH'!N$16="-","-",'3i PAAC PAP'!$G$13*('3f CPIH'!N$16/'3f CPIH'!$G$16))</f>
        <v>-</v>
      </c>
      <c r="S65" s="41" t="str">
        <f>IF('3f CPIH'!O$16="-","-",'3i PAAC PAP'!$G$13*('3f CPIH'!O$16/'3f CPIH'!$G$16))</f>
        <v>-</v>
      </c>
      <c r="T65" s="41" t="str">
        <f>IF('3f CPIH'!P$16="-","-",'3i PAAC PAP'!$G$13*('3f CPIH'!P$16/'3f CPIH'!$G$16))</f>
        <v>-</v>
      </c>
      <c r="U65" s="41" t="str">
        <f>IF('3f CPIH'!Q$16="-","-",'3i PAAC PAP'!$G$13*('3f CPIH'!Q$16/'3f CPIH'!$G$16))</f>
        <v>-</v>
      </c>
      <c r="V65" s="41" t="str">
        <f>IF('3f CPIH'!R$16="-","-",'3i PAAC PAP'!$G$13*('3f CPIH'!R$16/'3f CPIH'!$G$16))</f>
        <v>-</v>
      </c>
      <c r="W65" s="41" t="str">
        <f>IF('3f CPIH'!S$16="-","-",'3i PAAC PAP'!$G$13*('3f CPIH'!S$16/'3f CPIH'!$G$16))</f>
        <v>-</v>
      </c>
      <c r="X65" s="41" t="str">
        <f>IF('3f CPIH'!T$16="-","-",'3i PAAC PAP'!$G$13*('3f CPIH'!T$16/'3f CPIH'!$G$16))</f>
        <v>-</v>
      </c>
      <c r="Y65" s="41" t="str">
        <f>IF('3f CPIH'!U$16="-","-",'3i PAAC PAP'!$G$13*('3f CPIH'!U$16/'3f CPIH'!$G$16))</f>
        <v>-</v>
      </c>
      <c r="Z65" s="41" t="str">
        <f>IF('3f CPIH'!V$16="-","-",'3i PAAC PAP'!$G$13*('3f CPIH'!V$16/'3f CPIH'!$G$16))</f>
        <v>-</v>
      </c>
      <c r="AA65" s="29"/>
    </row>
    <row r="66" spans="1:27" s="30" customFormat="1" ht="11.25" customHeight="1" x14ac:dyDescent="0.25">
      <c r="A66" s="273">
        <v>8</v>
      </c>
      <c r="B66" s="142" t="s">
        <v>352</v>
      </c>
      <c r="C66" s="142" t="s">
        <v>417</v>
      </c>
      <c r="D66" s="140" t="s">
        <v>323</v>
      </c>
      <c r="E66" s="134"/>
      <c r="F66" s="31"/>
      <c r="G66" s="41">
        <f>IF(G61="-","-",SUM(G59:G64)*'3i PAAC PAP'!$G$25)</f>
        <v>0.88342143126741601</v>
      </c>
      <c r="H66" s="41">
        <f>IF(H61="-","-",SUM(H59:H64)*'3i PAAC PAP'!$G$25)</f>
        <v>0.88464120026996362</v>
      </c>
      <c r="I66" s="41">
        <f>IF(I61="-","-",SUM(I59:I64)*'3i PAAC PAP'!$G$25)</f>
        <v>0.98684742113341717</v>
      </c>
      <c r="J66" s="41">
        <f>IF(J61="-","-",SUM(J59:J64)*'3i PAAC PAP'!$G$25)</f>
        <v>0.99050672814106022</v>
      </c>
      <c r="K66" s="41">
        <f>IF(K61="-","-",SUM(K59:K64)*'3i PAAC PAP'!$G$25)</f>
        <v>0.92357924217238685</v>
      </c>
      <c r="L66" s="41">
        <f>IF(L61="-","-",SUM(L59:L64)*'3i PAAC PAP'!$G$25)</f>
        <v>0.92932982816166965</v>
      </c>
      <c r="M66" s="41">
        <f>IF(M61="-","-",SUM(M59:M64)*'3i PAAC PAP'!$G$25)</f>
        <v>0.99164333913938185</v>
      </c>
      <c r="N66" s="41">
        <f>IF(N61="-","-",SUM(N59:N64)*'3i PAAC PAP'!$G$25)</f>
        <v>1.0486837916327576</v>
      </c>
      <c r="O66" s="31"/>
      <c r="P66" s="41" t="str">
        <f>IF(P61="-","-",SUM(P59:P64)*'3i PAAC PAP'!$G$25)</f>
        <v>-</v>
      </c>
      <c r="Q66" s="41" t="str">
        <f>IF(Q61="-","-",SUM(Q59:Q64)*'3i PAAC PAP'!$G$25)</f>
        <v>-</v>
      </c>
      <c r="R66" s="41" t="str">
        <f>IF(R61="-","-",SUM(R59:R64)*'3i PAAC PAP'!$G$25)</f>
        <v>-</v>
      </c>
      <c r="S66" s="41" t="str">
        <f>IF(S61="-","-",SUM(S59:S64)*'3i PAAC PAP'!$G$25)</f>
        <v>-</v>
      </c>
      <c r="T66" s="41" t="str">
        <f>IF(T61="-","-",SUM(T59:T64)*'3i PAAC PAP'!$G$25)</f>
        <v>-</v>
      </c>
      <c r="U66" s="41" t="str">
        <f>IF(U61="-","-",SUM(U59:U64)*'3i PAAC PAP'!$G$25)</f>
        <v>-</v>
      </c>
      <c r="V66" s="41" t="str">
        <f>IF(V61="-","-",SUM(V59:V64)*'3i PAAC PAP'!$G$25)</f>
        <v>-</v>
      </c>
      <c r="W66" s="41" t="str">
        <f>IF(W61="-","-",SUM(W59:W64)*'3i PAAC PAP'!$G$25)</f>
        <v>-</v>
      </c>
      <c r="X66" s="41" t="str">
        <f>IF(X61="-","-",SUM(X59:X64)*'3i PAAC PAP'!$G$25)</f>
        <v>-</v>
      </c>
      <c r="Y66" s="41" t="str">
        <f>IF(Y61="-","-",SUM(Y59:Y64)*'3i PAAC PAP'!$G$25)</f>
        <v>-</v>
      </c>
      <c r="Z66" s="41" t="str">
        <f>IF(Z61="-","-",SUM(Z59:Z64)*'3i PAAC PAP'!$G$25)</f>
        <v>-</v>
      </c>
      <c r="AA66" s="29"/>
    </row>
    <row r="67" spans="1:27" s="30" customFormat="1" ht="11.25" customHeight="1" x14ac:dyDescent="0.25">
      <c r="A67" s="273">
        <v>9</v>
      </c>
      <c r="B67" s="142" t="s">
        <v>398</v>
      </c>
      <c r="C67" s="142" t="s">
        <v>548</v>
      </c>
      <c r="D67" s="140" t="s">
        <v>323</v>
      </c>
      <c r="E67" s="134"/>
      <c r="F67" s="31"/>
      <c r="G67" s="41">
        <f>IF(G61="-","-",SUM(G59:G66)*'3j EBIT'!$E$9)</f>
        <v>1.2705083170615559</v>
      </c>
      <c r="H67" s="41">
        <f>IF(H61="-","-",SUM(H59:H66)*'3j EBIT'!$E$9)</f>
        <v>1.2723144374003987</v>
      </c>
      <c r="I67" s="41">
        <f>IF(I61="-","-",SUM(I59:I66)*'3j EBIT'!$E$9)</f>
        <v>1.4098923373968433</v>
      </c>
      <c r="J67" s="41">
        <f>IF(J61="-","-",SUM(J59:J66)*'3j EBIT'!$E$9)</f>
        <v>1.4153106984133728</v>
      </c>
      <c r="K67" s="41">
        <f>IF(K61="-","-",SUM(K59:K66)*'3j EBIT'!$E$9)</f>
        <v>1.3263883163524308</v>
      </c>
      <c r="L67" s="41">
        <f>IF(L61="-","-",SUM(L59:L66)*'3j EBIT'!$E$9)</f>
        <v>1.3352017953206241</v>
      </c>
      <c r="M67" s="41">
        <f>IF(M61="-","-",SUM(M59:M66)*'3j EBIT'!$E$9)</f>
        <v>1.4201819827269526</v>
      </c>
      <c r="N67" s="41">
        <f>IF(N61="-","-",SUM(N59:N66)*'3j EBIT'!$E$9)</f>
        <v>1.4975755282026015</v>
      </c>
      <c r="O67" s="31"/>
      <c r="P67" s="41" t="str">
        <f>IF(P61="-","-",SUM(P59:P66)*'3j EBIT'!$E$9)</f>
        <v>-</v>
      </c>
      <c r="Q67" s="41" t="str">
        <f>IF(Q61="-","-",SUM(Q59:Q66)*'3j EBIT'!$E$9)</f>
        <v>-</v>
      </c>
      <c r="R67" s="41" t="str">
        <f>IF(R61="-","-",SUM(R59:R66)*'3j EBIT'!$E$9)</f>
        <v>-</v>
      </c>
      <c r="S67" s="41" t="str">
        <f>IF(S61="-","-",SUM(S59:S66)*'3j EBIT'!$E$9)</f>
        <v>-</v>
      </c>
      <c r="T67" s="41" t="str">
        <f>IF(T61="-","-",SUM(T59:T66)*'3j EBIT'!$E$9)</f>
        <v>-</v>
      </c>
      <c r="U67" s="41" t="str">
        <f>IF(U61="-","-",SUM(U59:U66)*'3j EBIT'!$E$9)</f>
        <v>-</v>
      </c>
      <c r="V67" s="41" t="str">
        <f>IF(V61="-","-",SUM(V59:V66)*'3j EBIT'!$E$9)</f>
        <v>-</v>
      </c>
      <c r="W67" s="41" t="str">
        <f>IF(W61="-","-",SUM(W59:W66)*'3j EBIT'!$E$9)</f>
        <v>-</v>
      </c>
      <c r="X67" s="41" t="str">
        <f>IF(X61="-","-",SUM(X59:X66)*'3j EBIT'!$E$9)</f>
        <v>-</v>
      </c>
      <c r="Y67" s="41" t="str">
        <f>IF(Y61="-","-",SUM(Y59:Y66)*'3j EBIT'!$E$9)</f>
        <v>-</v>
      </c>
      <c r="Z67" s="41" t="str">
        <f>IF(Z61="-","-",SUM(Z59:Z66)*'3j EBIT'!$E$9)</f>
        <v>-</v>
      </c>
      <c r="AA67" s="29"/>
    </row>
    <row r="68" spans="1:27" s="30" customFormat="1" ht="11.25" customHeight="1" x14ac:dyDescent="0.25">
      <c r="A68" s="273">
        <v>10</v>
      </c>
      <c r="B68" s="142" t="s">
        <v>294</v>
      </c>
      <c r="C68" s="190" t="s">
        <v>549</v>
      </c>
      <c r="D68" s="140" t="s">
        <v>323</v>
      </c>
      <c r="E68" s="133"/>
      <c r="F68" s="31"/>
      <c r="G68" s="41">
        <f>IF(G63="-","-",SUM(G59:G61,G63:G67)*'3k HAP'!$E$10)</f>
        <v>0.80465685272582621</v>
      </c>
      <c r="H68" s="41">
        <f>IF(H63="-","-",SUM(H59:H61,H63:H67)*'3k HAP'!$E$10)</f>
        <v>0.80605912752354736</v>
      </c>
      <c r="I68" s="41">
        <f>IF(I63="-","-",SUM(I59:I61,I63:I67)*'3k HAP'!$E$10)</f>
        <v>0.81247977869960386</v>
      </c>
      <c r="J68" s="41">
        <f>IF(J63="-","-",SUM(J59:J61,J63:J67)*'3k HAP'!$E$10)</f>
        <v>0.81668660309276808</v>
      </c>
      <c r="K68" s="41">
        <f>IF(K63="-","-",SUM(K59:K61,K63:K67)*'3k HAP'!$E$10)</f>
        <v>0.82373600442122941</v>
      </c>
      <c r="L68" s="41">
        <f>IF(L63="-","-",SUM(L59:L61,L63:L67)*'3k HAP'!$E$10)</f>
        <v>0.83057880396871697</v>
      </c>
      <c r="M68" s="41">
        <f>IF(M63="-","-",SUM(M59:M61,M63:M67)*'3k HAP'!$E$10)</f>
        <v>0.87595015474978999</v>
      </c>
      <c r="N68" s="41">
        <f>IF(N63="-","-",SUM(N59:N61,N63:N67)*'3k HAP'!$E$10)</f>
        <v>0.9360386305798758</v>
      </c>
      <c r="O68" s="31"/>
      <c r="P68" s="41">
        <f>IF(P63="-","-",SUM(P59:P61,P63:P67)*'3k HAP'!$E$10)</f>
        <v>0.71931001321651533</v>
      </c>
      <c r="Q68" s="41" t="str">
        <f>IF(Q63="-","-",SUM(Q59:Q61,Q63:Q67)*'3k HAP'!$E$10)</f>
        <v>-</v>
      </c>
      <c r="R68" s="41" t="str">
        <f>IF(R63="-","-",SUM(R59:R61,R63:R67)*'3k HAP'!$E$10)</f>
        <v>-</v>
      </c>
      <c r="S68" s="41" t="str">
        <f>IF(S63="-","-",SUM(S59:S61,S63:S67)*'3k HAP'!$E$10)</f>
        <v>-</v>
      </c>
      <c r="T68" s="41" t="str">
        <f>IF(T63="-","-",SUM(T59:T61,T63:T67)*'3k HAP'!$E$10)</f>
        <v>-</v>
      </c>
      <c r="U68" s="41" t="str">
        <f>IF(U63="-","-",SUM(U59:U61,U63:U67)*'3k HAP'!$E$10)</f>
        <v>-</v>
      </c>
      <c r="V68" s="41" t="str">
        <f>IF(V63="-","-",SUM(V59:V61,V63:V67)*'3k HAP'!$E$10)</f>
        <v>-</v>
      </c>
      <c r="W68" s="41" t="str">
        <f>IF(W63="-","-",SUM(W59:W61,W63:W67)*'3k HAP'!$E$10)</f>
        <v>-</v>
      </c>
      <c r="X68" s="41" t="str">
        <f>IF(X63="-","-",SUM(X59:X61,X63:X67)*'3k HAP'!$E$10)</f>
        <v>-</v>
      </c>
      <c r="Y68" s="41" t="str">
        <f>IF(Y63="-","-",SUM(Y59:Y61,Y63:Y67)*'3k HAP'!$E$10)</f>
        <v>-</v>
      </c>
      <c r="Z68" s="41" t="str">
        <f>IF(Z63="-","-",SUM(Z59:Z61,Z63:Z67)*'3k HAP'!$E$10)</f>
        <v>-</v>
      </c>
      <c r="AA68" s="29"/>
    </row>
    <row r="69" spans="1:27" s="30" customFormat="1" ht="11.25" customHeight="1" x14ac:dyDescent="0.25">
      <c r="A69" s="273">
        <v>11</v>
      </c>
      <c r="B69" s="142" t="s">
        <v>46</v>
      </c>
      <c r="C69" s="142" t="str">
        <f>B69&amp;"_"&amp;D69</f>
        <v>Total_Midlands</v>
      </c>
      <c r="D69" s="140" t="s">
        <v>323</v>
      </c>
      <c r="E69" s="134"/>
      <c r="F69" s="31"/>
      <c r="G69" s="41">
        <f t="shared" ref="G69:N69" si="8">IF(G63="-","-",SUM(G59:G68))</f>
        <v>68.94402396250085</v>
      </c>
      <c r="H69" s="41">
        <f t="shared" si="8"/>
        <v>69.042291322839674</v>
      </c>
      <c r="I69" s="41">
        <f t="shared" si="8"/>
        <v>76.427231979088191</v>
      </c>
      <c r="J69" s="41">
        <f t="shared" si="8"/>
        <v>76.722034060104704</v>
      </c>
      <c r="K69" s="41">
        <f t="shared" si="8"/>
        <v>71.960035707743714</v>
      </c>
      <c r="L69" s="41">
        <f t="shared" si="8"/>
        <v>72.439559300374825</v>
      </c>
      <c r="M69" s="41">
        <f t="shared" si="8"/>
        <v>77.042552281000567</v>
      </c>
      <c r="N69" s="41">
        <f t="shared" si="8"/>
        <v>81.253378801024667</v>
      </c>
      <c r="O69" s="31"/>
      <c r="P69" s="41">
        <f t="shared" ref="P69:Z69" si="9">IF(P63="-","-",SUM(P59:P68))</f>
        <v>50.407164400972285</v>
      </c>
      <c r="Q69" s="41" t="str">
        <f t="shared" si="9"/>
        <v>-</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customHeight="1" x14ac:dyDescent="0.25">
      <c r="A70" s="273">
        <v>1</v>
      </c>
      <c r="B70" s="138" t="s">
        <v>353</v>
      </c>
      <c r="C70" s="138" t="s">
        <v>344</v>
      </c>
      <c r="D70" s="141" t="s">
        <v>324</v>
      </c>
      <c r="E70" s="137"/>
      <c r="F70" s="31"/>
      <c r="G70" s="135" t="s">
        <v>336</v>
      </c>
      <c r="H70" s="135" t="s">
        <v>336</v>
      </c>
      <c r="I70" s="135" t="s">
        <v>336</v>
      </c>
      <c r="J70" s="135" t="s">
        <v>336</v>
      </c>
      <c r="K70" s="135" t="s">
        <v>336</v>
      </c>
      <c r="L70" s="135" t="s">
        <v>336</v>
      </c>
      <c r="M70" s="135" t="s">
        <v>336</v>
      </c>
      <c r="N70" s="135" t="s">
        <v>336</v>
      </c>
      <c r="O70" s="31"/>
      <c r="P70" s="135" t="s">
        <v>336</v>
      </c>
      <c r="Q70" s="135" t="s">
        <v>336</v>
      </c>
      <c r="R70" s="135" t="s">
        <v>336</v>
      </c>
      <c r="S70" s="135" t="s">
        <v>336</v>
      </c>
      <c r="T70" s="135" t="s">
        <v>336</v>
      </c>
      <c r="U70" s="135" t="s">
        <v>336</v>
      </c>
      <c r="V70" s="135" t="s">
        <v>336</v>
      </c>
      <c r="W70" s="135" t="s">
        <v>336</v>
      </c>
      <c r="X70" s="135" t="s">
        <v>336</v>
      </c>
      <c r="Y70" s="135" t="s">
        <v>336</v>
      </c>
      <c r="Z70" s="135" t="s">
        <v>336</v>
      </c>
      <c r="AA70" s="29"/>
    </row>
    <row r="71" spans="1:27" s="30" customFormat="1" ht="11.25" customHeight="1" x14ac:dyDescent="0.25">
      <c r="A71" s="273">
        <v>2</v>
      </c>
      <c r="B71" s="138" t="s">
        <v>353</v>
      </c>
      <c r="C71" s="138" t="s">
        <v>303</v>
      </c>
      <c r="D71" s="141" t="s">
        <v>324</v>
      </c>
      <c r="E71" s="137"/>
      <c r="F71" s="31"/>
      <c r="G71" s="135" t="s">
        <v>336</v>
      </c>
      <c r="H71" s="135" t="s">
        <v>336</v>
      </c>
      <c r="I71" s="135" t="s">
        <v>336</v>
      </c>
      <c r="J71" s="135" t="s">
        <v>336</v>
      </c>
      <c r="K71" s="135" t="s">
        <v>336</v>
      </c>
      <c r="L71" s="135" t="s">
        <v>336</v>
      </c>
      <c r="M71" s="135" t="s">
        <v>336</v>
      </c>
      <c r="N71" s="135" t="s">
        <v>336</v>
      </c>
      <c r="O71" s="31"/>
      <c r="P71" s="135" t="s">
        <v>336</v>
      </c>
      <c r="Q71" s="135" t="s">
        <v>336</v>
      </c>
      <c r="R71" s="135" t="s">
        <v>336</v>
      </c>
      <c r="S71" s="135" t="s">
        <v>336</v>
      </c>
      <c r="T71" s="135" t="s">
        <v>336</v>
      </c>
      <c r="U71" s="135" t="s">
        <v>336</v>
      </c>
      <c r="V71" s="135" t="s">
        <v>336</v>
      </c>
      <c r="W71" s="135" t="s">
        <v>336</v>
      </c>
      <c r="X71" s="135" t="s">
        <v>336</v>
      </c>
      <c r="Y71" s="135" t="s">
        <v>336</v>
      </c>
      <c r="Z71" s="135" t="s">
        <v>336</v>
      </c>
      <c r="AA71" s="29"/>
    </row>
    <row r="72" spans="1:27" s="30" customFormat="1" ht="11.5" x14ac:dyDescent="0.25">
      <c r="A72" s="273">
        <v>3</v>
      </c>
      <c r="B72" s="138" t="s">
        <v>2</v>
      </c>
      <c r="C72" s="138" t="s">
        <v>345</v>
      </c>
      <c r="D72" s="141" t="s">
        <v>324</v>
      </c>
      <c r="E72" s="137"/>
      <c r="F72" s="31"/>
      <c r="G72" s="135">
        <f>IF('3c PC'!G14="-","-",'3c PC'!G61)</f>
        <v>6.5567588596821027</v>
      </c>
      <c r="H72" s="135">
        <f>IF('3c PC'!H14="-","-",'3c PC'!H61)</f>
        <v>6.5567588596821027</v>
      </c>
      <c r="I72" s="135">
        <f>IF('3c PC'!I14="-","-",'3c PC'!I61)</f>
        <v>6.6197359495950758</v>
      </c>
      <c r="J72" s="135">
        <f>IF('3c PC'!J14="-","-",'3c PC'!J61)</f>
        <v>6.6197359495950758</v>
      </c>
      <c r="K72" s="135">
        <f>IF('3c PC'!K14="-","-",'3c PC'!K61)</f>
        <v>6.6995028867368616</v>
      </c>
      <c r="L72" s="135">
        <f>IF('3c PC'!L14="-","-",'3c PC'!L61)</f>
        <v>6.6995028867368616</v>
      </c>
      <c r="M72" s="135">
        <f>IF('3c PC'!M14="-","-",'3c PC'!M61)</f>
        <v>7.1131218301273513</v>
      </c>
      <c r="N72" s="135">
        <f>IF('3c PC'!N14="-","-",'3c PC'!N61)</f>
        <v>7.1131218301273513</v>
      </c>
      <c r="O72" s="31"/>
      <c r="P72" s="135" t="str">
        <f>'3c PC'!P61</f>
        <v>-</v>
      </c>
      <c r="Q72" s="135" t="str">
        <f>'3c PC'!Q61</f>
        <v>-</v>
      </c>
      <c r="R72" s="135" t="str">
        <f>'3c PC'!R61</f>
        <v>-</v>
      </c>
      <c r="S72" s="135" t="str">
        <f>'3c PC'!S61</f>
        <v>-</v>
      </c>
      <c r="T72" s="135" t="str">
        <f>'3c PC'!T61</f>
        <v>-</v>
      </c>
      <c r="U72" s="135" t="str">
        <f>'3c PC'!U61</f>
        <v>-</v>
      </c>
      <c r="V72" s="135" t="str">
        <f>'3c PC'!V61</f>
        <v>-</v>
      </c>
      <c r="W72" s="135" t="str">
        <f>'3c PC'!W61</f>
        <v>-</v>
      </c>
      <c r="X72" s="135" t="str">
        <f>'3c PC'!X61</f>
        <v>-</v>
      </c>
      <c r="Y72" s="135" t="str">
        <f>'3c PC'!Y61</f>
        <v>-</v>
      </c>
      <c r="Z72" s="135" t="str">
        <f>'3c PC'!Z61</f>
        <v>-</v>
      </c>
      <c r="AA72" s="29"/>
    </row>
    <row r="73" spans="1:27" s="30" customFormat="1" ht="11.5" x14ac:dyDescent="0.25">
      <c r="A73" s="273">
        <v>4</v>
      </c>
      <c r="B73" s="138" t="s">
        <v>355</v>
      </c>
      <c r="C73" s="138" t="s">
        <v>346</v>
      </c>
      <c r="D73" s="141" t="s">
        <v>324</v>
      </c>
      <c r="E73" s="137"/>
      <c r="F73" s="31"/>
      <c r="G73" s="135">
        <f>IF('3d NC-Elec'!H47="-","-",'3d NC-Elec'!H47)</f>
        <v>34.5655</v>
      </c>
      <c r="H73" s="135">
        <f>IF('3d NC-Elec'!I47="-","-",'3d NC-Elec'!I47)</f>
        <v>34.5655</v>
      </c>
      <c r="I73" s="135">
        <f>IF('3d NC-Elec'!J47="-","-",'3d NC-Elec'!J47)</f>
        <v>19.564</v>
      </c>
      <c r="J73" s="135">
        <f>IF('3d NC-Elec'!K47="-","-",'3d NC-Elec'!K47)</f>
        <v>19.564</v>
      </c>
      <c r="K73" s="135">
        <f>IF('3d NC-Elec'!L47="-","-",'3d NC-Elec'!L47)</f>
        <v>17.848499999999998</v>
      </c>
      <c r="L73" s="135">
        <f>IF('3d NC-Elec'!M47="-","-",'3d NC-Elec'!M47)</f>
        <v>17.848499999999998</v>
      </c>
      <c r="M73" s="135">
        <f>IF('3d NC-Elec'!N47="-","-",'3d NC-Elec'!N47)</f>
        <v>19.637</v>
      </c>
      <c r="N73" s="135">
        <f>IF('3d NC-Elec'!O47="-","-",'3d NC-Elec'!O47)</f>
        <v>19.637</v>
      </c>
      <c r="O73" s="31"/>
      <c r="P73" s="135" t="str">
        <f>'3d NC-Elec'!Q47</f>
        <v>-</v>
      </c>
      <c r="Q73" s="135" t="str">
        <f>'3d NC-Elec'!R47</f>
        <v>-</v>
      </c>
      <c r="R73" s="135" t="str">
        <f>'3d NC-Elec'!S47</f>
        <v>-</v>
      </c>
      <c r="S73" s="135" t="str">
        <f>'3d NC-Elec'!T47</f>
        <v>-</v>
      </c>
      <c r="T73" s="135" t="str">
        <f>'3d NC-Elec'!U47</f>
        <v>-</v>
      </c>
      <c r="U73" s="135" t="str">
        <f>'3d NC-Elec'!V47</f>
        <v>-</v>
      </c>
      <c r="V73" s="135" t="str">
        <f>'3d NC-Elec'!W47</f>
        <v>-</v>
      </c>
      <c r="W73" s="135" t="str">
        <f>'3d NC-Elec'!X47</f>
        <v>-</v>
      </c>
      <c r="X73" s="135" t="str">
        <f>'3d NC-Elec'!Y47</f>
        <v>-</v>
      </c>
      <c r="Y73" s="135" t="str">
        <f>'3d NC-Elec'!Z47</f>
        <v>-</v>
      </c>
      <c r="Z73" s="135" t="str">
        <f>'3d NC-Elec'!AA47</f>
        <v>-</v>
      </c>
      <c r="AA73" s="29"/>
    </row>
    <row r="74" spans="1:27" s="30" customFormat="1" ht="11.5" x14ac:dyDescent="0.25">
      <c r="A74" s="273">
        <v>5</v>
      </c>
      <c r="B74" s="138" t="s">
        <v>352</v>
      </c>
      <c r="C74" s="138" t="s">
        <v>347</v>
      </c>
      <c r="D74" s="141" t="s">
        <v>324</v>
      </c>
      <c r="E74" s="137"/>
      <c r="F74" s="31"/>
      <c r="G74" s="135">
        <f>IF('3f CPIH'!C$16="-","-",'3g OC '!$E$9*('3f CPIH'!C$16/'3f CPIH'!$G$16))</f>
        <v>42.4769437907173</v>
      </c>
      <c r="H74" s="135">
        <f>IF('3f CPIH'!D$16="-","-",'3g OC '!$E$9*('3f CPIH'!D$16/'3f CPIH'!$G$16))</f>
        <v>42.561982717225234</v>
      </c>
      <c r="I74" s="135">
        <f>IF('3f CPIH'!E$16="-","-",'3g OC '!$E$9*('3f CPIH'!E$16/'3f CPIH'!$G$16))</f>
        <v>42.689541106987157</v>
      </c>
      <c r="J74" s="135">
        <f>IF('3f CPIH'!F$16="-","-",'3g OC '!$E$9*('3f CPIH'!F$16/'3f CPIH'!$G$16))</f>
        <v>42.944657886510981</v>
      </c>
      <c r="K74" s="135">
        <f>IF('3f CPIH'!G$16="-","-",'3g OC '!$E$9*('3f CPIH'!G$16/'3f CPIH'!$G$16))</f>
        <v>43.454891445558637</v>
      </c>
      <c r="L74" s="135">
        <f>IF('3f CPIH'!H$16="-","-",'3g OC '!$E$9*('3f CPIH'!H$16/'3f CPIH'!$G$16))</f>
        <v>44.007644467860267</v>
      </c>
      <c r="M74" s="135">
        <f>IF('3f CPIH'!I$16="-","-",'3g OC '!$E$9*('3f CPIH'!I$16/'3f CPIH'!$G$16))</f>
        <v>44.645436416669831</v>
      </c>
      <c r="N74" s="135">
        <f>IF('3f CPIH'!J$16="-","-",'3g OC '!$E$9*('3f CPIH'!J$16/'3f CPIH'!$G$16))</f>
        <v>45.028111585955578</v>
      </c>
      <c r="O74" s="31"/>
      <c r="P74" s="135">
        <f>IF('3f CPIH'!L$16="-","-",'3g OC '!$E$9*('3f CPIH'!L$16/'3f CPIH'!$G$16))</f>
        <v>45.028111585955578</v>
      </c>
      <c r="Q74" s="135" t="str">
        <f>IF('3f CPIH'!M$16="-","-",'3g OC '!$E$9*('3f CPIH'!M$16/'3f CPIH'!$G$16))</f>
        <v>-</v>
      </c>
      <c r="R74" s="135" t="str">
        <f>IF('3f CPIH'!N$16="-","-",'3g OC '!$E$9*('3f CPIH'!N$16/'3f CPIH'!$G$16))</f>
        <v>-</v>
      </c>
      <c r="S74" s="135" t="str">
        <f>IF('3f CPIH'!O$16="-","-",'3g OC '!$E$9*('3f CPIH'!O$16/'3f CPIH'!$G$16))</f>
        <v>-</v>
      </c>
      <c r="T74" s="135" t="str">
        <f>IF('3f CPIH'!P$16="-","-",'3g OC '!$E$9*('3f CPIH'!P$16/'3f CPIH'!$G$16))</f>
        <v>-</v>
      </c>
      <c r="U74" s="135" t="str">
        <f>IF('3f CPIH'!Q$16="-","-",'3g OC '!$E$9*('3f CPIH'!Q$16/'3f CPIH'!$G$16))</f>
        <v>-</v>
      </c>
      <c r="V74" s="135" t="str">
        <f>IF('3f CPIH'!R$16="-","-",'3g OC '!$E$9*('3f CPIH'!R$16/'3f CPIH'!$G$16))</f>
        <v>-</v>
      </c>
      <c r="W74" s="135" t="str">
        <f>IF('3f CPIH'!S$16="-","-",'3g OC '!$E$9*('3f CPIH'!S$16/'3f CPIH'!$G$16))</f>
        <v>-</v>
      </c>
      <c r="X74" s="135" t="str">
        <f>IF('3f CPIH'!T$16="-","-",'3g OC '!$E$9*('3f CPIH'!T$16/'3f CPIH'!$G$16))</f>
        <v>-</v>
      </c>
      <c r="Y74" s="135" t="str">
        <f>IF('3f CPIH'!U$16="-","-",'3g OC '!$E$9*('3f CPIH'!U$16/'3f CPIH'!$G$16))</f>
        <v>-</v>
      </c>
      <c r="Z74" s="135" t="str">
        <f>IF('3f CPIH'!V$16="-","-",'3g OC '!$E$9*('3f CPIH'!V$16/'3f CPIH'!$G$16))</f>
        <v>-</v>
      </c>
      <c r="AA74" s="29"/>
    </row>
    <row r="75" spans="1:27" s="30" customFormat="1" ht="11.5" x14ac:dyDescent="0.25">
      <c r="A75" s="273">
        <v>6</v>
      </c>
      <c r="B75" s="138" t="s">
        <v>352</v>
      </c>
      <c r="C75" s="138" t="s">
        <v>45</v>
      </c>
      <c r="D75" s="141" t="s">
        <v>324</v>
      </c>
      <c r="E75" s="137"/>
      <c r="F75" s="31"/>
      <c r="G75" s="135" t="s">
        <v>336</v>
      </c>
      <c r="H75" s="135" t="s">
        <v>336</v>
      </c>
      <c r="I75" s="135" t="s">
        <v>336</v>
      </c>
      <c r="J75" s="135" t="s">
        <v>336</v>
      </c>
      <c r="K75" s="135">
        <f>IF('3h SMNCC'!F$36="-","-",'3h SMNCC'!F$44)</f>
        <v>0</v>
      </c>
      <c r="L75" s="135">
        <f>IF('3h SMNCC'!G$36="-","-",'3h SMNCC'!G$44)</f>
        <v>-0.15183804717209767</v>
      </c>
      <c r="M75" s="135">
        <f>IF('3h SMNCC'!H$36="-","-",'3h SMNCC'!H$44)</f>
        <v>1.7175769694001015</v>
      </c>
      <c r="N75" s="135">
        <f>IF('3h SMNCC'!I$36="-","-",'3h SMNCC'!I$44)</f>
        <v>5.3116046327263104</v>
      </c>
      <c r="O75" s="31"/>
      <c r="P75" s="135" t="str">
        <f>IF('3h SMNCC'!K$36="-","-",'3h SMNCC'!K$44)</f>
        <v>-</v>
      </c>
      <c r="Q75" s="135" t="str">
        <f>IF('3h SMNCC'!L$36="-","-",'3h SMNCC'!L$44)</f>
        <v>-</v>
      </c>
      <c r="R75" s="135" t="str">
        <f>IF('3h SMNCC'!M$36="-","-",'3h SMNCC'!M$44)</f>
        <v>-</v>
      </c>
      <c r="S75" s="135" t="str">
        <f>IF('3h SMNCC'!N$36="-","-",'3h SMNCC'!N$44)</f>
        <v>-</v>
      </c>
      <c r="T75" s="135" t="str">
        <f>IF('3h SMNCC'!O$36="-","-",'3h SMNCC'!O$44)</f>
        <v>-</v>
      </c>
      <c r="U75" s="135" t="str">
        <f>IF('3h SMNCC'!P$36="-","-",'3h SMNCC'!P$44)</f>
        <v>-</v>
      </c>
      <c r="V75" s="135" t="str">
        <f>IF('3h SMNCC'!Q$36="-","-",'3h SMNCC'!Q$44)</f>
        <v>-</v>
      </c>
      <c r="W75" s="135" t="str">
        <f>IF('3h SMNCC'!R$36="-","-",'3h SMNCC'!R$44)</f>
        <v>-</v>
      </c>
      <c r="X75" s="135" t="str">
        <f>IF('3h SMNCC'!S$36="-","-",'3h SMNCC'!S$44)</f>
        <v>-</v>
      </c>
      <c r="Y75" s="135" t="str">
        <f>IF('3h SMNCC'!T$36="-","-",'3h SMNCC'!T$44)</f>
        <v>-</v>
      </c>
      <c r="Z75" s="135" t="str">
        <f>IF('3h SMNCC'!U$36="-","-",'3h SMNCC'!U$44)</f>
        <v>-</v>
      </c>
      <c r="AA75" s="29"/>
    </row>
    <row r="76" spans="1:27" s="30" customFormat="1" ht="11.25" customHeight="1" x14ac:dyDescent="0.25">
      <c r="A76" s="273">
        <v>7</v>
      </c>
      <c r="B76" s="138" t="s">
        <v>352</v>
      </c>
      <c r="C76" s="138" t="s">
        <v>399</v>
      </c>
      <c r="D76" s="141" t="s">
        <v>324</v>
      </c>
      <c r="E76" s="137"/>
      <c r="F76" s="31"/>
      <c r="G76" s="135">
        <f>IF('3f CPIH'!C$16="-","-",'3i PAAC PAP'!$G$13*('3f CPIH'!C$16/'3f CPIH'!$G$16))</f>
        <v>4.3957347110466403</v>
      </c>
      <c r="H76" s="135">
        <f>IF('3f CPIH'!D$16="-","-",'3i PAAC PAP'!$G$13*('3f CPIH'!D$16/'3f CPIH'!$G$16))</f>
        <v>4.4045349807384246</v>
      </c>
      <c r="I76" s="135">
        <f>IF('3f CPIH'!E$16="-","-",'3i PAAC PAP'!$G$13*('3f CPIH'!E$16/'3f CPIH'!$G$16))</f>
        <v>4.417735385276103</v>
      </c>
      <c r="J76" s="135">
        <f>IF('3f CPIH'!F$16="-","-",'3i PAAC PAP'!$G$13*('3f CPIH'!F$16/'3f CPIH'!$G$16))</f>
        <v>4.4441361943514579</v>
      </c>
      <c r="K76" s="135">
        <f>IF('3f CPIH'!G$16="-","-",'3i PAAC PAP'!$G$13*('3f CPIH'!G$16/'3f CPIH'!$G$16))</f>
        <v>4.4969378125021686</v>
      </c>
      <c r="L76" s="135">
        <f>IF('3f CPIH'!H$16="-","-",'3i PAAC PAP'!$G$13*('3f CPIH'!H$16/'3f CPIH'!$G$16))</f>
        <v>4.5541395654987715</v>
      </c>
      <c r="M76" s="135">
        <f>IF('3f CPIH'!I$16="-","-",'3i PAAC PAP'!$G$13*('3f CPIH'!I$16/'3f CPIH'!$G$16))</f>
        <v>4.6201415881871588</v>
      </c>
      <c r="N76" s="135">
        <f>IF('3f CPIH'!J$16="-","-",'3i PAAC PAP'!$G$13*('3f CPIH'!J$16/'3f CPIH'!$G$16))</f>
        <v>4.659742801800193</v>
      </c>
      <c r="O76" s="31"/>
      <c r="P76" s="135">
        <f>IF('3f CPIH'!L$16="-","-",'3i PAAC PAP'!$G$13*('3f CPIH'!L$16/'3f CPIH'!$G$16))</f>
        <v>4.659742801800193</v>
      </c>
      <c r="Q76" s="135" t="str">
        <f>IF('3f CPIH'!M$16="-","-",'3i PAAC PAP'!$G$13*('3f CPIH'!M$16/'3f CPIH'!$G$16))</f>
        <v>-</v>
      </c>
      <c r="R76" s="135" t="str">
        <f>IF('3f CPIH'!N$16="-","-",'3i PAAC PAP'!$G$13*('3f CPIH'!N$16/'3f CPIH'!$G$16))</f>
        <v>-</v>
      </c>
      <c r="S76" s="135" t="str">
        <f>IF('3f CPIH'!O$16="-","-",'3i PAAC PAP'!$G$13*('3f CPIH'!O$16/'3f CPIH'!$G$16))</f>
        <v>-</v>
      </c>
      <c r="T76" s="135" t="str">
        <f>IF('3f CPIH'!P$16="-","-",'3i PAAC PAP'!$G$13*('3f CPIH'!P$16/'3f CPIH'!$G$16))</f>
        <v>-</v>
      </c>
      <c r="U76" s="135" t="str">
        <f>IF('3f CPIH'!Q$16="-","-",'3i PAAC PAP'!$G$13*('3f CPIH'!Q$16/'3f CPIH'!$G$16))</f>
        <v>-</v>
      </c>
      <c r="V76" s="135" t="str">
        <f>IF('3f CPIH'!R$16="-","-",'3i PAAC PAP'!$G$13*('3f CPIH'!R$16/'3f CPIH'!$G$16))</f>
        <v>-</v>
      </c>
      <c r="W76" s="135" t="str">
        <f>IF('3f CPIH'!S$16="-","-",'3i PAAC PAP'!$G$13*('3f CPIH'!S$16/'3f CPIH'!$G$16))</f>
        <v>-</v>
      </c>
      <c r="X76" s="135" t="str">
        <f>IF('3f CPIH'!T$16="-","-",'3i PAAC PAP'!$G$13*('3f CPIH'!T$16/'3f CPIH'!$G$16))</f>
        <v>-</v>
      </c>
      <c r="Y76" s="135" t="str">
        <f>IF('3f CPIH'!U$16="-","-",'3i PAAC PAP'!$G$13*('3f CPIH'!U$16/'3f CPIH'!$G$16))</f>
        <v>-</v>
      </c>
      <c r="Z76" s="135" t="str">
        <f>IF('3f CPIH'!V$16="-","-",'3i PAAC PAP'!$G$13*('3f CPIH'!V$16/'3f CPIH'!$G$16))</f>
        <v>-</v>
      </c>
      <c r="AA76" s="29"/>
    </row>
    <row r="77" spans="1:27" s="30" customFormat="1" ht="11.25" customHeight="1" x14ac:dyDescent="0.25">
      <c r="A77" s="273">
        <v>8</v>
      </c>
      <c r="B77" s="138" t="s">
        <v>352</v>
      </c>
      <c r="C77" s="138" t="s">
        <v>417</v>
      </c>
      <c r="D77" s="141" t="s">
        <v>324</v>
      </c>
      <c r="E77" s="137"/>
      <c r="F77" s="31"/>
      <c r="G77" s="135">
        <f>IF(G72="-","-",SUM(G70:G75)*'3i PAAC PAP'!$G$25)</f>
        <v>1.1991181005929352</v>
      </c>
      <c r="H77" s="135">
        <f>IF(H72="-","-",SUM(H70:H75)*'3i PAAC PAP'!$G$25)</f>
        <v>1.2003378695954827</v>
      </c>
      <c r="I77" s="135">
        <f>IF(I72="-","-",SUM(I70:I75)*'3i PAAC PAP'!$G$25)</f>
        <v>0.98789450793051659</v>
      </c>
      <c r="J77" s="135">
        <f>IF(J72="-","-",SUM(J70:J75)*'3i PAAC PAP'!$G$25)</f>
        <v>0.99155381493815997</v>
      </c>
      <c r="K77" s="135">
        <f>IF(K72="-","-",SUM(K70:K75)*'3i PAAC PAP'!$G$25)</f>
        <v>0.97541003862881548</v>
      </c>
      <c r="L77" s="135">
        <f>IF(L72="-","-",SUM(L70:L75)*'3i PAAC PAP'!$G$25)</f>
        <v>0.98116062461809816</v>
      </c>
      <c r="M77" s="135">
        <f>IF(M72="-","-",SUM(M70:M75)*'3i PAAC PAP'!$G$25)</f>
        <v>1.0487095695813082</v>
      </c>
      <c r="N77" s="135">
        <f>IF(N72="-","-",SUM(N70:N75)*'3i PAAC PAP'!$G$25)</f>
        <v>1.1057500220746839</v>
      </c>
      <c r="O77" s="31"/>
      <c r="P77" s="135" t="str">
        <f>IF(P72="-","-",SUM(P70:P75)*'3i PAAC PAP'!$G$25)</f>
        <v>-</v>
      </c>
      <c r="Q77" s="135" t="str">
        <f>IF(Q72="-","-",SUM(Q70:Q75)*'3i PAAC PAP'!$G$25)</f>
        <v>-</v>
      </c>
      <c r="R77" s="135" t="str">
        <f>IF(R72="-","-",SUM(R70:R75)*'3i PAAC PAP'!$G$25)</f>
        <v>-</v>
      </c>
      <c r="S77" s="135" t="str">
        <f>IF(S72="-","-",SUM(S70:S75)*'3i PAAC PAP'!$G$25)</f>
        <v>-</v>
      </c>
      <c r="T77" s="135" t="str">
        <f>IF(T72="-","-",SUM(T70:T75)*'3i PAAC PAP'!$G$25)</f>
        <v>-</v>
      </c>
      <c r="U77" s="135" t="str">
        <f>IF(U72="-","-",SUM(U70:U75)*'3i PAAC PAP'!$G$25)</f>
        <v>-</v>
      </c>
      <c r="V77" s="135" t="str">
        <f>IF(V72="-","-",SUM(V70:V75)*'3i PAAC PAP'!$G$25)</f>
        <v>-</v>
      </c>
      <c r="W77" s="135" t="str">
        <f>IF(W72="-","-",SUM(W70:W75)*'3i PAAC PAP'!$G$25)</f>
        <v>-</v>
      </c>
      <c r="X77" s="135" t="str">
        <f>IF(X72="-","-",SUM(X70:X75)*'3i PAAC PAP'!$G$25)</f>
        <v>-</v>
      </c>
      <c r="Y77" s="135" t="str">
        <f>IF(Y72="-","-",SUM(Y70:Y75)*'3i PAAC PAP'!$G$25)</f>
        <v>-</v>
      </c>
      <c r="Z77" s="135" t="str">
        <f>IF(Z72="-","-",SUM(Z70:Z75)*'3i PAAC PAP'!$G$25)</f>
        <v>-</v>
      </c>
      <c r="AA77" s="29"/>
    </row>
    <row r="78" spans="1:27" s="30" customFormat="1" ht="11.25" customHeight="1" x14ac:dyDescent="0.25">
      <c r="A78" s="273">
        <v>9</v>
      </c>
      <c r="B78" s="138" t="s">
        <v>398</v>
      </c>
      <c r="C78" s="138" t="s">
        <v>548</v>
      </c>
      <c r="D78" s="141" t="s">
        <v>324</v>
      </c>
      <c r="E78" s="137"/>
      <c r="F78" s="31"/>
      <c r="G78" s="135">
        <f>IF(G72="-","-",SUM(G70:G77)*'3j EBIT'!$E$9)</f>
        <v>1.6946870537787408</v>
      </c>
      <c r="H78" s="135">
        <f>IF(H72="-","-",SUM(H70:H77)*'3j EBIT'!$E$9)</f>
        <v>1.6964931741175837</v>
      </c>
      <c r="I78" s="135">
        <f>IF(I72="-","-",SUM(I70:I77)*'3j EBIT'!$E$9)</f>
        <v>1.4112992320459881</v>
      </c>
      <c r="J78" s="135">
        <f>IF(J72="-","-",SUM(J70:J77)*'3j EBIT'!$E$9)</f>
        <v>1.4167175930625178</v>
      </c>
      <c r="K78" s="135">
        <f>IF(K72="-","-",SUM(K70:K77)*'3j EBIT'!$E$9)</f>
        <v>1.396029601485103</v>
      </c>
      <c r="L78" s="135">
        <f>IF(L72="-","-",SUM(L70:L77)*'3j EBIT'!$E$9)</f>
        <v>1.4048430804532961</v>
      </c>
      <c r="M78" s="135">
        <f>IF(M72="-","-",SUM(M70:M77)*'3j EBIT'!$E$9)</f>
        <v>1.496857741105349</v>
      </c>
      <c r="N78" s="135">
        <f>IF(N72="-","-",SUM(N70:N77)*'3j EBIT'!$E$9)</f>
        <v>1.5742512865809983</v>
      </c>
      <c r="O78" s="31"/>
      <c r="P78" s="135" t="str">
        <f>IF(P72="-","-",SUM(P70:P77)*'3j EBIT'!$E$9)</f>
        <v>-</v>
      </c>
      <c r="Q78" s="135" t="str">
        <f>IF(Q72="-","-",SUM(Q70:Q77)*'3j EBIT'!$E$9)</f>
        <v>-</v>
      </c>
      <c r="R78" s="135" t="str">
        <f>IF(R72="-","-",SUM(R70:R77)*'3j EBIT'!$E$9)</f>
        <v>-</v>
      </c>
      <c r="S78" s="135" t="str">
        <f>IF(S72="-","-",SUM(S70:S77)*'3j EBIT'!$E$9)</f>
        <v>-</v>
      </c>
      <c r="T78" s="135" t="str">
        <f>IF(T72="-","-",SUM(T70:T77)*'3j EBIT'!$E$9)</f>
        <v>-</v>
      </c>
      <c r="U78" s="135" t="str">
        <f>IF(U72="-","-",SUM(U70:U77)*'3j EBIT'!$E$9)</f>
        <v>-</v>
      </c>
      <c r="V78" s="135" t="str">
        <f>IF(V72="-","-",SUM(V70:V77)*'3j EBIT'!$E$9)</f>
        <v>-</v>
      </c>
      <c r="W78" s="135" t="str">
        <f>IF(W72="-","-",SUM(W70:W77)*'3j EBIT'!$E$9)</f>
        <v>-</v>
      </c>
      <c r="X78" s="135" t="str">
        <f>IF(X72="-","-",SUM(X70:X77)*'3j EBIT'!$E$9)</f>
        <v>-</v>
      </c>
      <c r="Y78" s="135" t="str">
        <f>IF(Y72="-","-",SUM(Y70:Y77)*'3j EBIT'!$E$9)</f>
        <v>-</v>
      </c>
      <c r="Z78" s="135" t="str">
        <f>IF(Z72="-","-",SUM(Z70:Z77)*'3j EBIT'!$E$9)</f>
        <v>-</v>
      </c>
      <c r="AA78" s="29"/>
    </row>
    <row r="79" spans="1:27" s="30" customFormat="1" ht="12.4" customHeight="1" x14ac:dyDescent="0.25">
      <c r="A79" s="273">
        <v>10</v>
      </c>
      <c r="B79" s="138" t="s">
        <v>294</v>
      </c>
      <c r="C79" s="188" t="s">
        <v>549</v>
      </c>
      <c r="D79" s="141" t="s">
        <v>324</v>
      </c>
      <c r="E79" s="136"/>
      <c r="F79" s="31"/>
      <c r="G79" s="135">
        <f>IF(G74="-","-",SUM(G70:G72,G74:G78)*'3k HAP'!$E$10)</f>
        <v>0.81536771546395037</v>
      </c>
      <c r="H79" s="135">
        <f>IF(H74="-","-",SUM(H70:H72,H74:H78)*'3k HAP'!$E$10)</f>
        <v>0.81676999026167152</v>
      </c>
      <c r="I79" s="135">
        <f>IF(I74="-","-",SUM(I70:I72,I74:I78)*'3k HAP'!$E$10)</f>
        <v>0.81251530394914995</v>
      </c>
      <c r="J79" s="135">
        <f>IF(J74="-","-",SUM(J70:J72,J74:J78)*'3k HAP'!$E$10)</f>
        <v>0.81672212834231395</v>
      </c>
      <c r="K79" s="135">
        <f>IF(K74="-","-",SUM(K70:K72,K74:K78)*'3k HAP'!$E$10)</f>
        <v>0.82549450427375726</v>
      </c>
      <c r="L79" s="135">
        <f>IF(L74="-","-",SUM(L70:L72,L74:L78)*'3k HAP'!$E$10)</f>
        <v>0.83233730382124493</v>
      </c>
      <c r="M79" s="135">
        <f>IF(M74="-","-",SUM(M70:M72,M74:M78)*'3k HAP'!$E$10)</f>
        <v>0.87788628085004794</v>
      </c>
      <c r="N79" s="135">
        <f>IF(N74="-","-",SUM(N70:N72,N74:N78)*'3k HAP'!$E$10)</f>
        <v>0.93797475668013386</v>
      </c>
      <c r="O79" s="31"/>
      <c r="P79" s="135">
        <f>IF(P74="-","-",SUM(P70:P72,P74:P78)*'3k HAP'!$E$10)</f>
        <v>0.71931001321651533</v>
      </c>
      <c r="Q79" s="135" t="str">
        <f>IF(Q74="-","-",SUM(Q70:Q72,Q74:Q78)*'3k HAP'!$E$10)</f>
        <v>-</v>
      </c>
      <c r="R79" s="135" t="str">
        <f>IF(R74="-","-",SUM(R70:R72,R74:R78)*'3k HAP'!$E$10)</f>
        <v>-</v>
      </c>
      <c r="S79" s="135" t="str">
        <f>IF(S74="-","-",SUM(S70:S72,S74:S78)*'3k HAP'!$E$10)</f>
        <v>-</v>
      </c>
      <c r="T79" s="135" t="str">
        <f>IF(T74="-","-",SUM(T70:T72,T74:T78)*'3k HAP'!$E$10)</f>
        <v>-</v>
      </c>
      <c r="U79" s="135" t="str">
        <f>IF(U74="-","-",SUM(U70:U72,U74:U78)*'3k HAP'!$E$10)</f>
        <v>-</v>
      </c>
      <c r="V79" s="135" t="str">
        <f>IF(V74="-","-",SUM(V70:V72,V74:V78)*'3k HAP'!$E$10)</f>
        <v>-</v>
      </c>
      <c r="W79" s="135" t="str">
        <f>IF(W74="-","-",SUM(W70:W72,W74:W78)*'3k HAP'!$E$10)</f>
        <v>-</v>
      </c>
      <c r="X79" s="135" t="str">
        <f>IF(X74="-","-",SUM(X70:X72,X74:X78)*'3k HAP'!$E$10)</f>
        <v>-</v>
      </c>
      <c r="Y79" s="135" t="str">
        <f>IF(Y74="-","-",SUM(Y70:Y72,Y74:Y78)*'3k HAP'!$E$10)</f>
        <v>-</v>
      </c>
      <c r="Z79" s="135" t="str">
        <f>IF(Z74="-","-",SUM(Z70:Z72,Z74:Z78)*'3k HAP'!$E$10)</f>
        <v>-</v>
      </c>
      <c r="AA79" s="29"/>
    </row>
    <row r="80" spans="1:27" s="30" customFormat="1" ht="11.25" customHeight="1" x14ac:dyDescent="0.25">
      <c r="A80" s="273">
        <v>11</v>
      </c>
      <c r="B80" s="138" t="s">
        <v>46</v>
      </c>
      <c r="C80" s="138" t="str">
        <f>B80&amp;"_"&amp;D80</f>
        <v>Total_Northern</v>
      </c>
      <c r="D80" s="141" t="s">
        <v>324</v>
      </c>
      <c r="E80" s="137"/>
      <c r="F80" s="31"/>
      <c r="G80" s="135">
        <f t="shared" ref="G80:N80" si="10">IF(G74="-","-",SUM(G70:G79))</f>
        <v>91.704110231281675</v>
      </c>
      <c r="H80" s="135">
        <f t="shared" si="10"/>
        <v>91.802377591620498</v>
      </c>
      <c r="I80" s="135">
        <f t="shared" si="10"/>
        <v>76.502721485783994</v>
      </c>
      <c r="J80" s="135">
        <f t="shared" si="10"/>
        <v>76.797523566800507</v>
      </c>
      <c r="K80" s="135">
        <f t="shared" si="10"/>
        <v>75.696766289185334</v>
      </c>
      <c r="L80" s="135">
        <f t="shared" si="10"/>
        <v>76.176289881816444</v>
      </c>
      <c r="M80" s="135">
        <f t="shared" si="10"/>
        <v>81.15673039592113</v>
      </c>
      <c r="N80" s="135">
        <f t="shared" si="10"/>
        <v>85.367556915945258</v>
      </c>
      <c r="O80" s="31"/>
      <c r="P80" s="135">
        <f t="shared" ref="P80:Z80" si="11">IF(P74="-","-",SUM(P70:P79))</f>
        <v>50.407164400972285</v>
      </c>
      <c r="Q80" s="135" t="str">
        <f t="shared" si="11"/>
        <v>-</v>
      </c>
      <c r="R80" s="135" t="str">
        <f t="shared" si="11"/>
        <v>-</v>
      </c>
      <c r="S80" s="135" t="str">
        <f t="shared" si="11"/>
        <v>-</v>
      </c>
      <c r="T80" s="135" t="str">
        <f t="shared" si="11"/>
        <v>-</v>
      </c>
      <c r="U80" s="135" t="str">
        <f t="shared" si="11"/>
        <v>-</v>
      </c>
      <c r="V80" s="135" t="str">
        <f t="shared" si="11"/>
        <v>-</v>
      </c>
      <c r="W80" s="135" t="str">
        <f t="shared" si="11"/>
        <v>-</v>
      </c>
      <c r="X80" s="135" t="str">
        <f t="shared" si="11"/>
        <v>-</v>
      </c>
      <c r="Y80" s="135" t="str">
        <f t="shared" si="11"/>
        <v>-</v>
      </c>
      <c r="Z80" s="135" t="str">
        <f t="shared" si="11"/>
        <v>-</v>
      </c>
      <c r="AA80" s="29"/>
    </row>
    <row r="81" spans="1:27" s="30" customFormat="1" ht="11.25" customHeight="1" x14ac:dyDescent="0.25">
      <c r="A81" s="273">
        <v>1</v>
      </c>
      <c r="B81" s="142" t="s">
        <v>353</v>
      </c>
      <c r="C81" s="142" t="s">
        <v>344</v>
      </c>
      <c r="D81" s="140" t="s">
        <v>325</v>
      </c>
      <c r="E81" s="134"/>
      <c r="F81" s="31"/>
      <c r="G81" s="41" t="s">
        <v>336</v>
      </c>
      <c r="H81" s="41" t="s">
        <v>336</v>
      </c>
      <c r="I81" s="41" t="s">
        <v>336</v>
      </c>
      <c r="J81" s="41" t="s">
        <v>336</v>
      </c>
      <c r="K81" s="41" t="s">
        <v>336</v>
      </c>
      <c r="L81" s="41" t="s">
        <v>336</v>
      </c>
      <c r="M81" s="41" t="s">
        <v>336</v>
      </c>
      <c r="N81" s="41" t="s">
        <v>336</v>
      </c>
      <c r="O81" s="31"/>
      <c r="P81" s="41" t="s">
        <v>336</v>
      </c>
      <c r="Q81" s="41" t="s">
        <v>336</v>
      </c>
      <c r="R81" s="41" t="s">
        <v>336</v>
      </c>
      <c r="S81" s="41" t="s">
        <v>336</v>
      </c>
      <c r="T81" s="41" t="s">
        <v>336</v>
      </c>
      <c r="U81" s="41" t="s">
        <v>336</v>
      </c>
      <c r="V81" s="41" t="s">
        <v>336</v>
      </c>
      <c r="W81" s="41" t="s">
        <v>336</v>
      </c>
      <c r="X81" s="41" t="s">
        <v>336</v>
      </c>
      <c r="Y81" s="41" t="s">
        <v>336</v>
      </c>
      <c r="Z81" s="41" t="s">
        <v>336</v>
      </c>
      <c r="AA81" s="29"/>
    </row>
    <row r="82" spans="1:27" s="30" customFormat="1" ht="11.5" x14ac:dyDescent="0.25">
      <c r="A82" s="273">
        <v>2</v>
      </c>
      <c r="B82" s="142" t="s">
        <v>353</v>
      </c>
      <c r="C82" s="142" t="s">
        <v>303</v>
      </c>
      <c r="D82" s="140" t="s">
        <v>325</v>
      </c>
      <c r="E82" s="134"/>
      <c r="F82" s="31"/>
      <c r="G82" s="41" t="s">
        <v>336</v>
      </c>
      <c r="H82" s="41" t="s">
        <v>336</v>
      </c>
      <c r="I82" s="41" t="s">
        <v>336</v>
      </c>
      <c r="J82" s="41" t="s">
        <v>336</v>
      </c>
      <c r="K82" s="41" t="s">
        <v>336</v>
      </c>
      <c r="L82" s="41" t="s">
        <v>336</v>
      </c>
      <c r="M82" s="41" t="s">
        <v>336</v>
      </c>
      <c r="N82" s="41" t="s">
        <v>336</v>
      </c>
      <c r="O82" s="31"/>
      <c r="P82" s="41" t="s">
        <v>336</v>
      </c>
      <c r="Q82" s="41" t="s">
        <v>336</v>
      </c>
      <c r="R82" s="41" t="s">
        <v>336</v>
      </c>
      <c r="S82" s="41" t="s">
        <v>336</v>
      </c>
      <c r="T82" s="41" t="s">
        <v>336</v>
      </c>
      <c r="U82" s="41" t="s">
        <v>336</v>
      </c>
      <c r="V82" s="41" t="s">
        <v>336</v>
      </c>
      <c r="W82" s="41" t="s">
        <v>336</v>
      </c>
      <c r="X82" s="41" t="s">
        <v>336</v>
      </c>
      <c r="Y82" s="41" t="s">
        <v>336</v>
      </c>
      <c r="Z82" s="41" t="s">
        <v>336</v>
      </c>
      <c r="AA82" s="29"/>
    </row>
    <row r="83" spans="1:27" s="30" customFormat="1" ht="11.5" x14ac:dyDescent="0.25">
      <c r="A83" s="273">
        <v>3</v>
      </c>
      <c r="B83" s="142" t="s">
        <v>2</v>
      </c>
      <c r="C83" s="142" t="s">
        <v>345</v>
      </c>
      <c r="D83" s="140" t="s">
        <v>325</v>
      </c>
      <c r="E83" s="134"/>
      <c r="F83" s="31"/>
      <c r="G83" s="41">
        <f>IF('3c PC'!G14="-","-",'3c PC'!G61)</f>
        <v>6.5567588596821027</v>
      </c>
      <c r="H83" s="41">
        <f>IF('3c PC'!H14="-","-",'3c PC'!H61)</f>
        <v>6.5567588596821027</v>
      </c>
      <c r="I83" s="41">
        <f>IF('3c PC'!I14="-","-",'3c PC'!I61)</f>
        <v>6.6197359495950758</v>
      </c>
      <c r="J83" s="41">
        <f>IF('3c PC'!J14="-","-",'3c PC'!J61)</f>
        <v>6.6197359495950758</v>
      </c>
      <c r="K83" s="41">
        <f>IF('3c PC'!K14="-","-",'3c PC'!K61)</f>
        <v>6.6995028867368616</v>
      </c>
      <c r="L83" s="41">
        <f>IF('3c PC'!L14="-","-",'3c PC'!L61)</f>
        <v>6.6995028867368616</v>
      </c>
      <c r="M83" s="41">
        <f>IF('3c PC'!M14="-","-",'3c PC'!M61)</f>
        <v>7.1131218301273513</v>
      </c>
      <c r="N83" s="41">
        <f>IF('3c PC'!N14="-","-",'3c PC'!N61)</f>
        <v>7.1131218301273513</v>
      </c>
      <c r="O83" s="31"/>
      <c r="P83" s="41" t="str">
        <f>'3c PC'!P61</f>
        <v>-</v>
      </c>
      <c r="Q83" s="41" t="str">
        <f>'3c PC'!Q61</f>
        <v>-</v>
      </c>
      <c r="R83" s="41" t="str">
        <f>'3c PC'!R61</f>
        <v>-</v>
      </c>
      <c r="S83" s="41" t="str">
        <f>'3c PC'!S61</f>
        <v>-</v>
      </c>
      <c r="T83" s="41" t="str">
        <f>'3c PC'!T61</f>
        <v>-</v>
      </c>
      <c r="U83" s="41" t="str">
        <f>'3c PC'!U61</f>
        <v>-</v>
      </c>
      <c r="V83" s="41" t="str">
        <f>'3c PC'!V61</f>
        <v>-</v>
      </c>
      <c r="W83" s="41" t="str">
        <f>'3c PC'!W61</f>
        <v>-</v>
      </c>
      <c r="X83" s="41" t="str">
        <f>'3c PC'!X61</f>
        <v>-</v>
      </c>
      <c r="Y83" s="41" t="str">
        <f>'3c PC'!Y61</f>
        <v>-</v>
      </c>
      <c r="Z83" s="41" t="str">
        <f>'3c PC'!Z61</f>
        <v>-</v>
      </c>
      <c r="AA83" s="29"/>
    </row>
    <row r="84" spans="1:27" s="30" customFormat="1" ht="11.5" x14ac:dyDescent="0.25">
      <c r="A84" s="273">
        <v>4</v>
      </c>
      <c r="B84" s="142" t="s">
        <v>355</v>
      </c>
      <c r="C84" s="142" t="s">
        <v>346</v>
      </c>
      <c r="D84" s="140" t="s">
        <v>325</v>
      </c>
      <c r="E84" s="134"/>
      <c r="F84" s="31"/>
      <c r="G84" s="41">
        <f>IF('3d NC-Elec'!H48="-","-",'3d NC-Elec'!H48)</f>
        <v>17.227999999999998</v>
      </c>
      <c r="H84" s="41">
        <f>IF('3d NC-Elec'!I48="-","-",'3d NC-Elec'!I48)</f>
        <v>17.227999999999998</v>
      </c>
      <c r="I84" s="41">
        <f>IF('3d NC-Elec'!J48="-","-",'3d NC-Elec'!J48)</f>
        <v>11.753000000000002</v>
      </c>
      <c r="J84" s="41">
        <f>IF('3d NC-Elec'!K48="-","-",'3d NC-Elec'!K48)</f>
        <v>11.753000000000002</v>
      </c>
      <c r="K84" s="41">
        <f>IF('3d NC-Elec'!L48="-","-",'3d NC-Elec'!L48)</f>
        <v>11.4245</v>
      </c>
      <c r="L84" s="41">
        <f>IF('3d NC-Elec'!M48="-","-",'3d NC-Elec'!M48)</f>
        <v>11.4245</v>
      </c>
      <c r="M84" s="41">
        <f>IF('3d NC-Elec'!N48="-","-",'3d NC-Elec'!N48)</f>
        <v>12.0815</v>
      </c>
      <c r="N84" s="41">
        <f>IF('3d NC-Elec'!O48="-","-",'3d NC-Elec'!O48)</f>
        <v>12.0815</v>
      </c>
      <c r="O84" s="31"/>
      <c r="P84" s="41" t="str">
        <f>'3d NC-Elec'!Q48</f>
        <v>-</v>
      </c>
      <c r="Q84" s="41" t="str">
        <f>'3d NC-Elec'!R48</f>
        <v>-</v>
      </c>
      <c r="R84" s="41" t="str">
        <f>'3d NC-Elec'!S48</f>
        <v>-</v>
      </c>
      <c r="S84" s="41" t="str">
        <f>'3d NC-Elec'!T48</f>
        <v>-</v>
      </c>
      <c r="T84" s="41" t="str">
        <f>'3d NC-Elec'!U48</f>
        <v>-</v>
      </c>
      <c r="U84" s="41" t="str">
        <f>'3d NC-Elec'!V48</f>
        <v>-</v>
      </c>
      <c r="V84" s="41" t="str">
        <f>'3d NC-Elec'!W48</f>
        <v>-</v>
      </c>
      <c r="W84" s="41" t="str">
        <f>'3d NC-Elec'!X48</f>
        <v>-</v>
      </c>
      <c r="X84" s="41" t="str">
        <f>'3d NC-Elec'!Y48</f>
        <v>-</v>
      </c>
      <c r="Y84" s="41" t="str">
        <f>'3d NC-Elec'!Z48</f>
        <v>-</v>
      </c>
      <c r="Z84" s="41" t="str">
        <f>'3d NC-Elec'!AA48</f>
        <v>-</v>
      </c>
      <c r="AA84" s="29"/>
    </row>
    <row r="85" spans="1:27" s="30" customFormat="1" ht="11.5" x14ac:dyDescent="0.25">
      <c r="A85" s="273">
        <v>5</v>
      </c>
      <c r="B85" s="142" t="s">
        <v>352</v>
      </c>
      <c r="C85" s="142" t="s">
        <v>347</v>
      </c>
      <c r="D85" s="140" t="s">
        <v>325</v>
      </c>
      <c r="E85" s="134"/>
      <c r="F85" s="31"/>
      <c r="G85" s="41">
        <f>IF('3f CPIH'!C$16="-","-",'3g OC '!$E$9*('3f CPIH'!C$16/'3f CPIH'!$G$16))</f>
        <v>42.4769437907173</v>
      </c>
      <c r="H85" s="41">
        <f>IF('3f CPIH'!D$16="-","-",'3g OC '!$E$9*('3f CPIH'!D$16/'3f CPIH'!$G$16))</f>
        <v>42.561982717225234</v>
      </c>
      <c r="I85" s="41">
        <f>IF('3f CPIH'!E$16="-","-",'3g OC '!$E$9*('3f CPIH'!E$16/'3f CPIH'!$G$16))</f>
        <v>42.689541106987157</v>
      </c>
      <c r="J85" s="41">
        <f>IF('3f CPIH'!F$16="-","-",'3g OC '!$E$9*('3f CPIH'!F$16/'3f CPIH'!$G$16))</f>
        <v>42.944657886510981</v>
      </c>
      <c r="K85" s="41">
        <f>IF('3f CPIH'!G$16="-","-",'3g OC '!$E$9*('3f CPIH'!G$16/'3f CPIH'!$G$16))</f>
        <v>43.454891445558637</v>
      </c>
      <c r="L85" s="41">
        <f>IF('3f CPIH'!H$16="-","-",'3g OC '!$E$9*('3f CPIH'!H$16/'3f CPIH'!$G$16))</f>
        <v>44.007644467860267</v>
      </c>
      <c r="M85" s="41">
        <f>IF('3f CPIH'!I$16="-","-",'3g OC '!$E$9*('3f CPIH'!I$16/'3f CPIH'!$G$16))</f>
        <v>44.645436416669831</v>
      </c>
      <c r="N85" s="41">
        <f>IF('3f CPIH'!J$16="-","-",'3g OC '!$E$9*('3f CPIH'!J$16/'3f CPIH'!$G$16))</f>
        <v>45.028111585955578</v>
      </c>
      <c r="O85" s="31"/>
      <c r="P85" s="41">
        <f>IF('3f CPIH'!L$16="-","-",'3g OC '!$E$9*('3f CPIH'!L$16/'3f CPIH'!$G$16))</f>
        <v>45.028111585955578</v>
      </c>
      <c r="Q85" s="41" t="str">
        <f>IF('3f CPIH'!M$16="-","-",'3g OC '!$E$9*('3f CPIH'!M$16/'3f CPIH'!$G$16))</f>
        <v>-</v>
      </c>
      <c r="R85" s="41" t="str">
        <f>IF('3f CPIH'!N$16="-","-",'3g OC '!$E$9*('3f CPIH'!N$16/'3f CPIH'!$G$16))</f>
        <v>-</v>
      </c>
      <c r="S85" s="41" t="str">
        <f>IF('3f CPIH'!O$16="-","-",'3g OC '!$E$9*('3f CPIH'!O$16/'3f CPIH'!$G$16))</f>
        <v>-</v>
      </c>
      <c r="T85" s="41" t="str">
        <f>IF('3f CPIH'!P$16="-","-",'3g OC '!$E$9*('3f CPIH'!P$16/'3f CPIH'!$G$16))</f>
        <v>-</v>
      </c>
      <c r="U85" s="41" t="str">
        <f>IF('3f CPIH'!Q$16="-","-",'3g OC '!$E$9*('3f CPIH'!Q$16/'3f CPIH'!$G$16))</f>
        <v>-</v>
      </c>
      <c r="V85" s="41" t="str">
        <f>IF('3f CPIH'!R$16="-","-",'3g OC '!$E$9*('3f CPIH'!R$16/'3f CPIH'!$G$16))</f>
        <v>-</v>
      </c>
      <c r="W85" s="41" t="str">
        <f>IF('3f CPIH'!S$16="-","-",'3g OC '!$E$9*('3f CPIH'!S$16/'3f CPIH'!$G$16))</f>
        <v>-</v>
      </c>
      <c r="X85" s="41" t="str">
        <f>IF('3f CPIH'!T$16="-","-",'3g OC '!$E$9*('3f CPIH'!T$16/'3f CPIH'!$G$16))</f>
        <v>-</v>
      </c>
      <c r="Y85" s="41" t="str">
        <f>IF('3f CPIH'!U$16="-","-",'3g OC '!$E$9*('3f CPIH'!U$16/'3f CPIH'!$G$16))</f>
        <v>-</v>
      </c>
      <c r="Z85" s="41" t="str">
        <f>IF('3f CPIH'!V$16="-","-",'3g OC '!$E$9*('3f CPIH'!V$16/'3f CPIH'!$G$16))</f>
        <v>-</v>
      </c>
      <c r="AA85" s="29"/>
    </row>
    <row r="86" spans="1:27" s="30" customFormat="1" ht="11.25" customHeight="1" x14ac:dyDescent="0.25">
      <c r="A86" s="273">
        <v>6</v>
      </c>
      <c r="B86" s="142" t="s">
        <v>352</v>
      </c>
      <c r="C86" s="142" t="s">
        <v>45</v>
      </c>
      <c r="D86" s="140" t="s">
        <v>325</v>
      </c>
      <c r="E86" s="134"/>
      <c r="F86" s="31"/>
      <c r="G86" s="41" t="s">
        <v>336</v>
      </c>
      <c r="H86" s="41" t="s">
        <v>336</v>
      </c>
      <c r="I86" s="41" t="s">
        <v>336</v>
      </c>
      <c r="J86" s="41" t="s">
        <v>336</v>
      </c>
      <c r="K86" s="41">
        <f>IF('3h SMNCC'!F$36="-","-",'3h SMNCC'!F$44)</f>
        <v>0</v>
      </c>
      <c r="L86" s="41">
        <f>IF('3h SMNCC'!G$36="-","-",'3h SMNCC'!G$44)</f>
        <v>-0.15183804717209767</v>
      </c>
      <c r="M86" s="41">
        <f>IF('3h SMNCC'!H$36="-","-",'3h SMNCC'!H$44)</f>
        <v>1.7175769694001015</v>
      </c>
      <c r="N86" s="41">
        <f>IF('3h SMNCC'!I$36="-","-",'3h SMNCC'!I$44)</f>
        <v>5.3116046327263104</v>
      </c>
      <c r="O86" s="31"/>
      <c r="P86" s="41" t="str">
        <f>IF('3h SMNCC'!K$36="-","-",'3h SMNCC'!K$44)</f>
        <v>-</v>
      </c>
      <c r="Q86" s="41" t="str">
        <f>IF('3h SMNCC'!L$36="-","-",'3h SMNCC'!L$44)</f>
        <v>-</v>
      </c>
      <c r="R86" s="41" t="str">
        <f>IF('3h SMNCC'!M$36="-","-",'3h SMNCC'!M$44)</f>
        <v>-</v>
      </c>
      <c r="S86" s="41" t="str">
        <f>IF('3h SMNCC'!N$36="-","-",'3h SMNCC'!N$44)</f>
        <v>-</v>
      </c>
      <c r="T86" s="41" t="str">
        <f>IF('3h SMNCC'!O$36="-","-",'3h SMNCC'!O$44)</f>
        <v>-</v>
      </c>
      <c r="U86" s="41" t="str">
        <f>IF('3h SMNCC'!P$36="-","-",'3h SMNCC'!P$44)</f>
        <v>-</v>
      </c>
      <c r="V86" s="41" t="str">
        <f>IF('3h SMNCC'!Q$36="-","-",'3h SMNCC'!Q$44)</f>
        <v>-</v>
      </c>
      <c r="W86" s="41" t="str">
        <f>IF('3h SMNCC'!R$36="-","-",'3h SMNCC'!R$44)</f>
        <v>-</v>
      </c>
      <c r="X86" s="41" t="str">
        <f>IF('3h SMNCC'!S$36="-","-",'3h SMNCC'!S$44)</f>
        <v>-</v>
      </c>
      <c r="Y86" s="41" t="str">
        <f>IF('3h SMNCC'!T$36="-","-",'3h SMNCC'!T$44)</f>
        <v>-</v>
      </c>
      <c r="Z86" s="41" t="str">
        <f>IF('3h SMNCC'!U$36="-","-",'3h SMNCC'!U$44)</f>
        <v>-</v>
      </c>
      <c r="AA86" s="29"/>
    </row>
    <row r="87" spans="1:27" s="30" customFormat="1" ht="11.25" customHeight="1" x14ac:dyDescent="0.25">
      <c r="A87" s="273">
        <v>7</v>
      </c>
      <c r="B87" s="142" t="s">
        <v>352</v>
      </c>
      <c r="C87" s="142" t="s">
        <v>399</v>
      </c>
      <c r="D87" s="140" t="s">
        <v>325</v>
      </c>
      <c r="E87" s="134"/>
      <c r="F87" s="31"/>
      <c r="G87" s="41">
        <f>IF('3f CPIH'!C$16="-","-",'3i PAAC PAP'!$G$13*('3f CPIH'!C$16/'3f CPIH'!$G$16))</f>
        <v>4.3957347110466403</v>
      </c>
      <c r="H87" s="41">
        <f>IF('3f CPIH'!D$16="-","-",'3i PAAC PAP'!$G$13*('3f CPIH'!D$16/'3f CPIH'!$G$16))</f>
        <v>4.4045349807384246</v>
      </c>
      <c r="I87" s="41">
        <f>IF('3f CPIH'!E$16="-","-",'3i PAAC PAP'!$G$13*('3f CPIH'!E$16/'3f CPIH'!$G$16))</f>
        <v>4.417735385276103</v>
      </c>
      <c r="J87" s="41">
        <f>IF('3f CPIH'!F$16="-","-",'3i PAAC PAP'!$G$13*('3f CPIH'!F$16/'3f CPIH'!$G$16))</f>
        <v>4.4441361943514579</v>
      </c>
      <c r="K87" s="41">
        <f>IF('3f CPIH'!G$16="-","-",'3i PAAC PAP'!$G$13*('3f CPIH'!G$16/'3f CPIH'!$G$16))</f>
        <v>4.4969378125021686</v>
      </c>
      <c r="L87" s="41">
        <f>IF('3f CPIH'!H$16="-","-",'3i PAAC PAP'!$G$13*('3f CPIH'!H$16/'3f CPIH'!$G$16))</f>
        <v>4.5541395654987715</v>
      </c>
      <c r="M87" s="41">
        <f>IF('3f CPIH'!I$16="-","-",'3i PAAC PAP'!$G$13*('3f CPIH'!I$16/'3f CPIH'!$G$16))</f>
        <v>4.6201415881871588</v>
      </c>
      <c r="N87" s="41">
        <f>IF('3f CPIH'!J$16="-","-",'3i PAAC PAP'!$G$13*('3f CPIH'!J$16/'3f CPIH'!$G$16))</f>
        <v>4.659742801800193</v>
      </c>
      <c r="O87" s="31"/>
      <c r="P87" s="41">
        <f>IF('3f CPIH'!L$16="-","-",'3i PAAC PAP'!$G$13*('3f CPIH'!L$16/'3f CPIH'!$G$16))</f>
        <v>4.659742801800193</v>
      </c>
      <c r="Q87" s="41" t="str">
        <f>IF('3f CPIH'!M$16="-","-",'3i PAAC PAP'!$G$13*('3f CPIH'!M$16/'3f CPIH'!$G$16))</f>
        <v>-</v>
      </c>
      <c r="R87" s="41" t="str">
        <f>IF('3f CPIH'!N$16="-","-",'3i PAAC PAP'!$G$13*('3f CPIH'!N$16/'3f CPIH'!$G$16))</f>
        <v>-</v>
      </c>
      <c r="S87" s="41" t="str">
        <f>IF('3f CPIH'!O$16="-","-",'3i PAAC PAP'!$G$13*('3f CPIH'!O$16/'3f CPIH'!$G$16))</f>
        <v>-</v>
      </c>
      <c r="T87" s="41" t="str">
        <f>IF('3f CPIH'!P$16="-","-",'3i PAAC PAP'!$G$13*('3f CPIH'!P$16/'3f CPIH'!$G$16))</f>
        <v>-</v>
      </c>
      <c r="U87" s="41" t="str">
        <f>IF('3f CPIH'!Q$16="-","-",'3i PAAC PAP'!$G$13*('3f CPIH'!Q$16/'3f CPIH'!$G$16))</f>
        <v>-</v>
      </c>
      <c r="V87" s="41" t="str">
        <f>IF('3f CPIH'!R$16="-","-",'3i PAAC PAP'!$G$13*('3f CPIH'!R$16/'3f CPIH'!$G$16))</f>
        <v>-</v>
      </c>
      <c r="W87" s="41" t="str">
        <f>IF('3f CPIH'!S$16="-","-",'3i PAAC PAP'!$G$13*('3f CPIH'!S$16/'3f CPIH'!$G$16))</f>
        <v>-</v>
      </c>
      <c r="X87" s="41" t="str">
        <f>IF('3f CPIH'!T$16="-","-",'3i PAAC PAP'!$G$13*('3f CPIH'!T$16/'3f CPIH'!$G$16))</f>
        <v>-</v>
      </c>
      <c r="Y87" s="41" t="str">
        <f>IF('3f CPIH'!U$16="-","-",'3i PAAC PAP'!$G$13*('3f CPIH'!U$16/'3f CPIH'!$G$16))</f>
        <v>-</v>
      </c>
      <c r="Z87" s="41" t="str">
        <f>IF('3f CPIH'!V$16="-","-",'3i PAAC PAP'!$G$13*('3f CPIH'!V$16/'3f CPIH'!$G$16))</f>
        <v>-</v>
      </c>
      <c r="AA87" s="29"/>
    </row>
    <row r="88" spans="1:27" s="30" customFormat="1" ht="11.25" customHeight="1" x14ac:dyDescent="0.25">
      <c r="A88" s="273">
        <v>8</v>
      </c>
      <c r="B88" s="142" t="s">
        <v>352</v>
      </c>
      <c r="C88" s="142" t="s">
        <v>417</v>
      </c>
      <c r="D88" s="140" t="s">
        <v>325</v>
      </c>
      <c r="E88" s="134"/>
      <c r="F88" s="31"/>
      <c r="G88" s="41">
        <f>IF(G83="-","-",SUM(G81:G86)*'3i PAAC PAP'!$G$25)</f>
        <v>0.95043498628178813</v>
      </c>
      <c r="H88" s="41">
        <f>IF(H83="-","-",SUM(H81:H86)*'3i PAAC PAP'!$G$25)</f>
        <v>0.95165475528433585</v>
      </c>
      <c r="I88" s="41">
        <f>IF(I83="-","-",SUM(I81:I86)*'3i PAAC PAP'!$G$25)</f>
        <v>0.8758562206408631</v>
      </c>
      <c r="J88" s="41">
        <f>IF(J83="-","-",SUM(J81:J86)*'3i PAAC PAP'!$G$25)</f>
        <v>0.87951552764850649</v>
      </c>
      <c r="K88" s="41">
        <f>IF(K83="-","-",SUM(K81:K86)*'3i PAAC PAP'!$G$25)</f>
        <v>0.88326640048405358</v>
      </c>
      <c r="L88" s="41">
        <f>IF(L83="-","-",SUM(L81:L86)*'3i PAAC PAP'!$G$25)</f>
        <v>0.88901698647333627</v>
      </c>
      <c r="M88" s="41">
        <f>IF(M83="-","-",SUM(M81:M86)*'3i PAAC PAP'!$G$25)</f>
        <v>0.94033608608150321</v>
      </c>
      <c r="N88" s="41">
        <f>IF(N83="-","-",SUM(N81:N86)*'3i PAAC PAP'!$G$25)</f>
        <v>0.99737653857487896</v>
      </c>
      <c r="O88" s="31"/>
      <c r="P88" s="41" t="str">
        <f>IF(P83="-","-",SUM(P81:P86)*'3i PAAC PAP'!$G$25)</f>
        <v>-</v>
      </c>
      <c r="Q88" s="41" t="str">
        <f>IF(Q83="-","-",SUM(Q81:Q86)*'3i PAAC PAP'!$G$25)</f>
        <v>-</v>
      </c>
      <c r="R88" s="41" t="str">
        <f>IF(R83="-","-",SUM(R81:R86)*'3i PAAC PAP'!$G$25)</f>
        <v>-</v>
      </c>
      <c r="S88" s="41" t="str">
        <f>IF(S83="-","-",SUM(S81:S86)*'3i PAAC PAP'!$G$25)</f>
        <v>-</v>
      </c>
      <c r="T88" s="41" t="str">
        <f>IF(T83="-","-",SUM(T81:T86)*'3i PAAC PAP'!$G$25)</f>
        <v>-</v>
      </c>
      <c r="U88" s="41" t="str">
        <f>IF(U83="-","-",SUM(U81:U86)*'3i PAAC PAP'!$G$25)</f>
        <v>-</v>
      </c>
      <c r="V88" s="41" t="str">
        <f>IF(V83="-","-",SUM(V81:V86)*'3i PAAC PAP'!$G$25)</f>
        <v>-</v>
      </c>
      <c r="W88" s="41" t="str">
        <f>IF(W83="-","-",SUM(W81:W86)*'3i PAAC PAP'!$G$25)</f>
        <v>-</v>
      </c>
      <c r="X88" s="41" t="str">
        <f>IF(X83="-","-",SUM(X81:X86)*'3i PAAC PAP'!$G$25)</f>
        <v>-</v>
      </c>
      <c r="Y88" s="41" t="str">
        <f>IF(Y83="-","-",SUM(Y81:Y86)*'3i PAAC PAP'!$G$25)</f>
        <v>-</v>
      </c>
      <c r="Z88" s="41" t="str">
        <f>IF(Z83="-","-",SUM(Z81:Z86)*'3i PAAC PAP'!$G$25)</f>
        <v>-</v>
      </c>
      <c r="AA88" s="29"/>
    </row>
    <row r="89" spans="1:27" s="30" customFormat="1" ht="11.25" customHeight="1" x14ac:dyDescent="0.25">
      <c r="A89" s="273">
        <v>9</v>
      </c>
      <c r="B89" s="142" t="s">
        <v>398</v>
      </c>
      <c r="C89" s="142" t="s">
        <v>548</v>
      </c>
      <c r="D89" s="140" t="s">
        <v>325</v>
      </c>
      <c r="E89" s="134"/>
      <c r="F89" s="31"/>
      <c r="G89" s="41">
        <f>IF(G83="-","-",SUM(G81:G88)*'3j EBIT'!$E$9)</f>
        <v>1.3605495746068288</v>
      </c>
      <c r="H89" s="41">
        <f>IF(H83="-","-",SUM(H81:H88)*'3j EBIT'!$E$9)</f>
        <v>1.3623556949456717</v>
      </c>
      <c r="I89" s="41">
        <f>IF(I83="-","-",SUM(I81:I88)*'3j EBIT'!$E$9)</f>
        <v>1.2607615045874849</v>
      </c>
      <c r="J89" s="41">
        <f>IF(J83="-","-",SUM(J81:J88)*'3j EBIT'!$E$9)</f>
        <v>1.2661798656040144</v>
      </c>
      <c r="K89" s="41">
        <f>IF(K83="-","-",SUM(K81:K88)*'3j EBIT'!$E$9)</f>
        <v>1.2722228723603526</v>
      </c>
      <c r="L89" s="41">
        <f>IF(L83="-","-",SUM(L81:L88)*'3j EBIT'!$E$9)</f>
        <v>1.2810363513285457</v>
      </c>
      <c r="M89" s="41">
        <f>IF(M83="-","-",SUM(M81:M88)*'3j EBIT'!$E$9)</f>
        <v>1.3512441449188528</v>
      </c>
      <c r="N89" s="41">
        <f>IF(N83="-","-",SUM(N81:N88)*'3j EBIT'!$E$9)</f>
        <v>1.4286376903945022</v>
      </c>
      <c r="O89" s="31"/>
      <c r="P89" s="41" t="str">
        <f>IF(P83="-","-",SUM(P81:P88)*'3j EBIT'!$E$9)</f>
        <v>-</v>
      </c>
      <c r="Q89" s="41" t="str">
        <f>IF(Q83="-","-",SUM(Q81:Q88)*'3j EBIT'!$E$9)</f>
        <v>-</v>
      </c>
      <c r="R89" s="41" t="str">
        <f>IF(R83="-","-",SUM(R81:R88)*'3j EBIT'!$E$9)</f>
        <v>-</v>
      </c>
      <c r="S89" s="41" t="str">
        <f>IF(S83="-","-",SUM(S81:S88)*'3j EBIT'!$E$9)</f>
        <v>-</v>
      </c>
      <c r="T89" s="41" t="str">
        <f>IF(T83="-","-",SUM(T81:T88)*'3j EBIT'!$E$9)</f>
        <v>-</v>
      </c>
      <c r="U89" s="41" t="str">
        <f>IF(U83="-","-",SUM(U81:U88)*'3j EBIT'!$E$9)</f>
        <v>-</v>
      </c>
      <c r="V89" s="41" t="str">
        <f>IF(V83="-","-",SUM(V81:V88)*'3j EBIT'!$E$9)</f>
        <v>-</v>
      </c>
      <c r="W89" s="41" t="str">
        <f>IF(W83="-","-",SUM(W81:W88)*'3j EBIT'!$E$9)</f>
        <v>-</v>
      </c>
      <c r="X89" s="41" t="str">
        <f>IF(X83="-","-",SUM(X81:X88)*'3j EBIT'!$E$9)</f>
        <v>-</v>
      </c>
      <c r="Y89" s="41" t="str">
        <f>IF(Y83="-","-",SUM(Y81:Y88)*'3j EBIT'!$E$9)</f>
        <v>-</v>
      </c>
      <c r="Z89" s="41" t="str">
        <f>IF(Z83="-","-",SUM(Z81:Z88)*'3j EBIT'!$E$9)</f>
        <v>-</v>
      </c>
      <c r="AA89" s="29"/>
    </row>
    <row r="90" spans="1:27" s="30" customFormat="1" ht="11.25" customHeight="1" x14ac:dyDescent="0.25">
      <c r="A90" s="273">
        <v>10</v>
      </c>
      <c r="B90" s="142" t="s">
        <v>294</v>
      </c>
      <c r="C90" s="190" t="s">
        <v>549</v>
      </c>
      <c r="D90" s="140" t="s">
        <v>325</v>
      </c>
      <c r="E90" s="133"/>
      <c r="F90" s="31"/>
      <c r="G90" s="41">
        <f>IF(G85="-","-",SUM(G81:G83,G85:G89)*'3k HAP'!$E$10)</f>
        <v>0.80693046869677121</v>
      </c>
      <c r="H90" s="41">
        <f>IF(H85="-","-",SUM(H81:H83,H85:H89)*'3k HAP'!$E$10)</f>
        <v>0.80833274349449258</v>
      </c>
      <c r="I90" s="41">
        <f>IF(I85="-","-",SUM(I81:I83,I85:I89)*'3k HAP'!$E$10)</f>
        <v>0.80871410224772611</v>
      </c>
      <c r="J90" s="41">
        <f>IF(J85="-","-",SUM(J81:J83,J85:J89)*'3k HAP'!$E$10)</f>
        <v>0.81292092664089033</v>
      </c>
      <c r="K90" s="41">
        <f>IF(K85="-","-",SUM(K81:K83,K85:K89)*'3k HAP'!$E$10)</f>
        <v>0.82236828231370773</v>
      </c>
      <c r="L90" s="41">
        <f>IF(L85="-","-",SUM(L81:L83,L85:L89)*'3k HAP'!$E$10)</f>
        <v>0.82921108186119541</v>
      </c>
      <c r="M90" s="41">
        <f>IF(M85="-","-",SUM(M81:M83,M85:M89)*'3k HAP'!$E$10)</f>
        <v>0.87420941752203518</v>
      </c>
      <c r="N90" s="41">
        <f>IF(N85="-","-",SUM(N81:N83,N85:N89)*'3k HAP'!$E$10)</f>
        <v>0.93429789335212088</v>
      </c>
      <c r="O90" s="31"/>
      <c r="P90" s="41">
        <f>IF(P85="-","-",SUM(P81:P83,P85:P89)*'3k HAP'!$E$10)</f>
        <v>0.71931001321651533</v>
      </c>
      <c r="Q90" s="41" t="str">
        <f>IF(Q85="-","-",SUM(Q81:Q83,Q85:Q89)*'3k HAP'!$E$10)</f>
        <v>-</v>
      </c>
      <c r="R90" s="41" t="str">
        <f>IF(R85="-","-",SUM(R81:R83,R85:R89)*'3k HAP'!$E$10)</f>
        <v>-</v>
      </c>
      <c r="S90" s="41" t="str">
        <f>IF(S85="-","-",SUM(S81:S83,S85:S89)*'3k HAP'!$E$10)</f>
        <v>-</v>
      </c>
      <c r="T90" s="41" t="str">
        <f>IF(T85="-","-",SUM(T81:T83,T85:T89)*'3k HAP'!$E$10)</f>
        <v>-</v>
      </c>
      <c r="U90" s="41" t="str">
        <f>IF(U85="-","-",SUM(U81:U83,U85:U89)*'3k HAP'!$E$10)</f>
        <v>-</v>
      </c>
      <c r="V90" s="41" t="str">
        <f>IF(V85="-","-",SUM(V81:V83,V85:V89)*'3k HAP'!$E$10)</f>
        <v>-</v>
      </c>
      <c r="W90" s="41" t="str">
        <f>IF(W85="-","-",SUM(W81:W83,W85:W89)*'3k HAP'!$E$10)</f>
        <v>-</v>
      </c>
      <c r="X90" s="41" t="str">
        <f>IF(X85="-","-",SUM(X81:X83,X85:X89)*'3k HAP'!$E$10)</f>
        <v>-</v>
      </c>
      <c r="Y90" s="41" t="str">
        <f>IF(Y85="-","-",SUM(Y81:Y83,Y85:Y89)*'3k HAP'!$E$10)</f>
        <v>-</v>
      </c>
      <c r="Z90" s="41" t="str">
        <f>IF(Z85="-","-",SUM(Z81:Z83,Z85:Z89)*'3k HAP'!$E$10)</f>
        <v>-</v>
      </c>
      <c r="AA90" s="29"/>
    </row>
    <row r="91" spans="1:27" s="30" customFormat="1" ht="11.25" customHeight="1" x14ac:dyDescent="0.25">
      <c r="A91" s="273">
        <v>11</v>
      </c>
      <c r="B91" s="142" t="s">
        <v>46</v>
      </c>
      <c r="C91" s="142" t="str">
        <f>B91&amp;"_"&amp;D91</f>
        <v>Total_North West</v>
      </c>
      <c r="D91" s="140" t="s">
        <v>325</v>
      </c>
      <c r="E91" s="134"/>
      <c r="F91" s="31"/>
      <c r="G91" s="41">
        <f t="shared" ref="G91:N91" si="12">IF(G85="-","-",SUM(G81:G90))</f>
        <v>73.775352391031447</v>
      </c>
      <c r="H91" s="41">
        <f t="shared" si="12"/>
        <v>73.873619751370256</v>
      </c>
      <c r="I91" s="41">
        <f t="shared" si="12"/>
        <v>68.425344269334403</v>
      </c>
      <c r="J91" s="41">
        <f t="shared" si="12"/>
        <v>68.72014635035093</v>
      </c>
      <c r="K91" s="41">
        <f t="shared" si="12"/>
        <v>69.053689699955783</v>
      </c>
      <c r="L91" s="41">
        <f t="shared" si="12"/>
        <v>69.533213292586879</v>
      </c>
      <c r="M91" s="41">
        <f t="shared" si="12"/>
        <v>73.343566452906828</v>
      </c>
      <c r="N91" s="41">
        <f t="shared" si="12"/>
        <v>77.554392972930941</v>
      </c>
      <c r="O91" s="31"/>
      <c r="P91" s="41">
        <f t="shared" ref="P91:Z91" si="13">IF(P85="-","-",SUM(P81:P90))</f>
        <v>50.407164400972285</v>
      </c>
      <c r="Q91" s="41" t="str">
        <f t="shared" si="13"/>
        <v>-</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25">
      <c r="A92" s="273">
        <v>1</v>
      </c>
      <c r="B92" s="138" t="s">
        <v>353</v>
      </c>
      <c r="C92" s="138" t="s">
        <v>344</v>
      </c>
      <c r="D92" s="141" t="s">
        <v>326</v>
      </c>
      <c r="E92" s="137"/>
      <c r="F92" s="31"/>
      <c r="G92" s="135" t="s">
        <v>336</v>
      </c>
      <c r="H92" s="135" t="s">
        <v>336</v>
      </c>
      <c r="I92" s="135" t="s">
        <v>336</v>
      </c>
      <c r="J92" s="135" t="s">
        <v>336</v>
      </c>
      <c r="K92" s="135" t="s">
        <v>336</v>
      </c>
      <c r="L92" s="135" t="s">
        <v>336</v>
      </c>
      <c r="M92" s="135" t="s">
        <v>336</v>
      </c>
      <c r="N92" s="135" t="s">
        <v>336</v>
      </c>
      <c r="O92" s="31"/>
      <c r="P92" s="135" t="s">
        <v>336</v>
      </c>
      <c r="Q92" s="135" t="s">
        <v>336</v>
      </c>
      <c r="R92" s="135" t="s">
        <v>336</v>
      </c>
      <c r="S92" s="135" t="s">
        <v>336</v>
      </c>
      <c r="T92" s="135" t="s">
        <v>336</v>
      </c>
      <c r="U92" s="135" t="s">
        <v>336</v>
      </c>
      <c r="V92" s="135" t="s">
        <v>336</v>
      </c>
      <c r="W92" s="135" t="s">
        <v>336</v>
      </c>
      <c r="X92" s="135" t="s">
        <v>336</v>
      </c>
      <c r="Y92" s="135" t="s">
        <v>336</v>
      </c>
      <c r="Z92" s="135" t="s">
        <v>336</v>
      </c>
      <c r="AA92" s="29"/>
    </row>
    <row r="93" spans="1:27" s="30" customFormat="1" ht="11.5" x14ac:dyDescent="0.25">
      <c r="A93" s="273">
        <v>2</v>
      </c>
      <c r="B93" s="138" t="s">
        <v>353</v>
      </c>
      <c r="C93" s="138" t="s">
        <v>303</v>
      </c>
      <c r="D93" s="141" t="s">
        <v>326</v>
      </c>
      <c r="E93" s="137"/>
      <c r="F93" s="31"/>
      <c r="G93" s="135" t="s">
        <v>336</v>
      </c>
      <c r="H93" s="135" t="s">
        <v>336</v>
      </c>
      <c r="I93" s="135" t="s">
        <v>336</v>
      </c>
      <c r="J93" s="135" t="s">
        <v>336</v>
      </c>
      <c r="K93" s="135" t="s">
        <v>336</v>
      </c>
      <c r="L93" s="135" t="s">
        <v>336</v>
      </c>
      <c r="M93" s="135" t="s">
        <v>336</v>
      </c>
      <c r="N93" s="135" t="s">
        <v>336</v>
      </c>
      <c r="O93" s="31"/>
      <c r="P93" s="135" t="s">
        <v>336</v>
      </c>
      <c r="Q93" s="135" t="s">
        <v>336</v>
      </c>
      <c r="R93" s="135" t="s">
        <v>336</v>
      </c>
      <c r="S93" s="135" t="s">
        <v>336</v>
      </c>
      <c r="T93" s="135" t="s">
        <v>336</v>
      </c>
      <c r="U93" s="135" t="s">
        <v>336</v>
      </c>
      <c r="V93" s="135" t="s">
        <v>336</v>
      </c>
      <c r="W93" s="135" t="s">
        <v>336</v>
      </c>
      <c r="X93" s="135" t="s">
        <v>336</v>
      </c>
      <c r="Y93" s="135" t="s">
        <v>336</v>
      </c>
      <c r="Z93" s="135" t="s">
        <v>336</v>
      </c>
      <c r="AA93" s="29"/>
    </row>
    <row r="94" spans="1:27" s="30" customFormat="1" ht="11.5" x14ac:dyDescent="0.25">
      <c r="A94" s="273">
        <v>3</v>
      </c>
      <c r="B94" s="138" t="s">
        <v>2</v>
      </c>
      <c r="C94" s="138" t="s">
        <v>345</v>
      </c>
      <c r="D94" s="141" t="s">
        <v>326</v>
      </c>
      <c r="E94" s="137"/>
      <c r="F94" s="31"/>
      <c r="G94" s="135">
        <f>IF('3c PC'!G14="-","-",'3c PC'!G61)</f>
        <v>6.5567588596821027</v>
      </c>
      <c r="H94" s="135">
        <f>IF('3c PC'!H14="-","-",'3c PC'!H61)</f>
        <v>6.5567588596821027</v>
      </c>
      <c r="I94" s="135">
        <f>IF('3c PC'!I14="-","-",'3c PC'!I61)</f>
        <v>6.6197359495950758</v>
      </c>
      <c r="J94" s="135">
        <f>IF('3c PC'!J14="-","-",'3c PC'!J61)</f>
        <v>6.6197359495950758</v>
      </c>
      <c r="K94" s="135">
        <f>IF('3c PC'!K14="-","-",'3c PC'!K61)</f>
        <v>6.6995028867368616</v>
      </c>
      <c r="L94" s="135">
        <f>IF('3c PC'!L14="-","-",'3c PC'!L61)</f>
        <v>6.6995028867368616</v>
      </c>
      <c r="M94" s="135">
        <f>IF('3c PC'!M14="-","-",'3c PC'!M61)</f>
        <v>7.1131218301273513</v>
      </c>
      <c r="N94" s="135">
        <f>IF('3c PC'!N14="-","-",'3c PC'!N61)</f>
        <v>7.1131218301273513</v>
      </c>
      <c r="O94" s="31"/>
      <c r="P94" s="135" t="str">
        <f>'3c PC'!P61</f>
        <v>-</v>
      </c>
      <c r="Q94" s="135" t="str">
        <f>'3c PC'!Q61</f>
        <v>-</v>
      </c>
      <c r="R94" s="135" t="str">
        <f>'3c PC'!R61</f>
        <v>-</v>
      </c>
      <c r="S94" s="135" t="str">
        <f>'3c PC'!S61</f>
        <v>-</v>
      </c>
      <c r="T94" s="135" t="str">
        <f>'3c PC'!T61</f>
        <v>-</v>
      </c>
      <c r="U94" s="135" t="str">
        <f>'3c PC'!U61</f>
        <v>-</v>
      </c>
      <c r="V94" s="135" t="str">
        <f>'3c PC'!V61</f>
        <v>-</v>
      </c>
      <c r="W94" s="135" t="str">
        <f>'3c PC'!W61</f>
        <v>-</v>
      </c>
      <c r="X94" s="135" t="str">
        <f>'3c PC'!X61</f>
        <v>-</v>
      </c>
      <c r="Y94" s="135" t="str">
        <f>'3c PC'!Y61</f>
        <v>-</v>
      </c>
      <c r="Z94" s="135" t="str">
        <f>'3c PC'!Z61</f>
        <v>-</v>
      </c>
      <c r="AA94" s="29"/>
    </row>
    <row r="95" spans="1:27" s="30" customFormat="1" ht="11.5" x14ac:dyDescent="0.25">
      <c r="A95" s="273">
        <v>4</v>
      </c>
      <c r="B95" s="138" t="s">
        <v>355</v>
      </c>
      <c r="C95" s="138" t="s">
        <v>346</v>
      </c>
      <c r="D95" s="141" t="s">
        <v>326</v>
      </c>
      <c r="E95" s="137"/>
      <c r="F95" s="31"/>
      <c r="G95" s="135">
        <f>IF('3d NC-Elec'!H49="-","-",'3d NC-Elec'!H49)</f>
        <v>11.753000000000002</v>
      </c>
      <c r="H95" s="135">
        <f>IF('3d NC-Elec'!I49="-","-",'3d NC-Elec'!I49)</f>
        <v>11.753000000000002</v>
      </c>
      <c r="I95" s="135">
        <f>IF('3d NC-Elec'!J49="-","-",'3d NC-Elec'!J49)</f>
        <v>10.621500000000001</v>
      </c>
      <c r="J95" s="135">
        <f>IF('3d NC-Elec'!K49="-","-",'3d NC-Elec'!K49)</f>
        <v>10.621500000000001</v>
      </c>
      <c r="K95" s="135">
        <f>IF('3d NC-Elec'!L49="-","-",'3d NC-Elec'!L49)</f>
        <v>11.095999999999998</v>
      </c>
      <c r="L95" s="135">
        <f>IF('3d NC-Elec'!M49="-","-",'3d NC-Elec'!M49)</f>
        <v>11.095999999999998</v>
      </c>
      <c r="M95" s="135">
        <f>IF('3d NC-Elec'!N49="-","-",'3d NC-Elec'!N49)</f>
        <v>10.804</v>
      </c>
      <c r="N95" s="135">
        <f>IF('3d NC-Elec'!O49="-","-",'3d NC-Elec'!O49)</f>
        <v>10.804</v>
      </c>
      <c r="O95" s="31"/>
      <c r="P95" s="135" t="str">
        <f>'3d NC-Elec'!Q49</f>
        <v>-</v>
      </c>
      <c r="Q95" s="135" t="str">
        <f>'3d NC-Elec'!R49</f>
        <v>-</v>
      </c>
      <c r="R95" s="135" t="str">
        <f>'3d NC-Elec'!S49</f>
        <v>-</v>
      </c>
      <c r="S95" s="135" t="str">
        <f>'3d NC-Elec'!T49</f>
        <v>-</v>
      </c>
      <c r="T95" s="135" t="str">
        <f>'3d NC-Elec'!U49</f>
        <v>-</v>
      </c>
      <c r="U95" s="135" t="str">
        <f>'3d NC-Elec'!V49</f>
        <v>-</v>
      </c>
      <c r="V95" s="135" t="str">
        <f>'3d NC-Elec'!W49</f>
        <v>-</v>
      </c>
      <c r="W95" s="135" t="str">
        <f>'3d NC-Elec'!X49</f>
        <v>-</v>
      </c>
      <c r="X95" s="135" t="str">
        <f>'3d NC-Elec'!Y49</f>
        <v>-</v>
      </c>
      <c r="Y95" s="135" t="str">
        <f>'3d NC-Elec'!Z49</f>
        <v>-</v>
      </c>
      <c r="Z95" s="135" t="str">
        <f>'3d NC-Elec'!AA49</f>
        <v>-</v>
      </c>
      <c r="AA95" s="29"/>
    </row>
    <row r="96" spans="1:27" s="30" customFormat="1" ht="11.25" customHeight="1" x14ac:dyDescent="0.25">
      <c r="A96" s="273">
        <v>5</v>
      </c>
      <c r="B96" s="138" t="s">
        <v>352</v>
      </c>
      <c r="C96" s="138" t="s">
        <v>347</v>
      </c>
      <c r="D96" s="141" t="s">
        <v>326</v>
      </c>
      <c r="E96" s="137"/>
      <c r="F96" s="31"/>
      <c r="G96" s="135">
        <f>IF('3f CPIH'!C$16="-","-",'3g OC '!$E$9*('3f CPIH'!C$16/'3f CPIH'!$G$16))</f>
        <v>42.4769437907173</v>
      </c>
      <c r="H96" s="135">
        <f>IF('3f CPIH'!D$16="-","-",'3g OC '!$E$9*('3f CPIH'!D$16/'3f CPIH'!$G$16))</f>
        <v>42.561982717225234</v>
      </c>
      <c r="I96" s="135">
        <f>IF('3f CPIH'!E$16="-","-",'3g OC '!$E$9*('3f CPIH'!E$16/'3f CPIH'!$G$16))</f>
        <v>42.689541106987157</v>
      </c>
      <c r="J96" s="135">
        <f>IF('3f CPIH'!F$16="-","-",'3g OC '!$E$9*('3f CPIH'!F$16/'3f CPIH'!$G$16))</f>
        <v>42.944657886510981</v>
      </c>
      <c r="K96" s="135">
        <f>IF('3f CPIH'!G$16="-","-",'3g OC '!$E$9*('3f CPIH'!G$16/'3f CPIH'!$G$16))</f>
        <v>43.454891445558637</v>
      </c>
      <c r="L96" s="135">
        <f>IF('3f CPIH'!H$16="-","-",'3g OC '!$E$9*('3f CPIH'!H$16/'3f CPIH'!$G$16))</f>
        <v>44.007644467860267</v>
      </c>
      <c r="M96" s="135">
        <f>IF('3f CPIH'!I$16="-","-",'3g OC '!$E$9*('3f CPIH'!I$16/'3f CPIH'!$G$16))</f>
        <v>44.645436416669831</v>
      </c>
      <c r="N96" s="135">
        <f>IF('3f CPIH'!J$16="-","-",'3g OC '!$E$9*('3f CPIH'!J$16/'3f CPIH'!$G$16))</f>
        <v>45.028111585955578</v>
      </c>
      <c r="O96" s="31"/>
      <c r="P96" s="135">
        <f>IF('3f CPIH'!L$16="-","-",'3g OC '!$E$9*('3f CPIH'!L$16/'3f CPIH'!$G$16))</f>
        <v>45.028111585955578</v>
      </c>
      <c r="Q96" s="135" t="str">
        <f>IF('3f CPIH'!M$16="-","-",'3g OC '!$E$9*('3f CPIH'!M$16/'3f CPIH'!$G$16))</f>
        <v>-</v>
      </c>
      <c r="R96" s="135" t="str">
        <f>IF('3f CPIH'!N$16="-","-",'3g OC '!$E$9*('3f CPIH'!N$16/'3f CPIH'!$G$16))</f>
        <v>-</v>
      </c>
      <c r="S96" s="135" t="str">
        <f>IF('3f CPIH'!O$16="-","-",'3g OC '!$E$9*('3f CPIH'!O$16/'3f CPIH'!$G$16))</f>
        <v>-</v>
      </c>
      <c r="T96" s="135" t="str">
        <f>IF('3f CPIH'!P$16="-","-",'3g OC '!$E$9*('3f CPIH'!P$16/'3f CPIH'!$G$16))</f>
        <v>-</v>
      </c>
      <c r="U96" s="135" t="str">
        <f>IF('3f CPIH'!Q$16="-","-",'3g OC '!$E$9*('3f CPIH'!Q$16/'3f CPIH'!$G$16))</f>
        <v>-</v>
      </c>
      <c r="V96" s="135" t="str">
        <f>IF('3f CPIH'!R$16="-","-",'3g OC '!$E$9*('3f CPIH'!R$16/'3f CPIH'!$G$16))</f>
        <v>-</v>
      </c>
      <c r="W96" s="135" t="str">
        <f>IF('3f CPIH'!S$16="-","-",'3g OC '!$E$9*('3f CPIH'!S$16/'3f CPIH'!$G$16))</f>
        <v>-</v>
      </c>
      <c r="X96" s="135" t="str">
        <f>IF('3f CPIH'!T$16="-","-",'3g OC '!$E$9*('3f CPIH'!T$16/'3f CPIH'!$G$16))</f>
        <v>-</v>
      </c>
      <c r="Y96" s="135" t="str">
        <f>IF('3f CPIH'!U$16="-","-",'3g OC '!$E$9*('3f CPIH'!U$16/'3f CPIH'!$G$16))</f>
        <v>-</v>
      </c>
      <c r="Z96" s="135" t="str">
        <f>IF('3f CPIH'!V$16="-","-",'3g OC '!$E$9*('3f CPIH'!V$16/'3f CPIH'!$G$16))</f>
        <v>-</v>
      </c>
      <c r="AA96" s="29"/>
    </row>
    <row r="97" spans="1:27" s="30" customFormat="1" ht="11.25" customHeight="1" x14ac:dyDescent="0.25">
      <c r="A97" s="273">
        <v>6</v>
      </c>
      <c r="B97" s="138" t="s">
        <v>352</v>
      </c>
      <c r="C97" s="138" t="s">
        <v>45</v>
      </c>
      <c r="D97" s="141" t="s">
        <v>326</v>
      </c>
      <c r="E97" s="137"/>
      <c r="F97" s="31"/>
      <c r="G97" s="135" t="s">
        <v>336</v>
      </c>
      <c r="H97" s="135" t="s">
        <v>336</v>
      </c>
      <c r="I97" s="135" t="s">
        <v>336</v>
      </c>
      <c r="J97" s="135" t="s">
        <v>336</v>
      </c>
      <c r="K97" s="135">
        <f>IF('3h SMNCC'!F$36="-","-",'3h SMNCC'!F$44)</f>
        <v>0</v>
      </c>
      <c r="L97" s="135">
        <f>IF('3h SMNCC'!G$36="-","-",'3h SMNCC'!G$44)</f>
        <v>-0.15183804717209767</v>
      </c>
      <c r="M97" s="135">
        <f>IF('3h SMNCC'!H$36="-","-",'3h SMNCC'!H$44)</f>
        <v>1.7175769694001015</v>
      </c>
      <c r="N97" s="135">
        <f>IF('3h SMNCC'!I$36="-","-",'3h SMNCC'!I$44)</f>
        <v>5.3116046327263104</v>
      </c>
      <c r="O97" s="31"/>
      <c r="P97" s="135" t="str">
        <f>IF('3h SMNCC'!K$36="-","-",'3h SMNCC'!K$44)</f>
        <v>-</v>
      </c>
      <c r="Q97" s="135" t="str">
        <f>IF('3h SMNCC'!L$36="-","-",'3h SMNCC'!L$44)</f>
        <v>-</v>
      </c>
      <c r="R97" s="135" t="str">
        <f>IF('3h SMNCC'!M$36="-","-",'3h SMNCC'!M$44)</f>
        <v>-</v>
      </c>
      <c r="S97" s="135" t="str">
        <f>IF('3h SMNCC'!N$36="-","-",'3h SMNCC'!N$44)</f>
        <v>-</v>
      </c>
      <c r="T97" s="135" t="str">
        <f>IF('3h SMNCC'!O$36="-","-",'3h SMNCC'!O$44)</f>
        <v>-</v>
      </c>
      <c r="U97" s="135" t="str">
        <f>IF('3h SMNCC'!P$36="-","-",'3h SMNCC'!P$44)</f>
        <v>-</v>
      </c>
      <c r="V97" s="135" t="str">
        <f>IF('3h SMNCC'!Q$36="-","-",'3h SMNCC'!Q$44)</f>
        <v>-</v>
      </c>
      <c r="W97" s="135" t="str">
        <f>IF('3h SMNCC'!R$36="-","-",'3h SMNCC'!R$44)</f>
        <v>-</v>
      </c>
      <c r="X97" s="135" t="str">
        <f>IF('3h SMNCC'!S$36="-","-",'3h SMNCC'!S$44)</f>
        <v>-</v>
      </c>
      <c r="Y97" s="135" t="str">
        <f>IF('3h SMNCC'!T$36="-","-",'3h SMNCC'!T$44)</f>
        <v>-</v>
      </c>
      <c r="Z97" s="135" t="str">
        <f>IF('3h SMNCC'!U$36="-","-",'3h SMNCC'!U$44)</f>
        <v>-</v>
      </c>
      <c r="AA97" s="29"/>
    </row>
    <row r="98" spans="1:27" s="30" customFormat="1" ht="11.25" customHeight="1" x14ac:dyDescent="0.25">
      <c r="A98" s="273">
        <v>7</v>
      </c>
      <c r="B98" s="138" t="s">
        <v>352</v>
      </c>
      <c r="C98" s="138" t="s">
        <v>399</v>
      </c>
      <c r="D98" s="141" t="s">
        <v>326</v>
      </c>
      <c r="E98" s="137"/>
      <c r="F98" s="31"/>
      <c r="G98" s="135">
        <f>IF('3f CPIH'!C$16="-","-",'3i PAAC PAP'!$G$13*('3f CPIH'!C$16/'3f CPIH'!$G$16))</f>
        <v>4.3957347110466403</v>
      </c>
      <c r="H98" s="135">
        <f>IF('3f CPIH'!D$16="-","-",'3i PAAC PAP'!$G$13*('3f CPIH'!D$16/'3f CPIH'!$G$16))</f>
        <v>4.4045349807384246</v>
      </c>
      <c r="I98" s="135">
        <f>IF('3f CPIH'!E$16="-","-",'3i PAAC PAP'!$G$13*('3f CPIH'!E$16/'3f CPIH'!$G$16))</f>
        <v>4.417735385276103</v>
      </c>
      <c r="J98" s="135">
        <f>IF('3f CPIH'!F$16="-","-",'3i PAAC PAP'!$G$13*('3f CPIH'!F$16/'3f CPIH'!$G$16))</f>
        <v>4.4441361943514579</v>
      </c>
      <c r="K98" s="135">
        <f>IF('3f CPIH'!G$16="-","-",'3i PAAC PAP'!$G$13*('3f CPIH'!G$16/'3f CPIH'!$G$16))</f>
        <v>4.4969378125021686</v>
      </c>
      <c r="L98" s="135">
        <f>IF('3f CPIH'!H$16="-","-",'3i PAAC PAP'!$G$13*('3f CPIH'!H$16/'3f CPIH'!$G$16))</f>
        <v>4.5541395654987715</v>
      </c>
      <c r="M98" s="135">
        <f>IF('3f CPIH'!I$16="-","-",'3i PAAC PAP'!$G$13*('3f CPIH'!I$16/'3f CPIH'!$G$16))</f>
        <v>4.6201415881871588</v>
      </c>
      <c r="N98" s="135">
        <f>IF('3f CPIH'!J$16="-","-",'3i PAAC PAP'!$G$13*('3f CPIH'!J$16/'3f CPIH'!$G$16))</f>
        <v>4.659742801800193</v>
      </c>
      <c r="O98" s="31"/>
      <c r="P98" s="135">
        <f>IF('3f CPIH'!L$16="-","-",'3i PAAC PAP'!$G$13*('3f CPIH'!L$16/'3f CPIH'!$G$16))</f>
        <v>4.659742801800193</v>
      </c>
      <c r="Q98" s="135" t="str">
        <f>IF('3f CPIH'!M$16="-","-",'3i PAAC PAP'!$G$13*('3f CPIH'!M$16/'3f CPIH'!$G$16))</f>
        <v>-</v>
      </c>
      <c r="R98" s="135" t="str">
        <f>IF('3f CPIH'!N$16="-","-",'3i PAAC PAP'!$G$13*('3f CPIH'!N$16/'3f CPIH'!$G$16))</f>
        <v>-</v>
      </c>
      <c r="S98" s="135" t="str">
        <f>IF('3f CPIH'!O$16="-","-",'3i PAAC PAP'!$G$13*('3f CPIH'!O$16/'3f CPIH'!$G$16))</f>
        <v>-</v>
      </c>
      <c r="T98" s="135" t="str">
        <f>IF('3f CPIH'!P$16="-","-",'3i PAAC PAP'!$G$13*('3f CPIH'!P$16/'3f CPIH'!$G$16))</f>
        <v>-</v>
      </c>
      <c r="U98" s="135" t="str">
        <f>IF('3f CPIH'!Q$16="-","-",'3i PAAC PAP'!$G$13*('3f CPIH'!Q$16/'3f CPIH'!$G$16))</f>
        <v>-</v>
      </c>
      <c r="V98" s="135" t="str">
        <f>IF('3f CPIH'!R$16="-","-",'3i PAAC PAP'!$G$13*('3f CPIH'!R$16/'3f CPIH'!$G$16))</f>
        <v>-</v>
      </c>
      <c r="W98" s="135" t="str">
        <f>IF('3f CPIH'!S$16="-","-",'3i PAAC PAP'!$G$13*('3f CPIH'!S$16/'3f CPIH'!$G$16))</f>
        <v>-</v>
      </c>
      <c r="X98" s="135" t="str">
        <f>IF('3f CPIH'!T$16="-","-",'3i PAAC PAP'!$G$13*('3f CPIH'!T$16/'3f CPIH'!$G$16))</f>
        <v>-</v>
      </c>
      <c r="Y98" s="135" t="str">
        <f>IF('3f CPIH'!U$16="-","-",'3i PAAC PAP'!$G$13*('3f CPIH'!U$16/'3f CPIH'!$G$16))</f>
        <v>-</v>
      </c>
      <c r="Z98" s="135" t="str">
        <f>IF('3f CPIH'!V$16="-","-",'3i PAAC PAP'!$G$13*('3f CPIH'!V$16/'3f CPIH'!$G$16))</f>
        <v>-</v>
      </c>
      <c r="AA98" s="29"/>
    </row>
    <row r="99" spans="1:27" s="30" customFormat="1" ht="11.25" customHeight="1" x14ac:dyDescent="0.25">
      <c r="A99" s="273">
        <v>8</v>
      </c>
      <c r="B99" s="138" t="s">
        <v>352</v>
      </c>
      <c r="C99" s="138" t="s">
        <v>417</v>
      </c>
      <c r="D99" s="141" t="s">
        <v>326</v>
      </c>
      <c r="E99" s="137"/>
      <c r="F99" s="31"/>
      <c r="G99" s="135">
        <f>IF(G94="-","-",SUM(G92:G97)*'3i PAAC PAP'!$G$25)</f>
        <v>0.87190347649932076</v>
      </c>
      <c r="H99" s="135">
        <f>IF(H94="-","-",SUM(H92:H97)*'3i PAAC PAP'!$G$25)</f>
        <v>0.87312324550186848</v>
      </c>
      <c r="I99" s="135">
        <f>IF(I94="-","-",SUM(I92:I97)*'3i PAAC PAP'!$G$25)</f>
        <v>0.85962637528581975</v>
      </c>
      <c r="J99" s="135">
        <f>IF(J94="-","-",SUM(J92:J97)*'3i PAAC PAP'!$G$25)</f>
        <v>0.86328568229346314</v>
      </c>
      <c r="K99" s="135">
        <f>IF(K94="-","-",SUM(K92:K97)*'3i PAAC PAP'!$G$25)</f>
        <v>0.8785545098971056</v>
      </c>
      <c r="L99" s="135">
        <f>IF(L94="-","-",SUM(L92:L97)*'3i PAAC PAP'!$G$25)</f>
        <v>0.88430509588638828</v>
      </c>
      <c r="M99" s="135">
        <f>IF(M94="-","-",SUM(M92:M97)*'3i PAAC PAP'!$G$25)</f>
        <v>0.92201206713226069</v>
      </c>
      <c r="N99" s="135">
        <f>IF(N94="-","-",SUM(N92:N97)*'3i PAAC PAP'!$G$25)</f>
        <v>0.97905251962563655</v>
      </c>
      <c r="O99" s="31"/>
      <c r="P99" s="135" t="str">
        <f>IF(P94="-","-",SUM(P92:P97)*'3i PAAC PAP'!$G$25)</f>
        <v>-</v>
      </c>
      <c r="Q99" s="135" t="str">
        <f>IF(Q94="-","-",SUM(Q92:Q97)*'3i PAAC PAP'!$G$25)</f>
        <v>-</v>
      </c>
      <c r="R99" s="135" t="str">
        <f>IF(R94="-","-",SUM(R92:R97)*'3i PAAC PAP'!$G$25)</f>
        <v>-</v>
      </c>
      <c r="S99" s="135" t="str">
        <f>IF(S94="-","-",SUM(S92:S97)*'3i PAAC PAP'!$G$25)</f>
        <v>-</v>
      </c>
      <c r="T99" s="135" t="str">
        <f>IF(T94="-","-",SUM(T92:T97)*'3i PAAC PAP'!$G$25)</f>
        <v>-</v>
      </c>
      <c r="U99" s="135" t="str">
        <f>IF(U94="-","-",SUM(U92:U97)*'3i PAAC PAP'!$G$25)</f>
        <v>-</v>
      </c>
      <c r="V99" s="135" t="str">
        <f>IF(V94="-","-",SUM(V92:V97)*'3i PAAC PAP'!$G$25)</f>
        <v>-</v>
      </c>
      <c r="W99" s="135" t="str">
        <f>IF(W94="-","-",SUM(W92:W97)*'3i PAAC PAP'!$G$25)</f>
        <v>-</v>
      </c>
      <c r="X99" s="135" t="str">
        <f>IF(X94="-","-",SUM(X92:X97)*'3i PAAC PAP'!$G$25)</f>
        <v>-</v>
      </c>
      <c r="Y99" s="135" t="str">
        <f>IF(Y94="-","-",SUM(Y92:Y97)*'3i PAAC PAP'!$G$25)</f>
        <v>-</v>
      </c>
      <c r="Z99" s="135" t="str">
        <f>IF(Z94="-","-",SUM(Z92:Z97)*'3i PAAC PAP'!$G$25)</f>
        <v>-</v>
      </c>
      <c r="AA99" s="29"/>
    </row>
    <row r="100" spans="1:27" s="30" customFormat="1" ht="11.25" customHeight="1" x14ac:dyDescent="0.25">
      <c r="A100" s="273">
        <v>9</v>
      </c>
      <c r="B100" s="138" t="s">
        <v>398</v>
      </c>
      <c r="C100" s="138" t="s">
        <v>548</v>
      </c>
      <c r="D100" s="141" t="s">
        <v>326</v>
      </c>
      <c r="E100" s="137"/>
      <c r="F100" s="31"/>
      <c r="G100" s="135">
        <f>IF(G94="-","-",SUM(G92:G99)*'3j EBIT'!$E$9)</f>
        <v>1.2550324759209621</v>
      </c>
      <c r="H100" s="135">
        <f>IF(H94="-","-",SUM(H92:H99)*'3j EBIT'!$E$9)</f>
        <v>1.256838596259805</v>
      </c>
      <c r="I100" s="135">
        <f>IF(I94="-","-",SUM(I92:I99)*'3j EBIT'!$E$9)</f>
        <v>1.2389546375257388</v>
      </c>
      <c r="J100" s="135">
        <f>IF(J94="-","-",SUM(J92:J99)*'3j EBIT'!$E$9)</f>
        <v>1.2443729985422687</v>
      </c>
      <c r="K100" s="135">
        <f>IF(K94="-","-",SUM(K92:K99)*'3j EBIT'!$E$9)</f>
        <v>1.2658918464392006</v>
      </c>
      <c r="L100" s="135">
        <f>IF(L94="-","-",SUM(L92:L99)*'3j EBIT'!$E$9)</f>
        <v>1.2747053254073935</v>
      </c>
      <c r="M100" s="135">
        <f>IF(M94="-","-",SUM(M92:M99)*'3j EBIT'!$E$9)</f>
        <v>1.3266234885588171</v>
      </c>
      <c r="N100" s="135">
        <f>IF(N94="-","-",SUM(N92:N99)*'3j EBIT'!$E$9)</f>
        <v>1.4040170340344664</v>
      </c>
      <c r="O100" s="31"/>
      <c r="P100" s="135" t="str">
        <f>IF(P94="-","-",SUM(P92:P99)*'3j EBIT'!$E$9)</f>
        <v>-</v>
      </c>
      <c r="Q100" s="135" t="str">
        <f>IF(Q94="-","-",SUM(Q92:Q99)*'3j EBIT'!$E$9)</f>
        <v>-</v>
      </c>
      <c r="R100" s="135" t="str">
        <f>IF(R94="-","-",SUM(R92:R99)*'3j EBIT'!$E$9)</f>
        <v>-</v>
      </c>
      <c r="S100" s="135" t="str">
        <f>IF(S94="-","-",SUM(S92:S99)*'3j EBIT'!$E$9)</f>
        <v>-</v>
      </c>
      <c r="T100" s="135" t="str">
        <f>IF(T94="-","-",SUM(T92:T99)*'3j EBIT'!$E$9)</f>
        <v>-</v>
      </c>
      <c r="U100" s="135" t="str">
        <f>IF(U94="-","-",SUM(U92:U99)*'3j EBIT'!$E$9)</f>
        <v>-</v>
      </c>
      <c r="V100" s="135" t="str">
        <f>IF(V94="-","-",SUM(V92:V99)*'3j EBIT'!$E$9)</f>
        <v>-</v>
      </c>
      <c r="W100" s="135" t="str">
        <f>IF(W94="-","-",SUM(W92:W99)*'3j EBIT'!$E$9)</f>
        <v>-</v>
      </c>
      <c r="X100" s="135" t="str">
        <f>IF(X94="-","-",SUM(X92:X99)*'3j EBIT'!$E$9)</f>
        <v>-</v>
      </c>
      <c r="Y100" s="135" t="str">
        <f>IF(Y94="-","-",SUM(Y92:Y99)*'3j EBIT'!$E$9)</f>
        <v>-</v>
      </c>
      <c r="Z100" s="135" t="str">
        <f>IF(Z94="-","-",SUM(Z92:Z99)*'3j EBIT'!$E$9)</f>
        <v>-</v>
      </c>
      <c r="AA100" s="29"/>
    </row>
    <row r="101" spans="1:27" s="30" customFormat="1" ht="11.25" customHeight="1" x14ac:dyDescent="0.25">
      <c r="A101" s="273">
        <v>10</v>
      </c>
      <c r="B101" s="138" t="s">
        <v>294</v>
      </c>
      <c r="C101" s="188" t="s">
        <v>549</v>
      </c>
      <c r="D101" s="141" t="s">
        <v>326</v>
      </c>
      <c r="E101" s="136"/>
      <c r="F101" s="31"/>
      <c r="G101" s="135">
        <f>IF(G96="-","-",SUM(G92:G94,G96:G100)*'3k HAP'!$E$10)</f>
        <v>0.80426607498082003</v>
      </c>
      <c r="H101" s="135">
        <f>IF(H96="-","-",SUM(H92:H94,H96:H100)*'3k HAP'!$E$10)</f>
        <v>0.80566834977854118</v>
      </c>
      <c r="I101" s="135">
        <f>IF(I96="-","-",SUM(I92:I94,I96:I100)*'3k HAP'!$E$10)</f>
        <v>0.80816346087976276</v>
      </c>
      <c r="J101" s="135">
        <f>IF(J96="-","-",SUM(J92:J94,J96:J100)*'3k HAP'!$E$10)</f>
        <v>0.81237028527292698</v>
      </c>
      <c r="K101" s="135">
        <f>IF(K96="-","-",SUM(K92:K94,K96:K100)*'3k HAP'!$E$10)</f>
        <v>0.82220841869075079</v>
      </c>
      <c r="L101" s="135">
        <f>IF(L96="-","-",SUM(L92:L94,L96:L100)*'3k HAP'!$E$10)</f>
        <v>0.82905121823823835</v>
      </c>
      <c r="M101" s="135">
        <f>IF(M96="-","-",SUM(M92:M94,M96:M100)*'3k HAP'!$E$10)</f>
        <v>0.87358772565497977</v>
      </c>
      <c r="N101" s="135">
        <f>IF(N96="-","-",SUM(N92:N94,N96:N100)*'3k HAP'!$E$10)</f>
        <v>0.93367620148506569</v>
      </c>
      <c r="O101" s="31"/>
      <c r="P101" s="135">
        <f>IF(P96="-","-",SUM(P92:P94,P96:P100)*'3k HAP'!$E$10)</f>
        <v>0.71931001321651533</v>
      </c>
      <c r="Q101" s="135" t="str">
        <f>IF(Q96="-","-",SUM(Q92:Q94,Q96:Q100)*'3k HAP'!$E$10)</f>
        <v>-</v>
      </c>
      <c r="R101" s="135" t="str">
        <f>IF(R96="-","-",SUM(R92:R94,R96:R100)*'3k HAP'!$E$10)</f>
        <v>-</v>
      </c>
      <c r="S101" s="135" t="str">
        <f>IF(S96="-","-",SUM(S92:S94,S96:S100)*'3k HAP'!$E$10)</f>
        <v>-</v>
      </c>
      <c r="T101" s="135" t="str">
        <f>IF(T96="-","-",SUM(T92:T94,T96:T100)*'3k HAP'!$E$10)</f>
        <v>-</v>
      </c>
      <c r="U101" s="135" t="str">
        <f>IF(U96="-","-",SUM(U92:U94,U96:U100)*'3k HAP'!$E$10)</f>
        <v>-</v>
      </c>
      <c r="V101" s="135" t="str">
        <f>IF(V96="-","-",SUM(V92:V94,V96:V100)*'3k HAP'!$E$10)</f>
        <v>-</v>
      </c>
      <c r="W101" s="135" t="str">
        <f>IF(W96="-","-",SUM(W92:W94,W96:W100)*'3k HAP'!$E$10)</f>
        <v>-</v>
      </c>
      <c r="X101" s="135" t="str">
        <f>IF(X96="-","-",SUM(X92:X94,X96:X100)*'3k HAP'!$E$10)</f>
        <v>-</v>
      </c>
      <c r="Y101" s="135" t="str">
        <f>IF(Y96="-","-",SUM(Y92:Y94,Y96:Y100)*'3k HAP'!$E$10)</f>
        <v>-</v>
      </c>
      <c r="Z101" s="135" t="str">
        <f>IF(Z96="-","-",SUM(Z92:Z94,Z96:Z100)*'3k HAP'!$E$10)</f>
        <v>-</v>
      </c>
      <c r="AA101" s="29"/>
    </row>
    <row r="102" spans="1:27" s="30" customFormat="1" ht="11.5" x14ac:dyDescent="0.25">
      <c r="A102" s="273">
        <v>11</v>
      </c>
      <c r="B102" s="138" t="s">
        <v>46</v>
      </c>
      <c r="C102" s="138" t="str">
        <f>B102&amp;"_"&amp;D102</f>
        <v>Total_Southern</v>
      </c>
      <c r="D102" s="141" t="s">
        <v>326</v>
      </c>
      <c r="E102" s="137"/>
      <c r="F102" s="31"/>
      <c r="G102" s="135">
        <f t="shared" ref="G102:N102" si="14">IF(G96="-","-",SUM(G92:G101))</f>
        <v>68.113639388847147</v>
      </c>
      <c r="H102" s="135">
        <f t="shared" si="14"/>
        <v>68.211906749185985</v>
      </c>
      <c r="I102" s="135">
        <f t="shared" si="14"/>
        <v>67.255256915549651</v>
      </c>
      <c r="J102" s="135">
        <f t="shared" si="14"/>
        <v>67.550058996566193</v>
      </c>
      <c r="K102" s="135">
        <f t="shared" si="14"/>
        <v>68.71398691982472</v>
      </c>
      <c r="L102" s="135">
        <f t="shared" si="14"/>
        <v>69.193510512455816</v>
      </c>
      <c r="M102" s="135">
        <f t="shared" si="14"/>
        <v>72.022500085730499</v>
      </c>
      <c r="N102" s="135">
        <f t="shared" si="14"/>
        <v>76.233326605754613</v>
      </c>
      <c r="O102" s="31"/>
      <c r="P102" s="135">
        <f t="shared" ref="P102:Z102" si="15">IF(P96="-","-",SUM(P92:P101))</f>
        <v>50.407164400972285</v>
      </c>
      <c r="Q102" s="135" t="str">
        <f t="shared" si="15"/>
        <v>-</v>
      </c>
      <c r="R102" s="135" t="str">
        <f t="shared" si="15"/>
        <v>-</v>
      </c>
      <c r="S102" s="135" t="str">
        <f t="shared" si="15"/>
        <v>-</v>
      </c>
      <c r="T102" s="135" t="str">
        <f t="shared" si="15"/>
        <v>-</v>
      </c>
      <c r="U102" s="135" t="str">
        <f t="shared" si="15"/>
        <v>-</v>
      </c>
      <c r="V102" s="135" t="str">
        <f t="shared" si="15"/>
        <v>-</v>
      </c>
      <c r="W102" s="135" t="str">
        <f t="shared" si="15"/>
        <v>-</v>
      </c>
      <c r="X102" s="135" t="str">
        <f t="shared" si="15"/>
        <v>-</v>
      </c>
      <c r="Y102" s="135" t="str">
        <f t="shared" si="15"/>
        <v>-</v>
      </c>
      <c r="Z102" s="135" t="str">
        <f t="shared" si="15"/>
        <v>-</v>
      </c>
      <c r="AA102" s="29"/>
    </row>
    <row r="103" spans="1:27" s="30" customFormat="1" ht="11.5" x14ac:dyDescent="0.25">
      <c r="A103" s="273">
        <v>1</v>
      </c>
      <c r="B103" s="142" t="s">
        <v>353</v>
      </c>
      <c r="C103" s="142" t="s">
        <v>344</v>
      </c>
      <c r="D103" s="140" t="s">
        <v>327</v>
      </c>
      <c r="E103" s="134"/>
      <c r="F103" s="31"/>
      <c r="G103" s="41" t="s">
        <v>336</v>
      </c>
      <c r="H103" s="41" t="s">
        <v>336</v>
      </c>
      <c r="I103" s="41" t="s">
        <v>336</v>
      </c>
      <c r="J103" s="41" t="s">
        <v>336</v>
      </c>
      <c r="K103" s="41" t="s">
        <v>336</v>
      </c>
      <c r="L103" s="41" t="s">
        <v>336</v>
      </c>
      <c r="M103" s="41" t="s">
        <v>336</v>
      </c>
      <c r="N103" s="41" t="s">
        <v>336</v>
      </c>
      <c r="O103" s="31"/>
      <c r="P103" s="41" t="s">
        <v>336</v>
      </c>
      <c r="Q103" s="41" t="s">
        <v>336</v>
      </c>
      <c r="R103" s="41" t="s">
        <v>336</v>
      </c>
      <c r="S103" s="41" t="s">
        <v>336</v>
      </c>
      <c r="T103" s="41" t="s">
        <v>336</v>
      </c>
      <c r="U103" s="41" t="s">
        <v>336</v>
      </c>
      <c r="V103" s="41" t="s">
        <v>336</v>
      </c>
      <c r="W103" s="41" t="s">
        <v>336</v>
      </c>
      <c r="X103" s="41" t="s">
        <v>336</v>
      </c>
      <c r="Y103" s="41" t="s">
        <v>336</v>
      </c>
      <c r="Z103" s="41" t="s">
        <v>336</v>
      </c>
      <c r="AA103" s="29"/>
    </row>
    <row r="104" spans="1:27" s="30" customFormat="1" ht="11.5" x14ac:dyDescent="0.25">
      <c r="A104" s="273">
        <v>2</v>
      </c>
      <c r="B104" s="142" t="s">
        <v>353</v>
      </c>
      <c r="C104" s="142" t="s">
        <v>303</v>
      </c>
      <c r="D104" s="140" t="s">
        <v>327</v>
      </c>
      <c r="E104" s="134"/>
      <c r="F104" s="31"/>
      <c r="G104" s="41" t="s">
        <v>336</v>
      </c>
      <c r="H104" s="41" t="s">
        <v>336</v>
      </c>
      <c r="I104" s="41" t="s">
        <v>336</v>
      </c>
      <c r="J104" s="41" t="s">
        <v>336</v>
      </c>
      <c r="K104" s="41" t="s">
        <v>336</v>
      </c>
      <c r="L104" s="41" t="s">
        <v>336</v>
      </c>
      <c r="M104" s="41" t="s">
        <v>336</v>
      </c>
      <c r="N104" s="41" t="s">
        <v>336</v>
      </c>
      <c r="O104" s="31"/>
      <c r="P104" s="41" t="s">
        <v>336</v>
      </c>
      <c r="Q104" s="41" t="s">
        <v>336</v>
      </c>
      <c r="R104" s="41" t="s">
        <v>336</v>
      </c>
      <c r="S104" s="41" t="s">
        <v>336</v>
      </c>
      <c r="T104" s="41" t="s">
        <v>336</v>
      </c>
      <c r="U104" s="41" t="s">
        <v>336</v>
      </c>
      <c r="V104" s="41" t="s">
        <v>336</v>
      </c>
      <c r="W104" s="41" t="s">
        <v>336</v>
      </c>
      <c r="X104" s="41" t="s">
        <v>336</v>
      </c>
      <c r="Y104" s="41" t="s">
        <v>336</v>
      </c>
      <c r="Z104" s="41" t="s">
        <v>336</v>
      </c>
      <c r="AA104" s="29"/>
    </row>
    <row r="105" spans="1:27" s="30" customFormat="1" ht="12.4" customHeight="1" x14ac:dyDescent="0.25">
      <c r="A105" s="273">
        <v>3</v>
      </c>
      <c r="B105" s="142" t="s">
        <v>2</v>
      </c>
      <c r="C105" s="142" t="s">
        <v>345</v>
      </c>
      <c r="D105" s="140" t="s">
        <v>327</v>
      </c>
      <c r="E105" s="134"/>
      <c r="F105" s="31"/>
      <c r="G105" s="41">
        <f>IF('3c PC'!G14="-","-",'3c PC'!G61)</f>
        <v>6.5567588596821027</v>
      </c>
      <c r="H105" s="41">
        <f>IF('3c PC'!H14="-","-",'3c PC'!H61)</f>
        <v>6.5567588596821027</v>
      </c>
      <c r="I105" s="41">
        <f>IF('3c PC'!I14="-","-",'3c PC'!I61)</f>
        <v>6.6197359495950758</v>
      </c>
      <c r="J105" s="41">
        <f>IF('3c PC'!J14="-","-",'3c PC'!J61)</f>
        <v>6.6197359495950758</v>
      </c>
      <c r="K105" s="41">
        <f>IF('3c PC'!K14="-","-",'3c PC'!K61)</f>
        <v>6.6995028867368616</v>
      </c>
      <c r="L105" s="41">
        <f>IF('3c PC'!L14="-","-",'3c PC'!L61)</f>
        <v>6.6995028867368616</v>
      </c>
      <c r="M105" s="41">
        <f>IF('3c PC'!M14="-","-",'3c PC'!M61)</f>
        <v>7.1131218301273513</v>
      </c>
      <c r="N105" s="41">
        <f>IF('3c PC'!N14="-","-",'3c PC'!N61)</f>
        <v>7.1131218301273513</v>
      </c>
      <c r="O105" s="31"/>
      <c r="P105" s="41" t="str">
        <f>'3c PC'!P61</f>
        <v>-</v>
      </c>
      <c r="Q105" s="41" t="str">
        <f>'3c PC'!Q61</f>
        <v>-</v>
      </c>
      <c r="R105" s="41" t="str">
        <f>'3c PC'!R61</f>
        <v>-</v>
      </c>
      <c r="S105" s="41" t="str">
        <f>'3c PC'!S61</f>
        <v>-</v>
      </c>
      <c r="T105" s="41" t="str">
        <f>'3c PC'!T61</f>
        <v>-</v>
      </c>
      <c r="U105" s="41" t="str">
        <f>'3c PC'!U61</f>
        <v>-</v>
      </c>
      <c r="V105" s="41" t="str">
        <f>'3c PC'!V61</f>
        <v>-</v>
      </c>
      <c r="W105" s="41" t="str">
        <f>'3c PC'!W61</f>
        <v>-</v>
      </c>
      <c r="X105" s="41" t="str">
        <f>'3c PC'!X61</f>
        <v>-</v>
      </c>
      <c r="Y105" s="41" t="str">
        <f>'3c PC'!Y61</f>
        <v>-</v>
      </c>
      <c r="Z105" s="41" t="str">
        <f>'3c PC'!Z61</f>
        <v>-</v>
      </c>
      <c r="AA105" s="29"/>
    </row>
    <row r="106" spans="1:27" s="30" customFormat="1" ht="11.25" customHeight="1" x14ac:dyDescent="0.25">
      <c r="A106" s="273">
        <v>4</v>
      </c>
      <c r="B106" s="142" t="s">
        <v>355</v>
      </c>
      <c r="C106" s="142" t="s">
        <v>346</v>
      </c>
      <c r="D106" s="140" t="s">
        <v>327</v>
      </c>
      <c r="E106" s="134"/>
      <c r="F106" s="31"/>
      <c r="G106" s="41">
        <f>IF('3d NC-Elec'!H50="-","-",'3d NC-Elec'!H50)</f>
        <v>17.118500000000001</v>
      </c>
      <c r="H106" s="41">
        <f>IF('3d NC-Elec'!I50="-","-",'3d NC-Elec'!I50)</f>
        <v>17.118500000000001</v>
      </c>
      <c r="I106" s="41">
        <f>IF('3d NC-Elec'!J50="-","-",'3d NC-Elec'!J50)</f>
        <v>24.9879</v>
      </c>
      <c r="J106" s="41">
        <f>IF('3d NC-Elec'!K50="-","-",'3d NC-Elec'!K50)</f>
        <v>24.9879</v>
      </c>
      <c r="K106" s="41">
        <f>IF('3d NC-Elec'!L50="-","-",'3d NC-Elec'!L50)</f>
        <v>16.461499999999997</v>
      </c>
      <c r="L106" s="41">
        <f>IF('3d NC-Elec'!M50="-","-",'3d NC-Elec'!M50)</f>
        <v>16.461499999999997</v>
      </c>
      <c r="M106" s="41">
        <f>IF('3d NC-Elec'!N50="-","-",'3d NC-Elec'!N50)</f>
        <v>16.169499999999999</v>
      </c>
      <c r="N106" s="41">
        <f>IF('3d NC-Elec'!O50="-","-",'3d NC-Elec'!O50)</f>
        <v>16.169499999999999</v>
      </c>
      <c r="O106" s="31"/>
      <c r="P106" s="41" t="str">
        <f>'3d NC-Elec'!Q50</f>
        <v>-</v>
      </c>
      <c r="Q106" s="41" t="str">
        <f>'3d NC-Elec'!R50</f>
        <v>-</v>
      </c>
      <c r="R106" s="41" t="str">
        <f>'3d NC-Elec'!S50</f>
        <v>-</v>
      </c>
      <c r="S106" s="41" t="str">
        <f>'3d NC-Elec'!T50</f>
        <v>-</v>
      </c>
      <c r="T106" s="41" t="str">
        <f>'3d NC-Elec'!U50</f>
        <v>-</v>
      </c>
      <c r="U106" s="41" t="str">
        <f>'3d NC-Elec'!V50</f>
        <v>-</v>
      </c>
      <c r="V106" s="41" t="str">
        <f>'3d NC-Elec'!W50</f>
        <v>-</v>
      </c>
      <c r="W106" s="41" t="str">
        <f>'3d NC-Elec'!X50</f>
        <v>-</v>
      </c>
      <c r="X106" s="41" t="str">
        <f>'3d NC-Elec'!Y50</f>
        <v>-</v>
      </c>
      <c r="Y106" s="41" t="str">
        <f>'3d NC-Elec'!Z50</f>
        <v>-</v>
      </c>
      <c r="Z106" s="41" t="str">
        <f>'3d NC-Elec'!AA50</f>
        <v>-</v>
      </c>
      <c r="AA106" s="29"/>
    </row>
    <row r="107" spans="1:27" s="30" customFormat="1" ht="11.25" customHeight="1" x14ac:dyDescent="0.25">
      <c r="A107" s="273">
        <v>5</v>
      </c>
      <c r="B107" s="142" t="s">
        <v>352</v>
      </c>
      <c r="C107" s="142" t="s">
        <v>347</v>
      </c>
      <c r="D107" s="140" t="s">
        <v>327</v>
      </c>
      <c r="E107" s="134"/>
      <c r="F107" s="31"/>
      <c r="G107" s="41">
        <f>IF('3f CPIH'!C$16="-","-",'3g OC '!$E$9*('3f CPIH'!C$16/'3f CPIH'!$G$16))</f>
        <v>42.4769437907173</v>
      </c>
      <c r="H107" s="41">
        <f>IF('3f CPIH'!D$16="-","-",'3g OC '!$E$9*('3f CPIH'!D$16/'3f CPIH'!$G$16))</f>
        <v>42.561982717225234</v>
      </c>
      <c r="I107" s="41">
        <f>IF('3f CPIH'!E$16="-","-",'3g OC '!$E$9*('3f CPIH'!E$16/'3f CPIH'!$G$16))</f>
        <v>42.689541106987157</v>
      </c>
      <c r="J107" s="41">
        <f>IF('3f CPIH'!F$16="-","-",'3g OC '!$E$9*('3f CPIH'!F$16/'3f CPIH'!$G$16))</f>
        <v>42.944657886510981</v>
      </c>
      <c r="K107" s="41">
        <f>IF('3f CPIH'!G$16="-","-",'3g OC '!$E$9*('3f CPIH'!G$16/'3f CPIH'!$G$16))</f>
        <v>43.454891445558637</v>
      </c>
      <c r="L107" s="41">
        <f>IF('3f CPIH'!H$16="-","-",'3g OC '!$E$9*('3f CPIH'!H$16/'3f CPIH'!$G$16))</f>
        <v>44.007644467860267</v>
      </c>
      <c r="M107" s="41">
        <f>IF('3f CPIH'!I$16="-","-",'3g OC '!$E$9*('3f CPIH'!I$16/'3f CPIH'!$G$16))</f>
        <v>44.645436416669831</v>
      </c>
      <c r="N107" s="41">
        <f>IF('3f CPIH'!J$16="-","-",'3g OC '!$E$9*('3f CPIH'!J$16/'3f CPIH'!$G$16))</f>
        <v>45.028111585955578</v>
      </c>
      <c r="O107" s="31"/>
      <c r="P107" s="41">
        <f>IF('3f CPIH'!L$16="-","-",'3g OC '!$E$9*('3f CPIH'!L$16/'3f CPIH'!$G$16))</f>
        <v>45.028111585955578</v>
      </c>
      <c r="Q107" s="41" t="str">
        <f>IF('3f CPIH'!M$16="-","-",'3g OC '!$E$9*('3f CPIH'!M$16/'3f CPIH'!$G$16))</f>
        <v>-</v>
      </c>
      <c r="R107" s="41" t="str">
        <f>IF('3f CPIH'!N$16="-","-",'3g OC '!$E$9*('3f CPIH'!N$16/'3f CPIH'!$G$16))</f>
        <v>-</v>
      </c>
      <c r="S107" s="41" t="str">
        <f>IF('3f CPIH'!O$16="-","-",'3g OC '!$E$9*('3f CPIH'!O$16/'3f CPIH'!$G$16))</f>
        <v>-</v>
      </c>
      <c r="T107" s="41" t="str">
        <f>IF('3f CPIH'!P$16="-","-",'3g OC '!$E$9*('3f CPIH'!P$16/'3f CPIH'!$G$16))</f>
        <v>-</v>
      </c>
      <c r="U107" s="41" t="str">
        <f>IF('3f CPIH'!Q$16="-","-",'3g OC '!$E$9*('3f CPIH'!Q$16/'3f CPIH'!$G$16))</f>
        <v>-</v>
      </c>
      <c r="V107" s="41" t="str">
        <f>IF('3f CPIH'!R$16="-","-",'3g OC '!$E$9*('3f CPIH'!R$16/'3f CPIH'!$G$16))</f>
        <v>-</v>
      </c>
      <c r="W107" s="41" t="str">
        <f>IF('3f CPIH'!S$16="-","-",'3g OC '!$E$9*('3f CPIH'!S$16/'3f CPIH'!$G$16))</f>
        <v>-</v>
      </c>
      <c r="X107" s="41" t="str">
        <f>IF('3f CPIH'!T$16="-","-",'3g OC '!$E$9*('3f CPIH'!T$16/'3f CPIH'!$G$16))</f>
        <v>-</v>
      </c>
      <c r="Y107" s="41" t="str">
        <f>IF('3f CPIH'!U$16="-","-",'3g OC '!$E$9*('3f CPIH'!U$16/'3f CPIH'!$G$16))</f>
        <v>-</v>
      </c>
      <c r="Z107" s="41" t="str">
        <f>IF('3f CPIH'!V$16="-","-",'3g OC '!$E$9*('3f CPIH'!V$16/'3f CPIH'!$G$16))</f>
        <v>-</v>
      </c>
      <c r="AA107" s="29"/>
    </row>
    <row r="108" spans="1:27" s="30" customFormat="1" ht="11.25" customHeight="1" x14ac:dyDescent="0.25">
      <c r="A108" s="273">
        <v>6</v>
      </c>
      <c r="B108" s="142" t="s">
        <v>352</v>
      </c>
      <c r="C108" s="142" t="s">
        <v>45</v>
      </c>
      <c r="D108" s="140" t="s">
        <v>327</v>
      </c>
      <c r="E108" s="134"/>
      <c r="F108" s="31"/>
      <c r="G108" s="41" t="s">
        <v>336</v>
      </c>
      <c r="H108" s="41" t="s">
        <v>336</v>
      </c>
      <c r="I108" s="41" t="s">
        <v>336</v>
      </c>
      <c r="J108" s="41" t="s">
        <v>336</v>
      </c>
      <c r="K108" s="41">
        <f>IF('3h SMNCC'!F$36="-","-",'3h SMNCC'!F$44)</f>
        <v>0</v>
      </c>
      <c r="L108" s="41">
        <f>IF('3h SMNCC'!G$36="-","-",'3h SMNCC'!G$44)</f>
        <v>-0.15183804717209767</v>
      </c>
      <c r="M108" s="41">
        <f>IF('3h SMNCC'!H$36="-","-",'3h SMNCC'!H$44)</f>
        <v>1.7175769694001015</v>
      </c>
      <c r="N108" s="41">
        <f>IF('3h SMNCC'!I$36="-","-",'3h SMNCC'!I$44)</f>
        <v>5.3116046327263104</v>
      </c>
      <c r="O108" s="31"/>
      <c r="P108" s="41" t="str">
        <f>IF('3h SMNCC'!K$36="-","-",'3h SMNCC'!K$44)</f>
        <v>-</v>
      </c>
      <c r="Q108" s="41" t="str">
        <f>IF('3h SMNCC'!L$36="-","-",'3h SMNCC'!L$44)</f>
        <v>-</v>
      </c>
      <c r="R108" s="41" t="str">
        <f>IF('3h SMNCC'!M$36="-","-",'3h SMNCC'!M$44)</f>
        <v>-</v>
      </c>
      <c r="S108" s="41" t="str">
        <f>IF('3h SMNCC'!N$36="-","-",'3h SMNCC'!N$44)</f>
        <v>-</v>
      </c>
      <c r="T108" s="41" t="str">
        <f>IF('3h SMNCC'!O$36="-","-",'3h SMNCC'!O$44)</f>
        <v>-</v>
      </c>
      <c r="U108" s="41" t="str">
        <f>IF('3h SMNCC'!P$36="-","-",'3h SMNCC'!P$44)</f>
        <v>-</v>
      </c>
      <c r="V108" s="41" t="str">
        <f>IF('3h SMNCC'!Q$36="-","-",'3h SMNCC'!Q$44)</f>
        <v>-</v>
      </c>
      <c r="W108" s="41" t="str">
        <f>IF('3h SMNCC'!R$36="-","-",'3h SMNCC'!R$44)</f>
        <v>-</v>
      </c>
      <c r="X108" s="41" t="str">
        <f>IF('3h SMNCC'!S$36="-","-",'3h SMNCC'!S$44)</f>
        <v>-</v>
      </c>
      <c r="Y108" s="41" t="str">
        <f>IF('3h SMNCC'!T$36="-","-",'3h SMNCC'!T$44)</f>
        <v>-</v>
      </c>
      <c r="Z108" s="41" t="str">
        <f>IF('3h SMNCC'!U$36="-","-",'3h SMNCC'!U$44)</f>
        <v>-</v>
      </c>
      <c r="AA108" s="29"/>
    </row>
    <row r="109" spans="1:27" s="30" customFormat="1" ht="11.25" customHeight="1" x14ac:dyDescent="0.25">
      <c r="A109" s="273">
        <v>7</v>
      </c>
      <c r="B109" s="142" t="s">
        <v>352</v>
      </c>
      <c r="C109" s="142" t="s">
        <v>399</v>
      </c>
      <c r="D109" s="140" t="s">
        <v>327</v>
      </c>
      <c r="E109" s="134"/>
      <c r="F109" s="31"/>
      <c r="G109" s="41">
        <f>IF('3f CPIH'!C$16="-","-",'3i PAAC PAP'!$G$13*('3f CPIH'!C$16/'3f CPIH'!$G$16))</f>
        <v>4.3957347110466403</v>
      </c>
      <c r="H109" s="41">
        <f>IF('3f CPIH'!D$16="-","-",'3i PAAC PAP'!$G$13*('3f CPIH'!D$16/'3f CPIH'!$G$16))</f>
        <v>4.4045349807384246</v>
      </c>
      <c r="I109" s="41">
        <f>IF('3f CPIH'!E$16="-","-",'3i PAAC PAP'!$G$13*('3f CPIH'!E$16/'3f CPIH'!$G$16))</f>
        <v>4.417735385276103</v>
      </c>
      <c r="J109" s="41">
        <f>IF('3f CPIH'!F$16="-","-",'3i PAAC PAP'!$G$13*('3f CPIH'!F$16/'3f CPIH'!$G$16))</f>
        <v>4.4441361943514579</v>
      </c>
      <c r="K109" s="41">
        <f>IF('3f CPIH'!G$16="-","-",'3i PAAC PAP'!$G$13*('3f CPIH'!G$16/'3f CPIH'!$G$16))</f>
        <v>4.4969378125021686</v>
      </c>
      <c r="L109" s="41">
        <f>IF('3f CPIH'!H$16="-","-",'3i PAAC PAP'!$G$13*('3f CPIH'!H$16/'3f CPIH'!$G$16))</f>
        <v>4.5541395654987715</v>
      </c>
      <c r="M109" s="41">
        <f>IF('3f CPIH'!I$16="-","-",'3i PAAC PAP'!$G$13*('3f CPIH'!I$16/'3f CPIH'!$G$16))</f>
        <v>4.6201415881871588</v>
      </c>
      <c r="N109" s="41">
        <f>IF('3f CPIH'!J$16="-","-",'3i PAAC PAP'!$G$13*('3f CPIH'!J$16/'3f CPIH'!$G$16))</f>
        <v>4.659742801800193</v>
      </c>
      <c r="O109" s="31"/>
      <c r="P109" s="41">
        <f>IF('3f CPIH'!L$16="-","-",'3i PAAC PAP'!$G$13*('3f CPIH'!L$16/'3f CPIH'!$G$16))</f>
        <v>4.659742801800193</v>
      </c>
      <c r="Q109" s="41" t="str">
        <f>IF('3f CPIH'!M$16="-","-",'3i PAAC PAP'!$G$13*('3f CPIH'!M$16/'3f CPIH'!$G$16))</f>
        <v>-</v>
      </c>
      <c r="R109" s="41" t="str">
        <f>IF('3f CPIH'!N$16="-","-",'3i PAAC PAP'!$G$13*('3f CPIH'!N$16/'3f CPIH'!$G$16))</f>
        <v>-</v>
      </c>
      <c r="S109" s="41" t="str">
        <f>IF('3f CPIH'!O$16="-","-",'3i PAAC PAP'!$G$13*('3f CPIH'!O$16/'3f CPIH'!$G$16))</f>
        <v>-</v>
      </c>
      <c r="T109" s="41" t="str">
        <f>IF('3f CPIH'!P$16="-","-",'3i PAAC PAP'!$G$13*('3f CPIH'!P$16/'3f CPIH'!$G$16))</f>
        <v>-</v>
      </c>
      <c r="U109" s="41" t="str">
        <f>IF('3f CPIH'!Q$16="-","-",'3i PAAC PAP'!$G$13*('3f CPIH'!Q$16/'3f CPIH'!$G$16))</f>
        <v>-</v>
      </c>
      <c r="V109" s="41" t="str">
        <f>IF('3f CPIH'!R$16="-","-",'3i PAAC PAP'!$G$13*('3f CPIH'!R$16/'3f CPIH'!$G$16))</f>
        <v>-</v>
      </c>
      <c r="W109" s="41" t="str">
        <f>IF('3f CPIH'!S$16="-","-",'3i PAAC PAP'!$G$13*('3f CPIH'!S$16/'3f CPIH'!$G$16))</f>
        <v>-</v>
      </c>
      <c r="X109" s="41" t="str">
        <f>IF('3f CPIH'!T$16="-","-",'3i PAAC PAP'!$G$13*('3f CPIH'!T$16/'3f CPIH'!$G$16))</f>
        <v>-</v>
      </c>
      <c r="Y109" s="41" t="str">
        <f>IF('3f CPIH'!U$16="-","-",'3i PAAC PAP'!$G$13*('3f CPIH'!U$16/'3f CPIH'!$G$16))</f>
        <v>-</v>
      </c>
      <c r="Z109" s="41" t="str">
        <f>IF('3f CPIH'!V$16="-","-",'3i PAAC PAP'!$G$13*('3f CPIH'!V$16/'3f CPIH'!$G$16))</f>
        <v>-</v>
      </c>
      <c r="AA109" s="29"/>
    </row>
    <row r="110" spans="1:27" s="30" customFormat="1" ht="11.25" customHeight="1" x14ac:dyDescent="0.25">
      <c r="A110" s="273">
        <v>8</v>
      </c>
      <c r="B110" s="142" t="s">
        <v>352</v>
      </c>
      <c r="C110" s="142" t="s">
        <v>417</v>
      </c>
      <c r="D110" s="140" t="s">
        <v>327</v>
      </c>
      <c r="E110" s="134"/>
      <c r="F110" s="31"/>
      <c r="G110" s="41">
        <f>IF(G105="-","-",SUM(G103:G108)*'3i PAAC PAP'!$G$25)</f>
        <v>0.94886435608613884</v>
      </c>
      <c r="H110" s="41">
        <f>IF(H105="-","-",SUM(H103:H108)*'3i PAAC PAP'!$G$25)</f>
        <v>0.95008412508868645</v>
      </c>
      <c r="I110" s="41">
        <f>IF(I105="-","-",SUM(I103:I108)*'3i PAAC PAP'!$G$25)</f>
        <v>1.0656930569550145</v>
      </c>
      <c r="J110" s="41">
        <f>IF(J105="-","-",SUM(J103:J108)*'3i PAAC PAP'!$G$25)</f>
        <v>1.0693523639626576</v>
      </c>
      <c r="K110" s="41">
        <f>IF(K105="-","-",SUM(K103:K108)*'3i PAAC PAP'!$G$25)</f>
        <v>0.95551538948392367</v>
      </c>
      <c r="L110" s="41">
        <f>IF(L105="-","-",SUM(L103:L108)*'3i PAAC PAP'!$G$25)</f>
        <v>0.96126597547320636</v>
      </c>
      <c r="M110" s="41">
        <f>IF(M105="-","-",SUM(M103:M108)*'3i PAAC PAP'!$G$25)</f>
        <v>0.99897294671907877</v>
      </c>
      <c r="N110" s="41">
        <f>IF(N105="-","-",SUM(N103:N108)*'3i PAAC PAP'!$G$25)</f>
        <v>1.0560133992124545</v>
      </c>
      <c r="O110" s="31"/>
      <c r="P110" s="41" t="str">
        <f>IF(P105="-","-",SUM(P103:P108)*'3i PAAC PAP'!$G$25)</f>
        <v>-</v>
      </c>
      <c r="Q110" s="41" t="str">
        <f>IF(Q105="-","-",SUM(Q103:Q108)*'3i PAAC PAP'!$G$25)</f>
        <v>-</v>
      </c>
      <c r="R110" s="41" t="str">
        <f>IF(R105="-","-",SUM(R103:R108)*'3i PAAC PAP'!$G$25)</f>
        <v>-</v>
      </c>
      <c r="S110" s="41" t="str">
        <f>IF(S105="-","-",SUM(S103:S108)*'3i PAAC PAP'!$G$25)</f>
        <v>-</v>
      </c>
      <c r="T110" s="41" t="str">
        <f>IF(T105="-","-",SUM(T103:T108)*'3i PAAC PAP'!$G$25)</f>
        <v>-</v>
      </c>
      <c r="U110" s="41" t="str">
        <f>IF(U105="-","-",SUM(U103:U108)*'3i PAAC PAP'!$G$25)</f>
        <v>-</v>
      </c>
      <c r="V110" s="41" t="str">
        <f>IF(V105="-","-",SUM(V103:V108)*'3i PAAC PAP'!$G$25)</f>
        <v>-</v>
      </c>
      <c r="W110" s="41" t="str">
        <f>IF(W105="-","-",SUM(W103:W108)*'3i PAAC PAP'!$G$25)</f>
        <v>-</v>
      </c>
      <c r="X110" s="41" t="str">
        <f>IF(X105="-","-",SUM(X103:X108)*'3i PAAC PAP'!$G$25)</f>
        <v>-</v>
      </c>
      <c r="Y110" s="41" t="str">
        <f>IF(Y105="-","-",SUM(Y103:Y108)*'3i PAAC PAP'!$G$25)</f>
        <v>-</v>
      </c>
      <c r="Z110" s="41" t="str">
        <f>IF(Z105="-","-",SUM(Z103:Z108)*'3i PAAC PAP'!$G$25)</f>
        <v>-</v>
      </c>
      <c r="AA110" s="29"/>
    </row>
    <row r="111" spans="1:27" s="30" customFormat="1" ht="11.25" customHeight="1" x14ac:dyDescent="0.25">
      <c r="A111" s="273">
        <v>9</v>
      </c>
      <c r="B111" s="142" t="s">
        <v>398</v>
      </c>
      <c r="C111" s="142" t="s">
        <v>548</v>
      </c>
      <c r="D111" s="140" t="s">
        <v>327</v>
      </c>
      <c r="E111" s="134"/>
      <c r="F111" s="31"/>
      <c r="G111" s="41">
        <f>IF(G105="-","-",SUM(G103:G110)*'3j EBIT'!$E$9)</f>
        <v>1.3584392326331114</v>
      </c>
      <c r="H111" s="41">
        <f>IF(H105="-","-",SUM(H103:H110)*'3j EBIT'!$E$9)</f>
        <v>1.3602453529719545</v>
      </c>
      <c r="I111" s="41">
        <f>IF(I105="-","-",SUM(I103:I110)*'3j EBIT'!$E$9)</f>
        <v>1.5158315044774535</v>
      </c>
      <c r="J111" s="41">
        <f>IF(J105="-","-",SUM(J103:J110)*'3j EBIT'!$E$9)</f>
        <v>1.5212498654939834</v>
      </c>
      <c r="K111" s="41">
        <f>IF(K105="-","-",SUM(K103:K110)*'3j EBIT'!$E$9)</f>
        <v>1.3692986031513501</v>
      </c>
      <c r="L111" s="41">
        <f>IF(L105="-","-",SUM(L103:L110)*'3j EBIT'!$E$9)</f>
        <v>1.3781120821195434</v>
      </c>
      <c r="M111" s="41">
        <f>IF(M105="-","-",SUM(M103:M110)*'3j EBIT'!$E$9)</f>
        <v>1.4300302452709666</v>
      </c>
      <c r="N111" s="41">
        <f>IF(N105="-","-",SUM(N103:N110)*'3j EBIT'!$E$9)</f>
        <v>1.5074237907466159</v>
      </c>
      <c r="O111" s="31"/>
      <c r="P111" s="41" t="str">
        <f>IF(P105="-","-",SUM(P103:P110)*'3j EBIT'!$E$9)</f>
        <v>-</v>
      </c>
      <c r="Q111" s="41" t="str">
        <f>IF(Q105="-","-",SUM(Q103:Q110)*'3j EBIT'!$E$9)</f>
        <v>-</v>
      </c>
      <c r="R111" s="41" t="str">
        <f>IF(R105="-","-",SUM(R103:R110)*'3j EBIT'!$E$9)</f>
        <v>-</v>
      </c>
      <c r="S111" s="41" t="str">
        <f>IF(S105="-","-",SUM(S103:S110)*'3j EBIT'!$E$9)</f>
        <v>-</v>
      </c>
      <c r="T111" s="41" t="str">
        <f>IF(T105="-","-",SUM(T103:T110)*'3j EBIT'!$E$9)</f>
        <v>-</v>
      </c>
      <c r="U111" s="41" t="str">
        <f>IF(U105="-","-",SUM(U103:U110)*'3j EBIT'!$E$9)</f>
        <v>-</v>
      </c>
      <c r="V111" s="41" t="str">
        <f>IF(V105="-","-",SUM(V103:V110)*'3j EBIT'!$E$9)</f>
        <v>-</v>
      </c>
      <c r="W111" s="41" t="str">
        <f>IF(W105="-","-",SUM(W103:W110)*'3j EBIT'!$E$9)</f>
        <v>-</v>
      </c>
      <c r="X111" s="41" t="str">
        <f>IF(X105="-","-",SUM(X103:X110)*'3j EBIT'!$E$9)</f>
        <v>-</v>
      </c>
      <c r="Y111" s="41" t="str">
        <f>IF(Y105="-","-",SUM(Y103:Y110)*'3j EBIT'!$E$9)</f>
        <v>-</v>
      </c>
      <c r="Z111" s="41" t="str">
        <f>IF(Z105="-","-",SUM(Z103:Z110)*'3j EBIT'!$E$9)</f>
        <v>-</v>
      </c>
      <c r="AA111" s="29"/>
    </row>
    <row r="112" spans="1:27" s="30" customFormat="1" ht="11.5" x14ac:dyDescent="0.25">
      <c r="A112" s="273">
        <v>10</v>
      </c>
      <c r="B112" s="142" t="s">
        <v>294</v>
      </c>
      <c r="C112" s="190" t="s">
        <v>549</v>
      </c>
      <c r="D112" s="140" t="s">
        <v>327</v>
      </c>
      <c r="E112" s="133"/>
      <c r="F112" s="31"/>
      <c r="G112" s="41">
        <f>IF(G107="-","-",SUM(G103:G105,G107:G111)*'3k HAP'!$E$10)</f>
        <v>0.8068771808224523</v>
      </c>
      <c r="H112" s="41">
        <f>IF(H107="-","-",SUM(H103:H105,H107:H111)*'3k HAP'!$E$10)</f>
        <v>0.80827945562017345</v>
      </c>
      <c r="I112" s="41">
        <f>IF(I107="-","-",SUM(I103:I105,I107:I111)*'3k HAP'!$E$10)</f>
        <v>0.81515482999041899</v>
      </c>
      <c r="J112" s="41">
        <f>IF(J107="-","-",SUM(J103:J105,J107:J111)*'3k HAP'!$E$10)</f>
        <v>0.8193616543835831</v>
      </c>
      <c r="K112" s="41">
        <f>IF(K107="-","-",SUM(K103:K105,K107:K111)*'3k HAP'!$E$10)</f>
        <v>0.82481952453238294</v>
      </c>
      <c r="L112" s="41">
        <f>IF(L107="-","-",SUM(L103:L105,L107:L111)*'3k HAP'!$E$10)</f>
        <v>0.83166232407987051</v>
      </c>
      <c r="M112" s="41">
        <f>IF(M107="-","-",SUM(M103:M105,M107:M111)*'3k HAP'!$E$10)</f>
        <v>0.87619883149661204</v>
      </c>
      <c r="N112" s="41">
        <f>IF(N107="-","-",SUM(N103:N105,N107:N111)*'3k HAP'!$E$10)</f>
        <v>0.93628730732669796</v>
      </c>
      <c r="O112" s="31"/>
      <c r="P112" s="41">
        <f>IF(P107="-","-",SUM(P103:P105,P107:P111)*'3k HAP'!$E$10)</f>
        <v>0.71931001321651533</v>
      </c>
      <c r="Q112" s="41" t="str">
        <f>IF(Q107="-","-",SUM(Q103:Q105,Q107:Q111)*'3k HAP'!$E$10)</f>
        <v>-</v>
      </c>
      <c r="R112" s="41" t="str">
        <f>IF(R107="-","-",SUM(R103:R105,R107:R111)*'3k HAP'!$E$10)</f>
        <v>-</v>
      </c>
      <c r="S112" s="41" t="str">
        <f>IF(S107="-","-",SUM(S103:S105,S107:S111)*'3k HAP'!$E$10)</f>
        <v>-</v>
      </c>
      <c r="T112" s="41" t="str">
        <f>IF(T107="-","-",SUM(T103:T105,T107:T111)*'3k HAP'!$E$10)</f>
        <v>-</v>
      </c>
      <c r="U112" s="41" t="str">
        <f>IF(U107="-","-",SUM(U103:U105,U107:U111)*'3k HAP'!$E$10)</f>
        <v>-</v>
      </c>
      <c r="V112" s="41" t="str">
        <f>IF(V107="-","-",SUM(V103:V105,V107:V111)*'3k HAP'!$E$10)</f>
        <v>-</v>
      </c>
      <c r="W112" s="41" t="str">
        <f>IF(W107="-","-",SUM(W103:W105,W107:W111)*'3k HAP'!$E$10)</f>
        <v>-</v>
      </c>
      <c r="X112" s="41" t="str">
        <f>IF(X107="-","-",SUM(X103:X105,X107:X111)*'3k HAP'!$E$10)</f>
        <v>-</v>
      </c>
      <c r="Y112" s="41" t="str">
        <f>IF(Y107="-","-",SUM(Y103:Y105,Y107:Y111)*'3k HAP'!$E$10)</f>
        <v>-</v>
      </c>
      <c r="Z112" s="41" t="str">
        <f>IF(Z107="-","-",SUM(Z103:Z105,Z107:Z111)*'3k HAP'!$E$10)</f>
        <v>-</v>
      </c>
      <c r="AA112" s="29"/>
    </row>
    <row r="113" spans="1:27" s="30" customFormat="1" ht="11.5" x14ac:dyDescent="0.25">
      <c r="A113" s="273">
        <v>11</v>
      </c>
      <c r="B113" s="142" t="s">
        <v>46</v>
      </c>
      <c r="C113" s="142" t="str">
        <f>B113&amp;"_"&amp;D113</f>
        <v>Total_South East</v>
      </c>
      <c r="D113" s="140" t="s">
        <v>327</v>
      </c>
      <c r="E113" s="134"/>
      <c r="F113" s="31"/>
      <c r="G113" s="41">
        <f t="shared" ref="G113:N113" si="16">IF(G107="-","-",SUM(G103:G112))</f>
        <v>73.66211813098775</v>
      </c>
      <c r="H113" s="41">
        <f t="shared" si="16"/>
        <v>73.760385491326588</v>
      </c>
      <c r="I113" s="41">
        <f t="shared" si="16"/>
        <v>82.11159183328121</v>
      </c>
      <c r="J113" s="41">
        <f t="shared" si="16"/>
        <v>82.406393914297752</v>
      </c>
      <c r="K113" s="41">
        <f t="shared" si="16"/>
        <v>74.262465661965322</v>
      </c>
      <c r="L113" s="41">
        <f t="shared" si="16"/>
        <v>74.741989254596433</v>
      </c>
      <c r="M113" s="41">
        <f t="shared" si="16"/>
        <v>77.570978827871087</v>
      </c>
      <c r="N113" s="41">
        <f t="shared" si="16"/>
        <v>81.781805347895201</v>
      </c>
      <c r="O113" s="31"/>
      <c r="P113" s="41">
        <f t="shared" ref="P113:Z113" si="17">IF(P107="-","-",SUM(P103:P112))</f>
        <v>50.407164400972285</v>
      </c>
      <c r="Q113" s="41" t="str">
        <f t="shared" si="17"/>
        <v>-</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5" x14ac:dyDescent="0.25">
      <c r="A114" s="273">
        <v>1</v>
      </c>
      <c r="B114" s="138" t="s">
        <v>353</v>
      </c>
      <c r="C114" s="138" t="s">
        <v>344</v>
      </c>
      <c r="D114" s="141" t="s">
        <v>328</v>
      </c>
      <c r="E114" s="137"/>
      <c r="F114" s="31"/>
      <c r="G114" s="135" t="s">
        <v>336</v>
      </c>
      <c r="H114" s="135" t="s">
        <v>336</v>
      </c>
      <c r="I114" s="135" t="s">
        <v>336</v>
      </c>
      <c r="J114" s="135" t="s">
        <v>336</v>
      </c>
      <c r="K114" s="135" t="s">
        <v>336</v>
      </c>
      <c r="L114" s="135" t="s">
        <v>336</v>
      </c>
      <c r="M114" s="135" t="s">
        <v>336</v>
      </c>
      <c r="N114" s="135" t="s">
        <v>336</v>
      </c>
      <c r="O114" s="31"/>
      <c r="P114" s="135" t="s">
        <v>336</v>
      </c>
      <c r="Q114" s="135" t="s">
        <v>336</v>
      </c>
      <c r="R114" s="135" t="s">
        <v>336</v>
      </c>
      <c r="S114" s="135" t="s">
        <v>336</v>
      </c>
      <c r="T114" s="135" t="s">
        <v>336</v>
      </c>
      <c r="U114" s="135" t="s">
        <v>336</v>
      </c>
      <c r="V114" s="135" t="s">
        <v>336</v>
      </c>
      <c r="W114" s="135" t="s">
        <v>336</v>
      </c>
      <c r="X114" s="135" t="s">
        <v>336</v>
      </c>
      <c r="Y114" s="135" t="s">
        <v>336</v>
      </c>
      <c r="Z114" s="135" t="s">
        <v>336</v>
      </c>
      <c r="AA114" s="29"/>
    </row>
    <row r="115" spans="1:27" s="30" customFormat="1" ht="11.5" x14ac:dyDescent="0.25">
      <c r="A115" s="273">
        <v>2</v>
      </c>
      <c r="B115" s="138" t="s">
        <v>353</v>
      </c>
      <c r="C115" s="138" t="s">
        <v>303</v>
      </c>
      <c r="D115" s="141" t="s">
        <v>328</v>
      </c>
      <c r="E115" s="137"/>
      <c r="F115" s="31"/>
      <c r="G115" s="135" t="s">
        <v>336</v>
      </c>
      <c r="H115" s="135" t="s">
        <v>336</v>
      </c>
      <c r="I115" s="135" t="s">
        <v>336</v>
      </c>
      <c r="J115" s="135" t="s">
        <v>336</v>
      </c>
      <c r="K115" s="135" t="s">
        <v>336</v>
      </c>
      <c r="L115" s="135" t="s">
        <v>336</v>
      </c>
      <c r="M115" s="135" t="s">
        <v>336</v>
      </c>
      <c r="N115" s="135" t="s">
        <v>336</v>
      </c>
      <c r="O115" s="31"/>
      <c r="P115" s="135" t="s">
        <v>336</v>
      </c>
      <c r="Q115" s="135" t="s">
        <v>336</v>
      </c>
      <c r="R115" s="135" t="s">
        <v>336</v>
      </c>
      <c r="S115" s="135" t="s">
        <v>336</v>
      </c>
      <c r="T115" s="135" t="s">
        <v>336</v>
      </c>
      <c r="U115" s="135" t="s">
        <v>336</v>
      </c>
      <c r="V115" s="135" t="s">
        <v>336</v>
      </c>
      <c r="W115" s="135" t="s">
        <v>336</v>
      </c>
      <c r="X115" s="135" t="s">
        <v>336</v>
      </c>
      <c r="Y115" s="135" t="s">
        <v>336</v>
      </c>
      <c r="Z115" s="135" t="s">
        <v>336</v>
      </c>
      <c r="AA115" s="29"/>
    </row>
    <row r="116" spans="1:27" s="30" customFormat="1" ht="11.25" customHeight="1" x14ac:dyDescent="0.25">
      <c r="A116" s="273">
        <v>3</v>
      </c>
      <c r="B116" s="138" t="s">
        <v>2</v>
      </c>
      <c r="C116" s="138" t="s">
        <v>345</v>
      </c>
      <c r="D116" s="141" t="s">
        <v>328</v>
      </c>
      <c r="E116" s="137"/>
      <c r="F116" s="31"/>
      <c r="G116" s="135">
        <f>IF('3c PC'!G14="-","-",'3c PC'!G61)</f>
        <v>6.5567588596821027</v>
      </c>
      <c r="H116" s="135">
        <f>IF('3c PC'!H14="-","-",'3c PC'!H61)</f>
        <v>6.5567588596821027</v>
      </c>
      <c r="I116" s="135">
        <f>IF('3c PC'!I14="-","-",'3c PC'!I61)</f>
        <v>6.6197359495950758</v>
      </c>
      <c r="J116" s="135">
        <f>IF('3c PC'!J14="-","-",'3c PC'!J61)</f>
        <v>6.6197359495950758</v>
      </c>
      <c r="K116" s="135">
        <f>IF('3c PC'!K14="-","-",'3c PC'!K61)</f>
        <v>6.6995028867368616</v>
      </c>
      <c r="L116" s="135">
        <f>IF('3c PC'!L14="-","-",'3c PC'!L61)</f>
        <v>6.6995028867368616</v>
      </c>
      <c r="M116" s="135">
        <f>IF('3c PC'!M14="-","-",'3c PC'!M61)</f>
        <v>7.1131218301273513</v>
      </c>
      <c r="N116" s="135">
        <f>IF('3c PC'!N14="-","-",'3c PC'!N61)</f>
        <v>7.1131218301273513</v>
      </c>
      <c r="O116" s="31"/>
      <c r="P116" s="135" t="str">
        <f>'3c PC'!P61</f>
        <v>-</v>
      </c>
      <c r="Q116" s="135" t="str">
        <f>'3c PC'!Q61</f>
        <v>-</v>
      </c>
      <c r="R116" s="135" t="str">
        <f>'3c PC'!R61</f>
        <v>-</v>
      </c>
      <c r="S116" s="135" t="str">
        <f>'3c PC'!S61</f>
        <v>-</v>
      </c>
      <c r="T116" s="135" t="str">
        <f>'3c PC'!T61</f>
        <v>-</v>
      </c>
      <c r="U116" s="135" t="str">
        <f>'3c PC'!U61</f>
        <v>-</v>
      </c>
      <c r="V116" s="135" t="str">
        <f>'3c PC'!V61</f>
        <v>-</v>
      </c>
      <c r="W116" s="135" t="str">
        <f>'3c PC'!W61</f>
        <v>-</v>
      </c>
      <c r="X116" s="135" t="str">
        <f>'3c PC'!X61</f>
        <v>-</v>
      </c>
      <c r="Y116" s="135" t="str">
        <f>'3c PC'!Y61</f>
        <v>-</v>
      </c>
      <c r="Z116" s="135" t="str">
        <f>'3c PC'!Z61</f>
        <v>-</v>
      </c>
      <c r="AA116" s="29"/>
    </row>
    <row r="117" spans="1:27" s="30" customFormat="1" ht="11.25" customHeight="1" x14ac:dyDescent="0.25">
      <c r="A117" s="273">
        <v>4</v>
      </c>
      <c r="B117" s="138" t="s">
        <v>355</v>
      </c>
      <c r="C117" s="138" t="s">
        <v>346</v>
      </c>
      <c r="D117" s="141" t="s">
        <v>328</v>
      </c>
      <c r="E117" s="137"/>
      <c r="F117" s="31"/>
      <c r="G117" s="135">
        <f>IF('3d NC-Elec'!H51="-","-",'3d NC-Elec'!H51)</f>
        <v>14.490500000000003</v>
      </c>
      <c r="H117" s="135">
        <f>IF('3d NC-Elec'!I51="-","-",'3d NC-Elec'!I51)</f>
        <v>14.490500000000003</v>
      </c>
      <c r="I117" s="135">
        <f>IF('3d NC-Elec'!J51="-","-",'3d NC-Elec'!J51)</f>
        <v>20.293999999999997</v>
      </c>
      <c r="J117" s="135">
        <f>IF('3d NC-Elec'!K51="-","-",'3d NC-Elec'!K51)</f>
        <v>20.293999999999997</v>
      </c>
      <c r="K117" s="135">
        <f>IF('3d NC-Elec'!L51="-","-",'3d NC-Elec'!L51)</f>
        <v>16.206000000000003</v>
      </c>
      <c r="L117" s="135">
        <f>IF('3d NC-Elec'!M51="-","-",'3d NC-Elec'!M51)</f>
        <v>16.206000000000003</v>
      </c>
      <c r="M117" s="135">
        <f>IF('3d NC-Elec'!N51="-","-",'3d NC-Elec'!N51)</f>
        <v>16.716999999999999</v>
      </c>
      <c r="N117" s="135">
        <f>IF('3d NC-Elec'!O51="-","-",'3d NC-Elec'!O51)</f>
        <v>16.716999999999999</v>
      </c>
      <c r="O117" s="31"/>
      <c r="P117" s="135" t="str">
        <f>'3d NC-Elec'!Q51</f>
        <v>-</v>
      </c>
      <c r="Q117" s="135" t="str">
        <f>'3d NC-Elec'!R51</f>
        <v>-</v>
      </c>
      <c r="R117" s="135" t="str">
        <f>'3d NC-Elec'!S51</f>
        <v>-</v>
      </c>
      <c r="S117" s="135" t="str">
        <f>'3d NC-Elec'!T51</f>
        <v>-</v>
      </c>
      <c r="T117" s="135" t="str">
        <f>'3d NC-Elec'!U51</f>
        <v>-</v>
      </c>
      <c r="U117" s="135" t="str">
        <f>'3d NC-Elec'!V51</f>
        <v>-</v>
      </c>
      <c r="V117" s="135" t="str">
        <f>'3d NC-Elec'!W51</f>
        <v>-</v>
      </c>
      <c r="W117" s="135" t="str">
        <f>'3d NC-Elec'!X51</f>
        <v>-</v>
      </c>
      <c r="X117" s="135" t="str">
        <f>'3d NC-Elec'!Y51</f>
        <v>-</v>
      </c>
      <c r="Y117" s="135" t="str">
        <f>'3d NC-Elec'!Z51</f>
        <v>-</v>
      </c>
      <c r="Z117" s="135" t="str">
        <f>'3d NC-Elec'!AA51</f>
        <v>-</v>
      </c>
      <c r="AA117" s="29"/>
    </row>
    <row r="118" spans="1:27" s="30" customFormat="1" ht="12.4" customHeight="1" x14ac:dyDescent="0.25">
      <c r="A118" s="273">
        <v>5</v>
      </c>
      <c r="B118" s="138" t="s">
        <v>352</v>
      </c>
      <c r="C118" s="138" t="s">
        <v>347</v>
      </c>
      <c r="D118" s="141" t="s">
        <v>328</v>
      </c>
      <c r="E118" s="137"/>
      <c r="F118" s="31"/>
      <c r="G118" s="135">
        <f>IF('3f CPIH'!C$16="-","-",'3g OC '!$E$9*('3f CPIH'!C$16/'3f CPIH'!$G$16))</f>
        <v>42.4769437907173</v>
      </c>
      <c r="H118" s="135">
        <f>IF('3f CPIH'!D$16="-","-",'3g OC '!$E$9*('3f CPIH'!D$16/'3f CPIH'!$G$16))</f>
        <v>42.561982717225234</v>
      </c>
      <c r="I118" s="135">
        <f>IF('3f CPIH'!E$16="-","-",'3g OC '!$E$9*('3f CPIH'!E$16/'3f CPIH'!$G$16))</f>
        <v>42.689541106987157</v>
      </c>
      <c r="J118" s="135">
        <f>IF('3f CPIH'!F$16="-","-",'3g OC '!$E$9*('3f CPIH'!F$16/'3f CPIH'!$G$16))</f>
        <v>42.944657886510981</v>
      </c>
      <c r="K118" s="135">
        <f>IF('3f CPIH'!G$16="-","-",'3g OC '!$E$9*('3f CPIH'!G$16/'3f CPIH'!$G$16))</f>
        <v>43.454891445558637</v>
      </c>
      <c r="L118" s="135">
        <f>IF('3f CPIH'!H$16="-","-",'3g OC '!$E$9*('3f CPIH'!H$16/'3f CPIH'!$G$16))</f>
        <v>44.007644467860267</v>
      </c>
      <c r="M118" s="135">
        <f>IF('3f CPIH'!I$16="-","-",'3g OC '!$E$9*('3f CPIH'!I$16/'3f CPIH'!$G$16))</f>
        <v>44.645436416669831</v>
      </c>
      <c r="N118" s="135">
        <f>IF('3f CPIH'!J$16="-","-",'3g OC '!$E$9*('3f CPIH'!J$16/'3f CPIH'!$G$16))</f>
        <v>45.028111585955578</v>
      </c>
      <c r="O118" s="31"/>
      <c r="P118" s="135">
        <f>IF('3f CPIH'!L$16="-","-",'3g OC '!$E$9*('3f CPIH'!L$16/'3f CPIH'!$G$16))</f>
        <v>45.028111585955578</v>
      </c>
      <c r="Q118" s="135" t="str">
        <f>IF('3f CPIH'!M$16="-","-",'3g OC '!$E$9*('3f CPIH'!M$16/'3f CPIH'!$G$16))</f>
        <v>-</v>
      </c>
      <c r="R118" s="135" t="str">
        <f>IF('3f CPIH'!N$16="-","-",'3g OC '!$E$9*('3f CPIH'!N$16/'3f CPIH'!$G$16))</f>
        <v>-</v>
      </c>
      <c r="S118" s="135" t="str">
        <f>IF('3f CPIH'!O$16="-","-",'3g OC '!$E$9*('3f CPIH'!O$16/'3f CPIH'!$G$16))</f>
        <v>-</v>
      </c>
      <c r="T118" s="135" t="str">
        <f>IF('3f CPIH'!P$16="-","-",'3g OC '!$E$9*('3f CPIH'!P$16/'3f CPIH'!$G$16))</f>
        <v>-</v>
      </c>
      <c r="U118" s="135" t="str">
        <f>IF('3f CPIH'!Q$16="-","-",'3g OC '!$E$9*('3f CPIH'!Q$16/'3f CPIH'!$G$16))</f>
        <v>-</v>
      </c>
      <c r="V118" s="135" t="str">
        <f>IF('3f CPIH'!R$16="-","-",'3g OC '!$E$9*('3f CPIH'!R$16/'3f CPIH'!$G$16))</f>
        <v>-</v>
      </c>
      <c r="W118" s="135" t="str">
        <f>IF('3f CPIH'!S$16="-","-",'3g OC '!$E$9*('3f CPIH'!S$16/'3f CPIH'!$G$16))</f>
        <v>-</v>
      </c>
      <c r="X118" s="135" t="str">
        <f>IF('3f CPIH'!T$16="-","-",'3g OC '!$E$9*('3f CPIH'!T$16/'3f CPIH'!$G$16))</f>
        <v>-</v>
      </c>
      <c r="Y118" s="135" t="str">
        <f>IF('3f CPIH'!U$16="-","-",'3g OC '!$E$9*('3f CPIH'!U$16/'3f CPIH'!$G$16))</f>
        <v>-</v>
      </c>
      <c r="Z118" s="135" t="str">
        <f>IF('3f CPIH'!V$16="-","-",'3g OC '!$E$9*('3f CPIH'!V$16/'3f CPIH'!$G$16))</f>
        <v>-</v>
      </c>
      <c r="AA118" s="29"/>
    </row>
    <row r="119" spans="1:27" s="30" customFormat="1" ht="11.25" customHeight="1" x14ac:dyDescent="0.25">
      <c r="A119" s="273">
        <v>6</v>
      </c>
      <c r="B119" s="138" t="s">
        <v>352</v>
      </c>
      <c r="C119" s="138" t="s">
        <v>45</v>
      </c>
      <c r="D119" s="141" t="s">
        <v>328</v>
      </c>
      <c r="E119" s="137"/>
      <c r="F119" s="31"/>
      <c r="G119" s="135" t="s">
        <v>336</v>
      </c>
      <c r="H119" s="135" t="s">
        <v>336</v>
      </c>
      <c r="I119" s="135" t="s">
        <v>336</v>
      </c>
      <c r="J119" s="135" t="s">
        <v>336</v>
      </c>
      <c r="K119" s="135">
        <f>IF('3h SMNCC'!F$36="-","-",'3h SMNCC'!F$44)</f>
        <v>0</v>
      </c>
      <c r="L119" s="135">
        <f>IF('3h SMNCC'!G$36="-","-",'3h SMNCC'!G$44)</f>
        <v>-0.15183804717209767</v>
      </c>
      <c r="M119" s="135">
        <f>IF('3h SMNCC'!H$36="-","-",'3h SMNCC'!H$44)</f>
        <v>1.7175769694001015</v>
      </c>
      <c r="N119" s="135">
        <f>IF('3h SMNCC'!I$36="-","-",'3h SMNCC'!I$44)</f>
        <v>5.3116046327263104</v>
      </c>
      <c r="O119" s="31"/>
      <c r="P119" s="135" t="str">
        <f>IF('3h SMNCC'!K$36="-","-",'3h SMNCC'!K$44)</f>
        <v>-</v>
      </c>
      <c r="Q119" s="135" t="str">
        <f>IF('3h SMNCC'!L$36="-","-",'3h SMNCC'!L$44)</f>
        <v>-</v>
      </c>
      <c r="R119" s="135" t="str">
        <f>IF('3h SMNCC'!M$36="-","-",'3h SMNCC'!M$44)</f>
        <v>-</v>
      </c>
      <c r="S119" s="135" t="str">
        <f>IF('3h SMNCC'!N$36="-","-",'3h SMNCC'!N$44)</f>
        <v>-</v>
      </c>
      <c r="T119" s="135" t="str">
        <f>IF('3h SMNCC'!O$36="-","-",'3h SMNCC'!O$44)</f>
        <v>-</v>
      </c>
      <c r="U119" s="135" t="str">
        <f>IF('3h SMNCC'!P$36="-","-",'3h SMNCC'!P$44)</f>
        <v>-</v>
      </c>
      <c r="V119" s="135" t="str">
        <f>IF('3h SMNCC'!Q$36="-","-",'3h SMNCC'!Q$44)</f>
        <v>-</v>
      </c>
      <c r="W119" s="135" t="str">
        <f>IF('3h SMNCC'!R$36="-","-",'3h SMNCC'!R$44)</f>
        <v>-</v>
      </c>
      <c r="X119" s="135" t="str">
        <f>IF('3h SMNCC'!S$36="-","-",'3h SMNCC'!S$44)</f>
        <v>-</v>
      </c>
      <c r="Y119" s="135" t="str">
        <f>IF('3h SMNCC'!T$36="-","-",'3h SMNCC'!T$44)</f>
        <v>-</v>
      </c>
      <c r="Z119" s="135" t="str">
        <f>IF('3h SMNCC'!U$36="-","-",'3h SMNCC'!U$44)</f>
        <v>-</v>
      </c>
      <c r="AA119" s="29"/>
    </row>
    <row r="120" spans="1:27" s="30" customFormat="1" ht="11.25" customHeight="1" x14ac:dyDescent="0.25">
      <c r="A120" s="273">
        <v>7</v>
      </c>
      <c r="B120" s="138" t="s">
        <v>352</v>
      </c>
      <c r="C120" s="138" t="s">
        <v>399</v>
      </c>
      <c r="D120" s="141" t="s">
        <v>328</v>
      </c>
      <c r="E120" s="137"/>
      <c r="F120" s="31"/>
      <c r="G120" s="135">
        <f>IF('3f CPIH'!C$16="-","-",'3i PAAC PAP'!$G$13*('3f CPIH'!C$16/'3f CPIH'!$G$16))</f>
        <v>4.3957347110466403</v>
      </c>
      <c r="H120" s="135">
        <f>IF('3f CPIH'!D$16="-","-",'3i PAAC PAP'!$G$13*('3f CPIH'!D$16/'3f CPIH'!$G$16))</f>
        <v>4.4045349807384246</v>
      </c>
      <c r="I120" s="135">
        <f>IF('3f CPIH'!E$16="-","-",'3i PAAC PAP'!$G$13*('3f CPIH'!E$16/'3f CPIH'!$G$16))</f>
        <v>4.417735385276103</v>
      </c>
      <c r="J120" s="135">
        <f>IF('3f CPIH'!F$16="-","-",'3i PAAC PAP'!$G$13*('3f CPIH'!F$16/'3f CPIH'!$G$16))</f>
        <v>4.4441361943514579</v>
      </c>
      <c r="K120" s="135">
        <f>IF('3f CPIH'!G$16="-","-",'3i PAAC PAP'!$G$13*('3f CPIH'!G$16/'3f CPIH'!$G$16))</f>
        <v>4.4969378125021686</v>
      </c>
      <c r="L120" s="135">
        <f>IF('3f CPIH'!H$16="-","-",'3i PAAC PAP'!$G$13*('3f CPIH'!H$16/'3f CPIH'!$G$16))</f>
        <v>4.5541395654987715</v>
      </c>
      <c r="M120" s="135">
        <f>IF('3f CPIH'!I$16="-","-",'3i PAAC PAP'!$G$13*('3f CPIH'!I$16/'3f CPIH'!$G$16))</f>
        <v>4.6201415881871588</v>
      </c>
      <c r="N120" s="135">
        <f>IF('3f CPIH'!J$16="-","-",'3i PAAC PAP'!$G$13*('3f CPIH'!J$16/'3f CPIH'!$G$16))</f>
        <v>4.659742801800193</v>
      </c>
      <c r="O120" s="31"/>
      <c r="P120" s="135">
        <f>IF('3f CPIH'!L$16="-","-",'3i PAAC PAP'!$G$13*('3f CPIH'!L$16/'3f CPIH'!$G$16))</f>
        <v>4.659742801800193</v>
      </c>
      <c r="Q120" s="135" t="str">
        <f>IF('3f CPIH'!M$16="-","-",'3i PAAC PAP'!$G$13*('3f CPIH'!M$16/'3f CPIH'!$G$16))</f>
        <v>-</v>
      </c>
      <c r="R120" s="135" t="str">
        <f>IF('3f CPIH'!N$16="-","-",'3i PAAC PAP'!$G$13*('3f CPIH'!N$16/'3f CPIH'!$G$16))</f>
        <v>-</v>
      </c>
      <c r="S120" s="135" t="str">
        <f>IF('3f CPIH'!O$16="-","-",'3i PAAC PAP'!$G$13*('3f CPIH'!O$16/'3f CPIH'!$G$16))</f>
        <v>-</v>
      </c>
      <c r="T120" s="135" t="str">
        <f>IF('3f CPIH'!P$16="-","-",'3i PAAC PAP'!$G$13*('3f CPIH'!P$16/'3f CPIH'!$G$16))</f>
        <v>-</v>
      </c>
      <c r="U120" s="135" t="str">
        <f>IF('3f CPIH'!Q$16="-","-",'3i PAAC PAP'!$G$13*('3f CPIH'!Q$16/'3f CPIH'!$G$16))</f>
        <v>-</v>
      </c>
      <c r="V120" s="135" t="str">
        <f>IF('3f CPIH'!R$16="-","-",'3i PAAC PAP'!$G$13*('3f CPIH'!R$16/'3f CPIH'!$G$16))</f>
        <v>-</v>
      </c>
      <c r="W120" s="135" t="str">
        <f>IF('3f CPIH'!S$16="-","-",'3i PAAC PAP'!$G$13*('3f CPIH'!S$16/'3f CPIH'!$G$16))</f>
        <v>-</v>
      </c>
      <c r="X120" s="135" t="str">
        <f>IF('3f CPIH'!T$16="-","-",'3i PAAC PAP'!$G$13*('3f CPIH'!T$16/'3f CPIH'!$G$16))</f>
        <v>-</v>
      </c>
      <c r="Y120" s="135" t="str">
        <f>IF('3f CPIH'!U$16="-","-",'3i PAAC PAP'!$G$13*('3f CPIH'!U$16/'3f CPIH'!$G$16))</f>
        <v>-</v>
      </c>
      <c r="Z120" s="135" t="str">
        <f>IF('3f CPIH'!V$16="-","-",'3i PAAC PAP'!$G$13*('3f CPIH'!V$16/'3f CPIH'!$G$16))</f>
        <v>-</v>
      </c>
      <c r="AA120" s="29"/>
    </row>
    <row r="121" spans="1:27" s="30" customFormat="1" ht="11.25" customHeight="1" x14ac:dyDescent="0.25">
      <c r="A121" s="273">
        <v>8</v>
      </c>
      <c r="B121" s="138" t="s">
        <v>352</v>
      </c>
      <c r="C121" s="138" t="s">
        <v>417</v>
      </c>
      <c r="D121" s="141" t="s">
        <v>328</v>
      </c>
      <c r="E121" s="137"/>
      <c r="F121" s="31"/>
      <c r="G121" s="135">
        <f>IF(G116="-","-",SUM(G114:G119)*'3i PAAC PAP'!$G$25)</f>
        <v>0.9111692313905545</v>
      </c>
      <c r="H121" s="135">
        <f>IF(H116="-","-",SUM(H114:H119)*'3i PAAC PAP'!$G$25)</f>
        <v>0.91238900039310211</v>
      </c>
      <c r="I121" s="135">
        <f>IF(I116="-","-",SUM(I114:I119)*'3i PAAC PAP'!$G$25)</f>
        <v>0.99836537590151231</v>
      </c>
      <c r="J121" s="135">
        <f>IF(J116="-","-",SUM(J114:J119)*'3i PAAC PAP'!$G$25)</f>
        <v>1.0020246829091555</v>
      </c>
      <c r="K121" s="135">
        <f>IF(K116="-","-",SUM(K114:K119)*'3i PAAC PAP'!$G$25)</f>
        <v>0.95185058569407521</v>
      </c>
      <c r="L121" s="135">
        <f>IF(L116="-","-",SUM(L114:L119)*'3i PAAC PAP'!$G$25)</f>
        <v>0.95760117168335801</v>
      </c>
      <c r="M121" s="135">
        <f>IF(M116="-","-",SUM(M114:M119)*'3i PAAC PAP'!$G$25)</f>
        <v>1.0068260976973256</v>
      </c>
      <c r="N121" s="135">
        <f>IF(N116="-","-",SUM(N114:N119)*'3i PAAC PAP'!$G$25)</f>
        <v>1.0638665501907012</v>
      </c>
      <c r="O121" s="31"/>
      <c r="P121" s="135" t="str">
        <f>IF(P116="-","-",SUM(P114:P119)*'3i PAAC PAP'!$G$25)</f>
        <v>-</v>
      </c>
      <c r="Q121" s="135" t="str">
        <f>IF(Q116="-","-",SUM(Q114:Q119)*'3i PAAC PAP'!$G$25)</f>
        <v>-</v>
      </c>
      <c r="R121" s="135" t="str">
        <f>IF(R116="-","-",SUM(R114:R119)*'3i PAAC PAP'!$G$25)</f>
        <v>-</v>
      </c>
      <c r="S121" s="135" t="str">
        <f>IF(S116="-","-",SUM(S114:S119)*'3i PAAC PAP'!$G$25)</f>
        <v>-</v>
      </c>
      <c r="T121" s="135" t="str">
        <f>IF(T116="-","-",SUM(T114:T119)*'3i PAAC PAP'!$G$25)</f>
        <v>-</v>
      </c>
      <c r="U121" s="135" t="str">
        <f>IF(U116="-","-",SUM(U114:U119)*'3i PAAC PAP'!$G$25)</f>
        <v>-</v>
      </c>
      <c r="V121" s="135" t="str">
        <f>IF(V116="-","-",SUM(V114:V119)*'3i PAAC PAP'!$G$25)</f>
        <v>-</v>
      </c>
      <c r="W121" s="135" t="str">
        <f>IF(W116="-","-",SUM(W114:W119)*'3i PAAC PAP'!$G$25)</f>
        <v>-</v>
      </c>
      <c r="X121" s="135" t="str">
        <f>IF(X116="-","-",SUM(X114:X119)*'3i PAAC PAP'!$G$25)</f>
        <v>-</v>
      </c>
      <c r="Y121" s="135" t="str">
        <f>IF(Y116="-","-",SUM(Y114:Y119)*'3i PAAC PAP'!$G$25)</f>
        <v>-</v>
      </c>
      <c r="Z121" s="135" t="str">
        <f>IF(Z116="-","-",SUM(Z114:Z119)*'3i PAAC PAP'!$G$25)</f>
        <v>-</v>
      </c>
      <c r="AA121" s="29"/>
    </row>
    <row r="122" spans="1:27" s="30" customFormat="1" ht="11.5" x14ac:dyDescent="0.25">
      <c r="A122" s="273">
        <v>9</v>
      </c>
      <c r="B122" s="138" t="s">
        <v>398</v>
      </c>
      <c r="C122" s="138" t="s">
        <v>548</v>
      </c>
      <c r="D122" s="141" t="s">
        <v>328</v>
      </c>
      <c r="E122" s="137"/>
      <c r="F122" s="31"/>
      <c r="G122" s="135">
        <f>IF(G116="-","-",SUM(G114:G121)*'3j EBIT'!$E$9)</f>
        <v>1.3077910252638956</v>
      </c>
      <c r="H122" s="135">
        <f>IF(H116="-","-",SUM(H114:H121)*'3j EBIT'!$E$9)</f>
        <v>1.3095971456027382</v>
      </c>
      <c r="I122" s="135">
        <f>IF(I116="-","-",SUM(I114:I121)*'3j EBIT'!$E$9)</f>
        <v>1.425368178537437</v>
      </c>
      <c r="J122" s="135">
        <f>IF(J116="-","-",SUM(J114:J121)*'3j EBIT'!$E$9)</f>
        <v>1.4307865395539665</v>
      </c>
      <c r="K122" s="135">
        <f>IF(K116="-","-",SUM(K114:K121)*'3j EBIT'!$E$9)</f>
        <v>1.3643744718793431</v>
      </c>
      <c r="L122" s="135">
        <f>IF(L116="-","-",SUM(L114:L121)*'3j EBIT'!$E$9)</f>
        <v>1.3731879508475362</v>
      </c>
      <c r="M122" s="135">
        <f>IF(M116="-","-",SUM(M114:M121)*'3j EBIT'!$E$9)</f>
        <v>1.4405819551395533</v>
      </c>
      <c r="N122" s="135">
        <f>IF(N116="-","-",SUM(N114:N121)*'3j EBIT'!$E$9)</f>
        <v>1.5179755006152025</v>
      </c>
      <c r="O122" s="31"/>
      <c r="P122" s="135" t="str">
        <f>IF(P116="-","-",SUM(P114:P121)*'3j EBIT'!$E$9)</f>
        <v>-</v>
      </c>
      <c r="Q122" s="135" t="str">
        <f>IF(Q116="-","-",SUM(Q114:Q121)*'3j EBIT'!$E$9)</f>
        <v>-</v>
      </c>
      <c r="R122" s="135" t="str">
        <f>IF(R116="-","-",SUM(R114:R121)*'3j EBIT'!$E$9)</f>
        <v>-</v>
      </c>
      <c r="S122" s="135" t="str">
        <f>IF(S116="-","-",SUM(S114:S121)*'3j EBIT'!$E$9)</f>
        <v>-</v>
      </c>
      <c r="T122" s="135" t="str">
        <f>IF(T116="-","-",SUM(T114:T121)*'3j EBIT'!$E$9)</f>
        <v>-</v>
      </c>
      <c r="U122" s="135" t="str">
        <f>IF(U116="-","-",SUM(U114:U121)*'3j EBIT'!$E$9)</f>
        <v>-</v>
      </c>
      <c r="V122" s="135" t="str">
        <f>IF(V116="-","-",SUM(V114:V121)*'3j EBIT'!$E$9)</f>
        <v>-</v>
      </c>
      <c r="W122" s="135" t="str">
        <f>IF(W116="-","-",SUM(W114:W121)*'3j EBIT'!$E$9)</f>
        <v>-</v>
      </c>
      <c r="X122" s="135" t="str">
        <f>IF(X116="-","-",SUM(X114:X121)*'3j EBIT'!$E$9)</f>
        <v>-</v>
      </c>
      <c r="Y122" s="135" t="str">
        <f>IF(Y116="-","-",SUM(Y114:Y121)*'3j EBIT'!$E$9)</f>
        <v>-</v>
      </c>
      <c r="Z122" s="135" t="str">
        <f>IF(Z116="-","-",SUM(Z114:Z121)*'3j EBIT'!$E$9)</f>
        <v>-</v>
      </c>
      <c r="AA122" s="29"/>
    </row>
    <row r="123" spans="1:27" s="30" customFormat="1" ht="11.5" x14ac:dyDescent="0.25">
      <c r="A123" s="273">
        <v>10</v>
      </c>
      <c r="B123" s="138" t="s">
        <v>294</v>
      </c>
      <c r="C123" s="188" t="s">
        <v>549</v>
      </c>
      <c r="D123" s="141" t="s">
        <v>328</v>
      </c>
      <c r="E123" s="136"/>
      <c r="F123" s="31"/>
      <c r="G123" s="135">
        <f>IF(G118="-","-",SUM(G114:G116,G118:G122)*'3k HAP'!$E$10)</f>
        <v>0.80559827183879562</v>
      </c>
      <c r="H123" s="135">
        <f>IF(H118="-","-",SUM(H114:H116,H118:H122)*'3k HAP'!$E$10)</f>
        <v>0.80700054663651688</v>
      </c>
      <c r="I123" s="135">
        <f>IF(I118="-","-",SUM(I114:I116,I118:I122)*'3k HAP'!$E$10)</f>
        <v>0.81287055644461015</v>
      </c>
      <c r="J123" s="135">
        <f>IF(J118="-","-",SUM(J114:J116,J118:J122)*'3k HAP'!$E$10)</f>
        <v>0.81707738083777426</v>
      </c>
      <c r="K123" s="135">
        <f>IF(K118="-","-",SUM(K114:K116,K118:K122)*'3k HAP'!$E$10)</f>
        <v>0.82469518615897197</v>
      </c>
      <c r="L123" s="135">
        <f>IF(L118="-","-",SUM(L114:L116,L118:L122)*'3k HAP'!$E$10)</f>
        <v>0.83153798570645954</v>
      </c>
      <c r="M123" s="135">
        <f>IF(M118="-","-",SUM(M114:M116,M118:M122)*'3k HAP'!$E$10)</f>
        <v>0.87646527086820736</v>
      </c>
      <c r="N123" s="135">
        <f>IF(N118="-","-",SUM(N114:N116,N118:N122)*'3k HAP'!$E$10)</f>
        <v>0.93655374669829328</v>
      </c>
      <c r="O123" s="31"/>
      <c r="P123" s="135">
        <f>IF(P118="-","-",SUM(P114:P116,P118:P122)*'3k HAP'!$E$10)</f>
        <v>0.71931001321651533</v>
      </c>
      <c r="Q123" s="135" t="str">
        <f>IF(Q118="-","-",SUM(Q114:Q116,Q118:Q122)*'3k HAP'!$E$10)</f>
        <v>-</v>
      </c>
      <c r="R123" s="135" t="str">
        <f>IF(R118="-","-",SUM(R114:R116,R118:R122)*'3k HAP'!$E$10)</f>
        <v>-</v>
      </c>
      <c r="S123" s="135" t="str">
        <f>IF(S118="-","-",SUM(S114:S116,S118:S122)*'3k HAP'!$E$10)</f>
        <v>-</v>
      </c>
      <c r="T123" s="135" t="str">
        <f>IF(T118="-","-",SUM(T114:T116,T118:T122)*'3k HAP'!$E$10)</f>
        <v>-</v>
      </c>
      <c r="U123" s="135" t="str">
        <f>IF(U118="-","-",SUM(U114:U116,U118:U122)*'3k HAP'!$E$10)</f>
        <v>-</v>
      </c>
      <c r="V123" s="135" t="str">
        <f>IF(V118="-","-",SUM(V114:V116,V118:V122)*'3k HAP'!$E$10)</f>
        <v>-</v>
      </c>
      <c r="W123" s="135" t="str">
        <f>IF(W118="-","-",SUM(W114:W116,W118:W122)*'3k HAP'!$E$10)</f>
        <v>-</v>
      </c>
      <c r="X123" s="135" t="str">
        <f>IF(X118="-","-",SUM(X114:X116,X118:X122)*'3k HAP'!$E$10)</f>
        <v>-</v>
      </c>
      <c r="Y123" s="135" t="str">
        <f>IF(Y118="-","-",SUM(Y114:Y116,Y118:Y122)*'3k HAP'!$E$10)</f>
        <v>-</v>
      </c>
      <c r="Z123" s="135" t="str">
        <f>IF(Z118="-","-",SUM(Z114:Z116,Z118:Z122)*'3k HAP'!$E$10)</f>
        <v>-</v>
      </c>
      <c r="AA123" s="29"/>
    </row>
    <row r="124" spans="1:27" s="30" customFormat="1" ht="11.5" x14ac:dyDescent="0.25">
      <c r="A124" s="273">
        <v>11</v>
      </c>
      <c r="B124" s="138" t="s">
        <v>46</v>
      </c>
      <c r="C124" s="138" t="str">
        <f>B124&amp;"_"&amp;D124</f>
        <v>Total_South Wales</v>
      </c>
      <c r="D124" s="141" t="s">
        <v>328</v>
      </c>
      <c r="E124" s="137"/>
      <c r="F124" s="31"/>
      <c r="G124" s="135">
        <f t="shared" ref="G124:N124" si="18">IF(G118="-","-",SUM(G114:G123))</f>
        <v>70.94449588993929</v>
      </c>
      <c r="H124" s="135">
        <f t="shared" si="18"/>
        <v>71.042763250278114</v>
      </c>
      <c r="I124" s="135">
        <f t="shared" si="18"/>
        <v>77.257616552741894</v>
      </c>
      <c r="J124" s="135">
        <f t="shared" si="18"/>
        <v>77.552418633758393</v>
      </c>
      <c r="K124" s="135">
        <f t="shared" si="18"/>
        <v>73.998252388530062</v>
      </c>
      <c r="L124" s="135">
        <f t="shared" si="18"/>
        <v>74.477775981161173</v>
      </c>
      <c r="M124" s="135">
        <f t="shared" si="18"/>
        <v>78.137150128089516</v>
      </c>
      <c r="N124" s="135">
        <f t="shared" si="18"/>
        <v>82.347976648113629</v>
      </c>
      <c r="O124" s="31"/>
      <c r="P124" s="135">
        <f t="shared" ref="P124:Z124" si="19">IF(P118="-","-",SUM(P114:P123))</f>
        <v>50.407164400972285</v>
      </c>
      <c r="Q124" s="135" t="str">
        <f t="shared" si="19"/>
        <v>-</v>
      </c>
      <c r="R124" s="135" t="str">
        <f t="shared" si="19"/>
        <v>-</v>
      </c>
      <c r="S124" s="135" t="str">
        <f t="shared" si="19"/>
        <v>-</v>
      </c>
      <c r="T124" s="135" t="str">
        <f t="shared" si="19"/>
        <v>-</v>
      </c>
      <c r="U124" s="135" t="str">
        <f t="shared" si="19"/>
        <v>-</v>
      </c>
      <c r="V124" s="135" t="str">
        <f t="shared" si="19"/>
        <v>-</v>
      </c>
      <c r="W124" s="135" t="str">
        <f t="shared" si="19"/>
        <v>-</v>
      </c>
      <c r="X124" s="135" t="str">
        <f t="shared" si="19"/>
        <v>-</v>
      </c>
      <c r="Y124" s="135" t="str">
        <f t="shared" si="19"/>
        <v>-</v>
      </c>
      <c r="Z124" s="135" t="str">
        <f t="shared" si="19"/>
        <v>-</v>
      </c>
      <c r="AA124" s="29"/>
    </row>
    <row r="125" spans="1:27" s="30" customFormat="1" ht="11.5" x14ac:dyDescent="0.25">
      <c r="A125" s="273">
        <v>1</v>
      </c>
      <c r="B125" s="142" t="s">
        <v>353</v>
      </c>
      <c r="C125" s="142" t="s">
        <v>344</v>
      </c>
      <c r="D125" s="140" t="s">
        <v>329</v>
      </c>
      <c r="E125" s="134"/>
      <c r="F125" s="31"/>
      <c r="G125" s="41" t="s">
        <v>336</v>
      </c>
      <c r="H125" s="41" t="s">
        <v>336</v>
      </c>
      <c r="I125" s="41" t="s">
        <v>336</v>
      </c>
      <c r="J125" s="41" t="s">
        <v>336</v>
      </c>
      <c r="K125" s="41" t="s">
        <v>336</v>
      </c>
      <c r="L125" s="41" t="s">
        <v>336</v>
      </c>
      <c r="M125" s="41" t="s">
        <v>336</v>
      </c>
      <c r="N125" s="41" t="s">
        <v>336</v>
      </c>
      <c r="O125" s="31"/>
      <c r="P125" s="41" t="s">
        <v>336</v>
      </c>
      <c r="Q125" s="41" t="s">
        <v>336</v>
      </c>
      <c r="R125" s="41" t="s">
        <v>336</v>
      </c>
      <c r="S125" s="41" t="s">
        <v>336</v>
      </c>
      <c r="T125" s="41" t="s">
        <v>336</v>
      </c>
      <c r="U125" s="41" t="s">
        <v>336</v>
      </c>
      <c r="V125" s="41" t="s">
        <v>336</v>
      </c>
      <c r="W125" s="41" t="s">
        <v>336</v>
      </c>
      <c r="X125" s="41" t="s">
        <v>336</v>
      </c>
      <c r="Y125" s="41" t="s">
        <v>336</v>
      </c>
      <c r="Z125" s="41" t="s">
        <v>336</v>
      </c>
      <c r="AA125" s="29"/>
    </row>
    <row r="126" spans="1:27" s="30" customFormat="1" ht="11.25" customHeight="1" x14ac:dyDescent="0.25">
      <c r="A126" s="273">
        <v>2</v>
      </c>
      <c r="B126" s="142" t="s">
        <v>353</v>
      </c>
      <c r="C126" s="142" t="s">
        <v>303</v>
      </c>
      <c r="D126" s="140" t="s">
        <v>329</v>
      </c>
      <c r="E126" s="134"/>
      <c r="F126" s="31"/>
      <c r="G126" s="41" t="s">
        <v>336</v>
      </c>
      <c r="H126" s="41" t="s">
        <v>336</v>
      </c>
      <c r="I126" s="41" t="s">
        <v>336</v>
      </c>
      <c r="J126" s="41" t="s">
        <v>336</v>
      </c>
      <c r="K126" s="41" t="s">
        <v>336</v>
      </c>
      <c r="L126" s="41" t="s">
        <v>336</v>
      </c>
      <c r="M126" s="41" t="s">
        <v>336</v>
      </c>
      <c r="N126" s="41" t="s">
        <v>336</v>
      </c>
      <c r="O126" s="31"/>
      <c r="P126" s="41" t="s">
        <v>336</v>
      </c>
      <c r="Q126" s="41" t="s">
        <v>336</v>
      </c>
      <c r="R126" s="41" t="s">
        <v>336</v>
      </c>
      <c r="S126" s="41" t="s">
        <v>336</v>
      </c>
      <c r="T126" s="41" t="s">
        <v>336</v>
      </c>
      <c r="U126" s="41" t="s">
        <v>336</v>
      </c>
      <c r="V126" s="41" t="s">
        <v>336</v>
      </c>
      <c r="W126" s="41" t="s">
        <v>336</v>
      </c>
      <c r="X126" s="41" t="s">
        <v>336</v>
      </c>
      <c r="Y126" s="41" t="s">
        <v>336</v>
      </c>
      <c r="Z126" s="41" t="s">
        <v>336</v>
      </c>
      <c r="AA126" s="29"/>
    </row>
    <row r="127" spans="1:27" s="30" customFormat="1" ht="11.25" customHeight="1" x14ac:dyDescent="0.25">
      <c r="A127" s="273">
        <v>3</v>
      </c>
      <c r="B127" s="142" t="s">
        <v>2</v>
      </c>
      <c r="C127" s="142" t="s">
        <v>345</v>
      </c>
      <c r="D127" s="140" t="s">
        <v>329</v>
      </c>
      <c r="E127" s="134"/>
      <c r="F127" s="31"/>
      <c r="G127" s="41">
        <f>IF('3c PC'!G14="-","-",'3c PC'!G61)</f>
        <v>6.5567588596821027</v>
      </c>
      <c r="H127" s="41">
        <f>IF('3c PC'!H14="-","-",'3c PC'!H61)</f>
        <v>6.5567588596821027</v>
      </c>
      <c r="I127" s="41">
        <f>IF('3c PC'!I14="-","-",'3c PC'!I61)</f>
        <v>6.6197359495950758</v>
      </c>
      <c r="J127" s="41">
        <f>IF('3c PC'!J14="-","-",'3c PC'!J61)</f>
        <v>6.6197359495950758</v>
      </c>
      <c r="K127" s="41">
        <f>IF('3c PC'!K14="-","-",'3c PC'!K61)</f>
        <v>6.6995028867368616</v>
      </c>
      <c r="L127" s="41">
        <f>IF('3c PC'!L14="-","-",'3c PC'!L61)</f>
        <v>6.6995028867368616</v>
      </c>
      <c r="M127" s="41">
        <f>IF('3c PC'!M14="-","-",'3c PC'!M61)</f>
        <v>7.1131218301273513</v>
      </c>
      <c r="N127" s="41">
        <f>IF('3c PC'!N14="-","-",'3c PC'!N61)</f>
        <v>7.1131218301273513</v>
      </c>
      <c r="O127" s="31"/>
      <c r="P127" s="41" t="str">
        <f>'3c PC'!P61</f>
        <v>-</v>
      </c>
      <c r="Q127" s="41" t="str">
        <f>'3c PC'!Q61</f>
        <v>-</v>
      </c>
      <c r="R127" s="41" t="str">
        <f>'3c PC'!R61</f>
        <v>-</v>
      </c>
      <c r="S127" s="41" t="str">
        <f>'3c PC'!S61</f>
        <v>-</v>
      </c>
      <c r="T127" s="41" t="str">
        <f>'3c PC'!T61</f>
        <v>-</v>
      </c>
      <c r="U127" s="41" t="str">
        <f>'3c PC'!U61</f>
        <v>-</v>
      </c>
      <c r="V127" s="41" t="str">
        <f>'3c PC'!V61</f>
        <v>-</v>
      </c>
      <c r="W127" s="41" t="str">
        <f>'3c PC'!W61</f>
        <v>-</v>
      </c>
      <c r="X127" s="41" t="str">
        <f>'3c PC'!X61</f>
        <v>-</v>
      </c>
      <c r="Y127" s="41" t="str">
        <f>'3c PC'!Y61</f>
        <v>-</v>
      </c>
      <c r="Z127" s="41" t="str">
        <f>'3c PC'!Z61</f>
        <v>-</v>
      </c>
      <c r="AA127" s="29"/>
    </row>
    <row r="128" spans="1:27" s="30" customFormat="1" ht="11.25" customHeight="1" x14ac:dyDescent="0.25">
      <c r="A128" s="273">
        <v>4</v>
      </c>
      <c r="B128" s="142" t="s">
        <v>355</v>
      </c>
      <c r="C128" s="142" t="s">
        <v>346</v>
      </c>
      <c r="D128" s="140" t="s">
        <v>329</v>
      </c>
      <c r="E128" s="134"/>
      <c r="F128" s="31"/>
      <c r="G128" s="41">
        <f>IF('3d NC-Elec'!H52="-","-",'3d NC-Elec'!H52)</f>
        <v>16.643999999999998</v>
      </c>
      <c r="H128" s="41">
        <f>IF('3d NC-Elec'!I52="-","-",'3d NC-Elec'!I52)</f>
        <v>16.643999999999998</v>
      </c>
      <c r="I128" s="41">
        <f>IF('3d NC-Elec'!J52="-","-",'3d NC-Elec'!J52)</f>
        <v>22.191999999999997</v>
      </c>
      <c r="J128" s="41">
        <f>IF('3d NC-Elec'!K52="-","-",'3d NC-Elec'!K52)</f>
        <v>22.191999999999997</v>
      </c>
      <c r="K128" s="41">
        <f>IF('3d NC-Elec'!L52="-","-",'3d NC-Elec'!L52)</f>
        <v>17.009</v>
      </c>
      <c r="L128" s="41">
        <f>IF('3d NC-Elec'!M52="-","-",'3d NC-Elec'!M52)</f>
        <v>17.009</v>
      </c>
      <c r="M128" s="41">
        <f>IF('3d NC-Elec'!N52="-","-",'3d NC-Elec'!N52)</f>
        <v>19.162500000000001</v>
      </c>
      <c r="N128" s="41">
        <f>IF('3d NC-Elec'!O52="-","-",'3d NC-Elec'!O52)</f>
        <v>19.162500000000001</v>
      </c>
      <c r="O128" s="31"/>
      <c r="P128" s="41" t="str">
        <f>'3d NC-Elec'!Q52</f>
        <v>-</v>
      </c>
      <c r="Q128" s="41" t="str">
        <f>'3d NC-Elec'!R52</f>
        <v>-</v>
      </c>
      <c r="R128" s="41" t="str">
        <f>'3d NC-Elec'!S52</f>
        <v>-</v>
      </c>
      <c r="S128" s="41" t="str">
        <f>'3d NC-Elec'!T52</f>
        <v>-</v>
      </c>
      <c r="T128" s="41" t="str">
        <f>'3d NC-Elec'!U52</f>
        <v>-</v>
      </c>
      <c r="U128" s="41" t="str">
        <f>'3d NC-Elec'!V52</f>
        <v>-</v>
      </c>
      <c r="V128" s="41" t="str">
        <f>'3d NC-Elec'!W52</f>
        <v>-</v>
      </c>
      <c r="W128" s="41" t="str">
        <f>'3d NC-Elec'!X52</f>
        <v>-</v>
      </c>
      <c r="X128" s="41" t="str">
        <f>'3d NC-Elec'!Y52</f>
        <v>-</v>
      </c>
      <c r="Y128" s="41" t="str">
        <f>'3d NC-Elec'!Z52</f>
        <v>-</v>
      </c>
      <c r="Z128" s="41" t="str">
        <f>'3d NC-Elec'!AA52</f>
        <v>-</v>
      </c>
      <c r="AA128" s="29"/>
    </row>
    <row r="129" spans="1:27" s="30" customFormat="1" ht="11.25" customHeight="1" x14ac:dyDescent="0.25">
      <c r="A129" s="273">
        <v>5</v>
      </c>
      <c r="B129" s="142" t="s">
        <v>352</v>
      </c>
      <c r="C129" s="142" t="s">
        <v>347</v>
      </c>
      <c r="D129" s="140" t="s">
        <v>329</v>
      </c>
      <c r="E129" s="134"/>
      <c r="F129" s="31"/>
      <c r="G129" s="41">
        <f>IF('3f CPIH'!C$16="-","-",'3g OC '!$E$9*('3f CPIH'!C$16/'3f CPIH'!$G$16))</f>
        <v>42.4769437907173</v>
      </c>
      <c r="H129" s="41">
        <f>IF('3f CPIH'!D$16="-","-",'3g OC '!$E$9*('3f CPIH'!D$16/'3f CPIH'!$G$16))</f>
        <v>42.561982717225234</v>
      </c>
      <c r="I129" s="41">
        <f>IF('3f CPIH'!E$16="-","-",'3g OC '!$E$9*('3f CPIH'!E$16/'3f CPIH'!$G$16))</f>
        <v>42.689541106987157</v>
      </c>
      <c r="J129" s="41">
        <f>IF('3f CPIH'!F$16="-","-",'3g OC '!$E$9*('3f CPIH'!F$16/'3f CPIH'!$G$16))</f>
        <v>42.944657886510981</v>
      </c>
      <c r="K129" s="41">
        <f>IF('3f CPIH'!G$16="-","-",'3g OC '!$E$9*('3f CPIH'!G$16/'3f CPIH'!$G$16))</f>
        <v>43.454891445558637</v>
      </c>
      <c r="L129" s="41">
        <f>IF('3f CPIH'!H$16="-","-",'3g OC '!$E$9*('3f CPIH'!H$16/'3f CPIH'!$G$16))</f>
        <v>44.007644467860267</v>
      </c>
      <c r="M129" s="41">
        <f>IF('3f CPIH'!I$16="-","-",'3g OC '!$E$9*('3f CPIH'!I$16/'3f CPIH'!$G$16))</f>
        <v>44.645436416669831</v>
      </c>
      <c r="N129" s="41">
        <f>IF('3f CPIH'!J$16="-","-",'3g OC '!$E$9*('3f CPIH'!J$16/'3f CPIH'!$G$16))</f>
        <v>45.028111585955578</v>
      </c>
      <c r="O129" s="31"/>
      <c r="P129" s="41">
        <f>IF('3f CPIH'!L$16="-","-",'3g OC '!$E$9*('3f CPIH'!L$16/'3f CPIH'!$G$16))</f>
        <v>45.028111585955578</v>
      </c>
      <c r="Q129" s="41" t="str">
        <f>IF('3f CPIH'!M$16="-","-",'3g OC '!$E$9*('3f CPIH'!M$16/'3f CPIH'!$G$16))</f>
        <v>-</v>
      </c>
      <c r="R129" s="41" t="str">
        <f>IF('3f CPIH'!N$16="-","-",'3g OC '!$E$9*('3f CPIH'!N$16/'3f CPIH'!$G$16))</f>
        <v>-</v>
      </c>
      <c r="S129" s="41" t="str">
        <f>IF('3f CPIH'!O$16="-","-",'3g OC '!$E$9*('3f CPIH'!O$16/'3f CPIH'!$G$16))</f>
        <v>-</v>
      </c>
      <c r="T129" s="41" t="str">
        <f>IF('3f CPIH'!P$16="-","-",'3g OC '!$E$9*('3f CPIH'!P$16/'3f CPIH'!$G$16))</f>
        <v>-</v>
      </c>
      <c r="U129" s="41" t="str">
        <f>IF('3f CPIH'!Q$16="-","-",'3g OC '!$E$9*('3f CPIH'!Q$16/'3f CPIH'!$G$16))</f>
        <v>-</v>
      </c>
      <c r="V129" s="41" t="str">
        <f>IF('3f CPIH'!R$16="-","-",'3g OC '!$E$9*('3f CPIH'!R$16/'3f CPIH'!$G$16))</f>
        <v>-</v>
      </c>
      <c r="W129" s="41" t="str">
        <f>IF('3f CPIH'!S$16="-","-",'3g OC '!$E$9*('3f CPIH'!S$16/'3f CPIH'!$G$16))</f>
        <v>-</v>
      </c>
      <c r="X129" s="41" t="str">
        <f>IF('3f CPIH'!T$16="-","-",'3g OC '!$E$9*('3f CPIH'!T$16/'3f CPIH'!$G$16))</f>
        <v>-</v>
      </c>
      <c r="Y129" s="41" t="str">
        <f>IF('3f CPIH'!U$16="-","-",'3g OC '!$E$9*('3f CPIH'!U$16/'3f CPIH'!$G$16))</f>
        <v>-</v>
      </c>
      <c r="Z129" s="41" t="str">
        <f>IF('3f CPIH'!V$16="-","-",'3g OC '!$E$9*('3f CPIH'!V$16/'3f CPIH'!$G$16))</f>
        <v>-</v>
      </c>
      <c r="AA129" s="29"/>
    </row>
    <row r="130" spans="1:27" s="30" customFormat="1" ht="11.25" customHeight="1" x14ac:dyDescent="0.25">
      <c r="A130" s="273">
        <v>6</v>
      </c>
      <c r="B130" s="142" t="s">
        <v>352</v>
      </c>
      <c r="C130" s="142" t="s">
        <v>45</v>
      </c>
      <c r="D130" s="140" t="s">
        <v>329</v>
      </c>
      <c r="E130" s="134"/>
      <c r="F130" s="31"/>
      <c r="G130" s="41" t="s">
        <v>336</v>
      </c>
      <c r="H130" s="41" t="s">
        <v>336</v>
      </c>
      <c r="I130" s="41" t="s">
        <v>336</v>
      </c>
      <c r="J130" s="41" t="s">
        <v>336</v>
      </c>
      <c r="K130" s="41">
        <f>IF('3h SMNCC'!F$36="-","-",'3h SMNCC'!F$44)</f>
        <v>0</v>
      </c>
      <c r="L130" s="41">
        <f>IF('3h SMNCC'!G$36="-","-",'3h SMNCC'!G$44)</f>
        <v>-0.15183804717209767</v>
      </c>
      <c r="M130" s="41">
        <f>IF('3h SMNCC'!H$36="-","-",'3h SMNCC'!H$44)</f>
        <v>1.7175769694001015</v>
      </c>
      <c r="N130" s="41">
        <f>IF('3h SMNCC'!I$36="-","-",'3h SMNCC'!I$44)</f>
        <v>5.3116046327263104</v>
      </c>
      <c r="O130" s="31"/>
      <c r="P130" s="41" t="str">
        <f>IF('3h SMNCC'!K$36="-","-",'3h SMNCC'!K$44)</f>
        <v>-</v>
      </c>
      <c r="Q130" s="41" t="str">
        <f>IF('3h SMNCC'!L$36="-","-",'3h SMNCC'!L$44)</f>
        <v>-</v>
      </c>
      <c r="R130" s="41" t="str">
        <f>IF('3h SMNCC'!M$36="-","-",'3h SMNCC'!M$44)</f>
        <v>-</v>
      </c>
      <c r="S130" s="41" t="str">
        <f>IF('3h SMNCC'!N$36="-","-",'3h SMNCC'!N$44)</f>
        <v>-</v>
      </c>
      <c r="T130" s="41" t="str">
        <f>IF('3h SMNCC'!O$36="-","-",'3h SMNCC'!O$44)</f>
        <v>-</v>
      </c>
      <c r="U130" s="41" t="str">
        <f>IF('3h SMNCC'!P$36="-","-",'3h SMNCC'!P$44)</f>
        <v>-</v>
      </c>
      <c r="V130" s="41" t="str">
        <f>IF('3h SMNCC'!Q$36="-","-",'3h SMNCC'!Q$44)</f>
        <v>-</v>
      </c>
      <c r="W130" s="41" t="str">
        <f>IF('3h SMNCC'!R$36="-","-",'3h SMNCC'!R$44)</f>
        <v>-</v>
      </c>
      <c r="X130" s="41" t="str">
        <f>IF('3h SMNCC'!S$36="-","-",'3h SMNCC'!S$44)</f>
        <v>-</v>
      </c>
      <c r="Y130" s="41" t="str">
        <f>IF('3h SMNCC'!T$36="-","-",'3h SMNCC'!T$44)</f>
        <v>-</v>
      </c>
      <c r="Z130" s="41" t="str">
        <f>IF('3h SMNCC'!U$36="-","-",'3h SMNCC'!U$44)</f>
        <v>-</v>
      </c>
      <c r="AA130" s="29"/>
    </row>
    <row r="131" spans="1:27" s="30" customFormat="1" ht="12.4" customHeight="1" x14ac:dyDescent="0.25">
      <c r="A131" s="273">
        <v>7</v>
      </c>
      <c r="B131" s="142" t="s">
        <v>352</v>
      </c>
      <c r="C131" s="142" t="s">
        <v>399</v>
      </c>
      <c r="D131" s="140" t="s">
        <v>329</v>
      </c>
      <c r="E131" s="134"/>
      <c r="F131" s="31"/>
      <c r="G131" s="41">
        <f>IF('3f CPIH'!C$16="-","-",'3i PAAC PAP'!$G$13*('3f CPIH'!C$16/'3f CPIH'!$G$16))</f>
        <v>4.3957347110466403</v>
      </c>
      <c r="H131" s="41">
        <f>IF('3f CPIH'!D$16="-","-",'3i PAAC PAP'!$G$13*('3f CPIH'!D$16/'3f CPIH'!$G$16))</f>
        <v>4.4045349807384246</v>
      </c>
      <c r="I131" s="41">
        <f>IF('3f CPIH'!E$16="-","-",'3i PAAC PAP'!$G$13*('3f CPIH'!E$16/'3f CPIH'!$G$16))</f>
        <v>4.417735385276103</v>
      </c>
      <c r="J131" s="41">
        <f>IF('3f CPIH'!F$16="-","-",'3i PAAC PAP'!$G$13*('3f CPIH'!F$16/'3f CPIH'!$G$16))</f>
        <v>4.4441361943514579</v>
      </c>
      <c r="K131" s="41">
        <f>IF('3f CPIH'!G$16="-","-",'3i PAAC PAP'!$G$13*('3f CPIH'!G$16/'3f CPIH'!$G$16))</f>
        <v>4.4969378125021686</v>
      </c>
      <c r="L131" s="41">
        <f>IF('3f CPIH'!H$16="-","-",'3i PAAC PAP'!$G$13*('3f CPIH'!H$16/'3f CPIH'!$G$16))</f>
        <v>4.5541395654987715</v>
      </c>
      <c r="M131" s="41">
        <f>IF('3f CPIH'!I$16="-","-",'3i PAAC PAP'!$G$13*('3f CPIH'!I$16/'3f CPIH'!$G$16))</f>
        <v>4.6201415881871588</v>
      </c>
      <c r="N131" s="41">
        <f>IF('3f CPIH'!J$16="-","-",'3i PAAC PAP'!$G$13*('3f CPIH'!J$16/'3f CPIH'!$G$16))</f>
        <v>4.659742801800193</v>
      </c>
      <c r="O131" s="31"/>
      <c r="P131" s="41">
        <f>IF('3f CPIH'!L$16="-","-",'3i PAAC PAP'!$G$13*('3f CPIH'!L$16/'3f CPIH'!$G$16))</f>
        <v>4.659742801800193</v>
      </c>
      <c r="Q131" s="41" t="str">
        <f>IF('3f CPIH'!M$16="-","-",'3i PAAC PAP'!$G$13*('3f CPIH'!M$16/'3f CPIH'!$G$16))</f>
        <v>-</v>
      </c>
      <c r="R131" s="41" t="str">
        <f>IF('3f CPIH'!N$16="-","-",'3i PAAC PAP'!$G$13*('3f CPIH'!N$16/'3f CPIH'!$G$16))</f>
        <v>-</v>
      </c>
      <c r="S131" s="41" t="str">
        <f>IF('3f CPIH'!O$16="-","-",'3i PAAC PAP'!$G$13*('3f CPIH'!O$16/'3f CPIH'!$G$16))</f>
        <v>-</v>
      </c>
      <c r="T131" s="41" t="str">
        <f>IF('3f CPIH'!P$16="-","-",'3i PAAC PAP'!$G$13*('3f CPIH'!P$16/'3f CPIH'!$G$16))</f>
        <v>-</v>
      </c>
      <c r="U131" s="41" t="str">
        <f>IF('3f CPIH'!Q$16="-","-",'3i PAAC PAP'!$G$13*('3f CPIH'!Q$16/'3f CPIH'!$G$16))</f>
        <v>-</v>
      </c>
      <c r="V131" s="41" t="str">
        <f>IF('3f CPIH'!R$16="-","-",'3i PAAC PAP'!$G$13*('3f CPIH'!R$16/'3f CPIH'!$G$16))</f>
        <v>-</v>
      </c>
      <c r="W131" s="41" t="str">
        <f>IF('3f CPIH'!S$16="-","-",'3i PAAC PAP'!$G$13*('3f CPIH'!S$16/'3f CPIH'!$G$16))</f>
        <v>-</v>
      </c>
      <c r="X131" s="41" t="str">
        <f>IF('3f CPIH'!T$16="-","-",'3i PAAC PAP'!$G$13*('3f CPIH'!T$16/'3f CPIH'!$G$16))</f>
        <v>-</v>
      </c>
      <c r="Y131" s="41" t="str">
        <f>IF('3f CPIH'!U$16="-","-",'3i PAAC PAP'!$G$13*('3f CPIH'!U$16/'3f CPIH'!$G$16))</f>
        <v>-</v>
      </c>
      <c r="Z131" s="41" t="str">
        <f>IF('3f CPIH'!V$16="-","-",'3i PAAC PAP'!$G$13*('3f CPIH'!V$16/'3f CPIH'!$G$16))</f>
        <v>-</v>
      </c>
      <c r="AA131" s="29"/>
    </row>
    <row r="132" spans="1:27" s="30" customFormat="1" ht="11.25" customHeight="1" x14ac:dyDescent="0.25">
      <c r="A132" s="273">
        <v>8</v>
      </c>
      <c r="B132" s="142" t="s">
        <v>352</v>
      </c>
      <c r="C132" s="142" t="s">
        <v>417</v>
      </c>
      <c r="D132" s="140" t="s">
        <v>329</v>
      </c>
      <c r="E132" s="134"/>
      <c r="F132" s="31"/>
      <c r="G132" s="41">
        <f>IF(G127="-","-",SUM(G125:G130)*'3i PAAC PAP'!$G$25)</f>
        <v>0.94205829190499157</v>
      </c>
      <c r="H132" s="41">
        <f>IF(H127="-","-",SUM(H125:H130)*'3i PAAC PAP'!$G$25)</f>
        <v>0.94327806090753918</v>
      </c>
      <c r="I132" s="41">
        <f>IF(I127="-","-",SUM(I125:I130)*'3i PAAC PAP'!$G$25)</f>
        <v>1.0255896326261009</v>
      </c>
      <c r="J132" s="41">
        <f>IF(J127="-","-",SUM(J125:J130)*'3i PAAC PAP'!$G$25)</f>
        <v>1.0292489396337443</v>
      </c>
      <c r="K132" s="41">
        <f>IF(K127="-","-",SUM(K125:K130)*'3i PAAC PAP'!$G$25)</f>
        <v>0.96336854046217035</v>
      </c>
      <c r="L132" s="41">
        <f>IF(L127="-","-",SUM(L125:L130)*'3i PAAC PAP'!$G$25)</f>
        <v>0.96911912645145315</v>
      </c>
      <c r="M132" s="41">
        <f>IF(M127="-","-",SUM(M125:M130)*'3i PAAC PAP'!$G$25)</f>
        <v>1.0419035054001611</v>
      </c>
      <c r="N132" s="41">
        <f>IF(N127="-","-",SUM(N125:N130)*'3i PAAC PAP'!$G$25)</f>
        <v>1.0989439578935369</v>
      </c>
      <c r="O132" s="31"/>
      <c r="P132" s="41" t="str">
        <f>IF(P127="-","-",SUM(P125:P130)*'3i PAAC PAP'!$G$25)</f>
        <v>-</v>
      </c>
      <c r="Q132" s="41" t="str">
        <f>IF(Q127="-","-",SUM(Q125:Q130)*'3i PAAC PAP'!$G$25)</f>
        <v>-</v>
      </c>
      <c r="R132" s="41" t="str">
        <f>IF(R127="-","-",SUM(R125:R130)*'3i PAAC PAP'!$G$25)</f>
        <v>-</v>
      </c>
      <c r="S132" s="41" t="str">
        <f>IF(S127="-","-",SUM(S125:S130)*'3i PAAC PAP'!$G$25)</f>
        <v>-</v>
      </c>
      <c r="T132" s="41" t="str">
        <f>IF(T127="-","-",SUM(T125:T130)*'3i PAAC PAP'!$G$25)</f>
        <v>-</v>
      </c>
      <c r="U132" s="41" t="str">
        <f>IF(U127="-","-",SUM(U125:U130)*'3i PAAC PAP'!$G$25)</f>
        <v>-</v>
      </c>
      <c r="V132" s="41" t="str">
        <f>IF(V127="-","-",SUM(V125:V130)*'3i PAAC PAP'!$G$25)</f>
        <v>-</v>
      </c>
      <c r="W132" s="41" t="str">
        <f>IF(W127="-","-",SUM(W125:W130)*'3i PAAC PAP'!$G$25)</f>
        <v>-</v>
      </c>
      <c r="X132" s="41" t="str">
        <f>IF(X127="-","-",SUM(X125:X130)*'3i PAAC PAP'!$G$25)</f>
        <v>-</v>
      </c>
      <c r="Y132" s="41" t="str">
        <f>IF(Y127="-","-",SUM(Y125:Y130)*'3i PAAC PAP'!$G$25)</f>
        <v>-</v>
      </c>
      <c r="Z132" s="41" t="str">
        <f>IF(Z127="-","-",SUM(Z125:Z130)*'3i PAAC PAP'!$G$25)</f>
        <v>-</v>
      </c>
      <c r="AA132" s="29"/>
    </row>
    <row r="133" spans="1:27" s="30" customFormat="1" ht="11.5" x14ac:dyDescent="0.25">
      <c r="A133" s="273">
        <v>9</v>
      </c>
      <c r="B133" s="142" t="s">
        <v>398</v>
      </c>
      <c r="C133" s="142" t="s">
        <v>548</v>
      </c>
      <c r="D133" s="140" t="s">
        <v>329</v>
      </c>
      <c r="E133" s="134"/>
      <c r="F133" s="31"/>
      <c r="G133" s="41">
        <f>IF(G127="-","-",SUM(G125:G132)*'3j EBIT'!$E$9)</f>
        <v>1.3492944174136694</v>
      </c>
      <c r="H133" s="41">
        <f>IF(H127="-","-",SUM(H125:H132)*'3j EBIT'!$E$9)</f>
        <v>1.3511005377525125</v>
      </c>
      <c r="I133" s="41">
        <f>IF(I127="-","-",SUM(I125:I132)*'3j EBIT'!$E$9)</f>
        <v>1.4619474394152043</v>
      </c>
      <c r="J133" s="41">
        <f>IF(J127="-","-",SUM(J125:J132)*'3j EBIT'!$E$9)</f>
        <v>1.4673658004317338</v>
      </c>
      <c r="K133" s="41">
        <f>IF(K127="-","-",SUM(K125:K132)*'3j EBIT'!$E$9)</f>
        <v>1.3798503130199369</v>
      </c>
      <c r="L133" s="41">
        <f>IF(L127="-","-",SUM(L125:L132)*'3j EBIT'!$E$9)</f>
        <v>1.3886637919881299</v>
      </c>
      <c r="M133" s="41">
        <f>IF(M127="-","-",SUM(M125:M132)*'3j EBIT'!$E$9)</f>
        <v>1.4877129258859072</v>
      </c>
      <c r="N133" s="41">
        <f>IF(N127="-","-",SUM(N125:N132)*'3j EBIT'!$E$9)</f>
        <v>1.5651064713615566</v>
      </c>
      <c r="O133" s="31"/>
      <c r="P133" s="41" t="str">
        <f>IF(P127="-","-",SUM(P125:P132)*'3j EBIT'!$E$9)</f>
        <v>-</v>
      </c>
      <c r="Q133" s="41" t="str">
        <f>IF(Q127="-","-",SUM(Q125:Q132)*'3j EBIT'!$E$9)</f>
        <v>-</v>
      </c>
      <c r="R133" s="41" t="str">
        <f>IF(R127="-","-",SUM(R125:R132)*'3j EBIT'!$E$9)</f>
        <v>-</v>
      </c>
      <c r="S133" s="41" t="str">
        <f>IF(S127="-","-",SUM(S125:S132)*'3j EBIT'!$E$9)</f>
        <v>-</v>
      </c>
      <c r="T133" s="41" t="str">
        <f>IF(T127="-","-",SUM(T125:T132)*'3j EBIT'!$E$9)</f>
        <v>-</v>
      </c>
      <c r="U133" s="41" t="str">
        <f>IF(U127="-","-",SUM(U125:U132)*'3j EBIT'!$E$9)</f>
        <v>-</v>
      </c>
      <c r="V133" s="41" t="str">
        <f>IF(V127="-","-",SUM(V125:V132)*'3j EBIT'!$E$9)</f>
        <v>-</v>
      </c>
      <c r="W133" s="41" t="str">
        <f>IF(W127="-","-",SUM(W125:W132)*'3j EBIT'!$E$9)</f>
        <v>-</v>
      </c>
      <c r="X133" s="41" t="str">
        <f>IF(X127="-","-",SUM(X125:X132)*'3j EBIT'!$E$9)</f>
        <v>-</v>
      </c>
      <c r="Y133" s="41" t="str">
        <f>IF(Y127="-","-",SUM(Y125:Y132)*'3j EBIT'!$E$9)</f>
        <v>-</v>
      </c>
      <c r="Z133" s="41" t="str">
        <f>IF(Z127="-","-",SUM(Z125:Z132)*'3j EBIT'!$E$9)</f>
        <v>-</v>
      </c>
      <c r="AA133" s="29"/>
    </row>
    <row r="134" spans="1:27" s="30" customFormat="1" ht="11.5" x14ac:dyDescent="0.25">
      <c r="A134" s="273">
        <v>10</v>
      </c>
      <c r="B134" s="142" t="s">
        <v>294</v>
      </c>
      <c r="C134" s="190" t="s">
        <v>549</v>
      </c>
      <c r="D134" s="140" t="s">
        <v>329</v>
      </c>
      <c r="E134" s="133"/>
      <c r="F134" s="31"/>
      <c r="G134" s="41">
        <f>IF(G129="-","-",SUM(G125:G127,G129:G133)*'3k HAP'!$E$10)</f>
        <v>0.80664626670040307</v>
      </c>
      <c r="H134" s="41">
        <f>IF(H129="-","-",SUM(H125:H127,H129:H133)*'3k HAP'!$E$10)</f>
        <v>0.80804854149812444</v>
      </c>
      <c r="I134" s="41">
        <f>IF(I129="-","-",SUM(I125:I127,I129:I133)*'3k HAP'!$E$10)</f>
        <v>0.81379421293280652</v>
      </c>
      <c r="J134" s="41">
        <f>IF(J129="-","-",SUM(J125:J127,J129:J133)*'3k HAP'!$E$10)</f>
        <v>0.81800103732597074</v>
      </c>
      <c r="K134" s="41">
        <f>IF(K129="-","-",SUM(K125:K127,K129:K133)*'3k HAP'!$E$10)</f>
        <v>0.82508596390397804</v>
      </c>
      <c r="L134" s="41">
        <f>IF(L129="-","-",SUM(L125:L127,L129:L133)*'3k HAP'!$E$10)</f>
        <v>0.83192876345146571</v>
      </c>
      <c r="M134" s="41">
        <f>IF(M129="-","-",SUM(M125:M127,M129:M133)*'3k HAP'!$E$10)</f>
        <v>0.87765536672799893</v>
      </c>
      <c r="N134" s="41">
        <f>IF(N129="-","-",SUM(N125:N127,N129:N133)*'3k HAP'!$E$10)</f>
        <v>0.93774384255808463</v>
      </c>
      <c r="O134" s="31"/>
      <c r="P134" s="41">
        <f>IF(P129="-","-",SUM(P125:P127,P129:P133)*'3k HAP'!$E$10)</f>
        <v>0.71931001321651533</v>
      </c>
      <c r="Q134" s="41" t="str">
        <f>IF(Q129="-","-",SUM(Q125:Q127,Q129:Q133)*'3k HAP'!$E$10)</f>
        <v>-</v>
      </c>
      <c r="R134" s="41" t="str">
        <f>IF(R129="-","-",SUM(R125:R127,R129:R133)*'3k HAP'!$E$10)</f>
        <v>-</v>
      </c>
      <c r="S134" s="41" t="str">
        <f>IF(S129="-","-",SUM(S125:S127,S129:S133)*'3k HAP'!$E$10)</f>
        <v>-</v>
      </c>
      <c r="T134" s="41" t="str">
        <f>IF(T129="-","-",SUM(T125:T127,T129:T133)*'3k HAP'!$E$10)</f>
        <v>-</v>
      </c>
      <c r="U134" s="41" t="str">
        <f>IF(U129="-","-",SUM(U125:U127,U129:U133)*'3k HAP'!$E$10)</f>
        <v>-</v>
      </c>
      <c r="V134" s="41" t="str">
        <f>IF(V129="-","-",SUM(V125:V127,V129:V133)*'3k HAP'!$E$10)</f>
        <v>-</v>
      </c>
      <c r="W134" s="41" t="str">
        <f>IF(W129="-","-",SUM(W125:W127,W129:W133)*'3k HAP'!$E$10)</f>
        <v>-</v>
      </c>
      <c r="X134" s="41" t="str">
        <f>IF(X129="-","-",SUM(X125:X127,X129:X133)*'3k HAP'!$E$10)</f>
        <v>-</v>
      </c>
      <c r="Y134" s="41" t="str">
        <f>IF(Y129="-","-",SUM(Y125:Y127,Y129:Y133)*'3k HAP'!$E$10)</f>
        <v>-</v>
      </c>
      <c r="Z134" s="41" t="str">
        <f>IF(Z129="-","-",SUM(Z125:Z127,Z129:Z133)*'3k HAP'!$E$10)</f>
        <v>-</v>
      </c>
      <c r="AA134" s="29"/>
    </row>
    <row r="135" spans="1:27" s="30" customFormat="1" ht="11.5" x14ac:dyDescent="0.25">
      <c r="A135" s="273">
        <v>11</v>
      </c>
      <c r="B135" s="142" t="s">
        <v>46</v>
      </c>
      <c r="C135" s="142" t="str">
        <f>B135&amp;"_"&amp;D135</f>
        <v>Total_Southern Western</v>
      </c>
      <c r="D135" s="140" t="s">
        <v>329</v>
      </c>
      <c r="E135" s="134"/>
      <c r="F135" s="31"/>
      <c r="G135" s="41">
        <f t="shared" ref="G135:N135" si="20">IF(G129="-","-",SUM(G125:G134))</f>
        <v>73.171436337465096</v>
      </c>
      <c r="H135" s="41">
        <f t="shared" si="20"/>
        <v>73.269703697803934</v>
      </c>
      <c r="I135" s="41">
        <f t="shared" si="20"/>
        <v>79.220343726832439</v>
      </c>
      <c r="J135" s="41">
        <f t="shared" si="20"/>
        <v>79.515145807848967</v>
      </c>
      <c r="K135" s="41">
        <f t="shared" si="20"/>
        <v>74.828636962183751</v>
      </c>
      <c r="L135" s="41">
        <f t="shared" si="20"/>
        <v>75.308160554814876</v>
      </c>
      <c r="M135" s="41">
        <f t="shared" si="20"/>
        <v>80.66604860239849</v>
      </c>
      <c r="N135" s="41">
        <f t="shared" si="20"/>
        <v>84.876875122422618</v>
      </c>
      <c r="O135" s="31"/>
      <c r="P135" s="41">
        <f t="shared" ref="P135:Z135" si="21">IF(P129="-","-",SUM(P125:P134))</f>
        <v>50.407164400972285</v>
      </c>
      <c r="Q135" s="41" t="str">
        <f t="shared" si="21"/>
        <v>-</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customHeight="1" x14ac:dyDescent="0.25">
      <c r="A136" s="273">
        <v>1</v>
      </c>
      <c r="B136" s="138" t="s">
        <v>353</v>
      </c>
      <c r="C136" s="138" t="s">
        <v>344</v>
      </c>
      <c r="D136" s="141" t="s">
        <v>330</v>
      </c>
      <c r="E136" s="137"/>
      <c r="F136" s="31"/>
      <c r="G136" s="135" t="s">
        <v>336</v>
      </c>
      <c r="H136" s="135" t="s">
        <v>336</v>
      </c>
      <c r="I136" s="135" t="s">
        <v>336</v>
      </c>
      <c r="J136" s="135" t="s">
        <v>336</v>
      </c>
      <c r="K136" s="135" t="s">
        <v>336</v>
      </c>
      <c r="L136" s="135" t="s">
        <v>336</v>
      </c>
      <c r="M136" s="135" t="s">
        <v>336</v>
      </c>
      <c r="N136" s="135" t="s">
        <v>336</v>
      </c>
      <c r="O136" s="31"/>
      <c r="P136" s="135" t="s">
        <v>336</v>
      </c>
      <c r="Q136" s="135" t="s">
        <v>336</v>
      </c>
      <c r="R136" s="135" t="s">
        <v>336</v>
      </c>
      <c r="S136" s="135" t="s">
        <v>336</v>
      </c>
      <c r="T136" s="135" t="s">
        <v>336</v>
      </c>
      <c r="U136" s="135" t="s">
        <v>336</v>
      </c>
      <c r="V136" s="135" t="s">
        <v>336</v>
      </c>
      <c r="W136" s="135" t="s">
        <v>336</v>
      </c>
      <c r="X136" s="135" t="s">
        <v>336</v>
      </c>
      <c r="Y136" s="135" t="s">
        <v>336</v>
      </c>
      <c r="Z136" s="135" t="s">
        <v>336</v>
      </c>
      <c r="AA136" s="29"/>
    </row>
    <row r="137" spans="1:27" s="30" customFormat="1" ht="11.25" customHeight="1" x14ac:dyDescent="0.25">
      <c r="A137" s="273">
        <v>2</v>
      </c>
      <c r="B137" s="138" t="s">
        <v>353</v>
      </c>
      <c r="C137" s="138" t="s">
        <v>303</v>
      </c>
      <c r="D137" s="141" t="s">
        <v>330</v>
      </c>
      <c r="E137" s="137"/>
      <c r="F137" s="31"/>
      <c r="G137" s="135" t="s">
        <v>336</v>
      </c>
      <c r="H137" s="135" t="s">
        <v>336</v>
      </c>
      <c r="I137" s="135" t="s">
        <v>336</v>
      </c>
      <c r="J137" s="135" t="s">
        <v>336</v>
      </c>
      <c r="K137" s="135" t="s">
        <v>336</v>
      </c>
      <c r="L137" s="135" t="s">
        <v>336</v>
      </c>
      <c r="M137" s="135" t="s">
        <v>336</v>
      </c>
      <c r="N137" s="135" t="s">
        <v>336</v>
      </c>
      <c r="O137" s="31"/>
      <c r="P137" s="135" t="s">
        <v>336</v>
      </c>
      <c r="Q137" s="135" t="s">
        <v>336</v>
      </c>
      <c r="R137" s="135" t="s">
        <v>336</v>
      </c>
      <c r="S137" s="135" t="s">
        <v>336</v>
      </c>
      <c r="T137" s="135" t="s">
        <v>336</v>
      </c>
      <c r="U137" s="135" t="s">
        <v>336</v>
      </c>
      <c r="V137" s="135" t="s">
        <v>336</v>
      </c>
      <c r="W137" s="135" t="s">
        <v>336</v>
      </c>
      <c r="X137" s="135" t="s">
        <v>336</v>
      </c>
      <c r="Y137" s="135" t="s">
        <v>336</v>
      </c>
      <c r="Z137" s="135" t="s">
        <v>336</v>
      </c>
      <c r="AA137" s="29"/>
    </row>
    <row r="138" spans="1:27" s="30" customFormat="1" ht="11.25" customHeight="1" x14ac:dyDescent="0.25">
      <c r="A138" s="273">
        <v>3</v>
      </c>
      <c r="B138" s="138" t="s">
        <v>2</v>
      </c>
      <c r="C138" s="138" t="s">
        <v>345</v>
      </c>
      <c r="D138" s="141" t="s">
        <v>330</v>
      </c>
      <c r="E138" s="137"/>
      <c r="F138" s="31"/>
      <c r="G138" s="135">
        <f>IF('3c PC'!G14="-","-",'3c PC'!G61)</f>
        <v>6.5567588596821027</v>
      </c>
      <c r="H138" s="135">
        <f>IF('3c PC'!H14="-","-",'3c PC'!H61)</f>
        <v>6.5567588596821027</v>
      </c>
      <c r="I138" s="135">
        <f>IF('3c PC'!I14="-","-",'3c PC'!I61)</f>
        <v>6.6197359495950758</v>
      </c>
      <c r="J138" s="135">
        <f>IF('3c PC'!J14="-","-",'3c PC'!J61)</f>
        <v>6.6197359495950758</v>
      </c>
      <c r="K138" s="135">
        <f>IF('3c PC'!K14="-","-",'3c PC'!K61)</f>
        <v>6.6995028867368616</v>
      </c>
      <c r="L138" s="135">
        <f>IF('3c PC'!L14="-","-",'3c PC'!L61)</f>
        <v>6.6995028867368616</v>
      </c>
      <c r="M138" s="135">
        <f>IF('3c PC'!M14="-","-",'3c PC'!M61)</f>
        <v>7.1131218301273513</v>
      </c>
      <c r="N138" s="135">
        <f>IF('3c PC'!N14="-","-",'3c PC'!N61)</f>
        <v>7.1131218301273513</v>
      </c>
      <c r="O138" s="31"/>
      <c r="P138" s="135" t="str">
        <f>'3c PC'!P61</f>
        <v>-</v>
      </c>
      <c r="Q138" s="135" t="str">
        <f>'3c PC'!Q61</f>
        <v>-</v>
      </c>
      <c r="R138" s="135" t="str">
        <f>'3c PC'!R61</f>
        <v>-</v>
      </c>
      <c r="S138" s="135" t="str">
        <f>'3c PC'!S61</f>
        <v>-</v>
      </c>
      <c r="T138" s="135" t="str">
        <f>'3c PC'!T61</f>
        <v>-</v>
      </c>
      <c r="U138" s="135" t="str">
        <f>'3c PC'!U61</f>
        <v>-</v>
      </c>
      <c r="V138" s="135" t="str">
        <f>'3c PC'!V61</f>
        <v>-</v>
      </c>
      <c r="W138" s="135" t="str">
        <f>'3c PC'!W61</f>
        <v>-</v>
      </c>
      <c r="X138" s="135" t="str">
        <f>'3c PC'!X61</f>
        <v>-</v>
      </c>
      <c r="Y138" s="135" t="str">
        <f>'3c PC'!Y61</f>
        <v>-</v>
      </c>
      <c r="Z138" s="135" t="str">
        <f>'3c PC'!Z61</f>
        <v>-</v>
      </c>
      <c r="AA138" s="29"/>
    </row>
    <row r="139" spans="1:27" s="30" customFormat="1" ht="11.25" customHeight="1" x14ac:dyDescent="0.25">
      <c r="A139" s="273">
        <v>4</v>
      </c>
      <c r="B139" s="138" t="s">
        <v>355</v>
      </c>
      <c r="C139" s="138" t="s">
        <v>346</v>
      </c>
      <c r="D139" s="141" t="s">
        <v>330</v>
      </c>
      <c r="E139" s="137"/>
      <c r="F139" s="31"/>
      <c r="G139" s="135">
        <f>IF('3d NC-Elec'!H53="-","-",'3d NC-Elec'!H53)</f>
        <v>28.031999999999996</v>
      </c>
      <c r="H139" s="135">
        <f>IF('3d NC-Elec'!I53="-","-",'3d NC-Elec'!I53)</f>
        <v>28.031999999999996</v>
      </c>
      <c r="I139" s="135">
        <f>IF('3d NC-Elec'!J53="-","-",'3d NC-Elec'!J53)</f>
        <v>19.381499999999999</v>
      </c>
      <c r="J139" s="135">
        <f>IF('3d NC-Elec'!K53="-","-",'3d NC-Elec'!K53)</f>
        <v>19.381499999999999</v>
      </c>
      <c r="K139" s="135">
        <f>IF('3d NC-Elec'!L53="-","-",'3d NC-Elec'!L53)</f>
        <v>18.651500000000002</v>
      </c>
      <c r="L139" s="135">
        <f>IF('3d NC-Elec'!M53="-","-",'3d NC-Elec'!M53)</f>
        <v>18.651500000000002</v>
      </c>
      <c r="M139" s="135">
        <f>IF('3d NC-Elec'!N53="-","-",'3d NC-Elec'!N53)</f>
        <v>18.906999999999996</v>
      </c>
      <c r="N139" s="135">
        <f>IF('3d NC-Elec'!O53="-","-",'3d NC-Elec'!O53)</f>
        <v>18.906999999999996</v>
      </c>
      <c r="O139" s="31"/>
      <c r="P139" s="135" t="str">
        <f>'3d NC-Elec'!Q53</f>
        <v>-</v>
      </c>
      <c r="Q139" s="135" t="str">
        <f>'3d NC-Elec'!R53</f>
        <v>-</v>
      </c>
      <c r="R139" s="135" t="str">
        <f>'3d NC-Elec'!S53</f>
        <v>-</v>
      </c>
      <c r="S139" s="135" t="str">
        <f>'3d NC-Elec'!T53</f>
        <v>-</v>
      </c>
      <c r="T139" s="135" t="str">
        <f>'3d NC-Elec'!U53</f>
        <v>-</v>
      </c>
      <c r="U139" s="135" t="str">
        <f>'3d NC-Elec'!V53</f>
        <v>-</v>
      </c>
      <c r="V139" s="135" t="str">
        <f>'3d NC-Elec'!W53</f>
        <v>-</v>
      </c>
      <c r="W139" s="135" t="str">
        <f>'3d NC-Elec'!X53</f>
        <v>-</v>
      </c>
      <c r="X139" s="135" t="str">
        <f>'3d NC-Elec'!Y53</f>
        <v>-</v>
      </c>
      <c r="Y139" s="135" t="str">
        <f>'3d NC-Elec'!Z53</f>
        <v>-</v>
      </c>
      <c r="Z139" s="135" t="str">
        <f>'3d NC-Elec'!AA53</f>
        <v>-</v>
      </c>
      <c r="AA139" s="29"/>
    </row>
    <row r="140" spans="1:27" s="30" customFormat="1" ht="11.25" customHeight="1" x14ac:dyDescent="0.25">
      <c r="A140" s="273">
        <v>5</v>
      </c>
      <c r="B140" s="138" t="s">
        <v>352</v>
      </c>
      <c r="C140" s="138" t="s">
        <v>347</v>
      </c>
      <c r="D140" s="141" t="s">
        <v>330</v>
      </c>
      <c r="E140" s="137"/>
      <c r="F140" s="31"/>
      <c r="G140" s="135">
        <f>IF('3f CPIH'!C$16="-","-",'3g OC '!$E$9*('3f CPIH'!C$16/'3f CPIH'!$G$16))</f>
        <v>42.4769437907173</v>
      </c>
      <c r="H140" s="135">
        <f>IF('3f CPIH'!D$16="-","-",'3g OC '!$E$9*('3f CPIH'!D$16/'3f CPIH'!$G$16))</f>
        <v>42.561982717225234</v>
      </c>
      <c r="I140" s="135">
        <f>IF('3f CPIH'!E$16="-","-",'3g OC '!$E$9*('3f CPIH'!E$16/'3f CPIH'!$G$16))</f>
        <v>42.689541106987157</v>
      </c>
      <c r="J140" s="135">
        <f>IF('3f CPIH'!F$16="-","-",'3g OC '!$E$9*('3f CPIH'!F$16/'3f CPIH'!$G$16))</f>
        <v>42.944657886510981</v>
      </c>
      <c r="K140" s="135">
        <f>IF('3f CPIH'!G$16="-","-",'3g OC '!$E$9*('3f CPIH'!G$16/'3f CPIH'!$G$16))</f>
        <v>43.454891445558637</v>
      </c>
      <c r="L140" s="135">
        <f>IF('3f CPIH'!H$16="-","-",'3g OC '!$E$9*('3f CPIH'!H$16/'3f CPIH'!$G$16))</f>
        <v>44.007644467860267</v>
      </c>
      <c r="M140" s="135">
        <f>IF('3f CPIH'!I$16="-","-",'3g OC '!$E$9*('3f CPIH'!I$16/'3f CPIH'!$G$16))</f>
        <v>44.645436416669831</v>
      </c>
      <c r="N140" s="135">
        <f>IF('3f CPIH'!J$16="-","-",'3g OC '!$E$9*('3f CPIH'!J$16/'3f CPIH'!$G$16))</f>
        <v>45.028111585955578</v>
      </c>
      <c r="O140" s="31"/>
      <c r="P140" s="135">
        <f>IF('3f CPIH'!L$16="-","-",'3g OC '!$E$9*('3f CPIH'!L$16/'3f CPIH'!$G$16))</f>
        <v>45.028111585955578</v>
      </c>
      <c r="Q140" s="135" t="str">
        <f>IF('3f CPIH'!M$16="-","-",'3g OC '!$E$9*('3f CPIH'!M$16/'3f CPIH'!$G$16))</f>
        <v>-</v>
      </c>
      <c r="R140" s="135" t="str">
        <f>IF('3f CPIH'!N$16="-","-",'3g OC '!$E$9*('3f CPIH'!N$16/'3f CPIH'!$G$16))</f>
        <v>-</v>
      </c>
      <c r="S140" s="135" t="str">
        <f>IF('3f CPIH'!O$16="-","-",'3g OC '!$E$9*('3f CPIH'!O$16/'3f CPIH'!$G$16))</f>
        <v>-</v>
      </c>
      <c r="T140" s="135" t="str">
        <f>IF('3f CPIH'!P$16="-","-",'3g OC '!$E$9*('3f CPIH'!P$16/'3f CPIH'!$G$16))</f>
        <v>-</v>
      </c>
      <c r="U140" s="135" t="str">
        <f>IF('3f CPIH'!Q$16="-","-",'3g OC '!$E$9*('3f CPIH'!Q$16/'3f CPIH'!$G$16))</f>
        <v>-</v>
      </c>
      <c r="V140" s="135" t="str">
        <f>IF('3f CPIH'!R$16="-","-",'3g OC '!$E$9*('3f CPIH'!R$16/'3f CPIH'!$G$16))</f>
        <v>-</v>
      </c>
      <c r="W140" s="135" t="str">
        <f>IF('3f CPIH'!S$16="-","-",'3g OC '!$E$9*('3f CPIH'!S$16/'3f CPIH'!$G$16))</f>
        <v>-</v>
      </c>
      <c r="X140" s="135" t="str">
        <f>IF('3f CPIH'!T$16="-","-",'3g OC '!$E$9*('3f CPIH'!T$16/'3f CPIH'!$G$16))</f>
        <v>-</v>
      </c>
      <c r="Y140" s="135" t="str">
        <f>IF('3f CPIH'!U$16="-","-",'3g OC '!$E$9*('3f CPIH'!U$16/'3f CPIH'!$G$16))</f>
        <v>-</v>
      </c>
      <c r="Z140" s="135" t="str">
        <f>IF('3f CPIH'!V$16="-","-",'3g OC '!$E$9*('3f CPIH'!V$16/'3f CPIH'!$G$16))</f>
        <v>-</v>
      </c>
      <c r="AA140" s="29"/>
    </row>
    <row r="141" spans="1:27" s="30" customFormat="1" ht="11.25" customHeight="1" x14ac:dyDescent="0.25">
      <c r="A141" s="273">
        <v>6</v>
      </c>
      <c r="B141" s="138" t="s">
        <v>352</v>
      </c>
      <c r="C141" s="138" t="s">
        <v>45</v>
      </c>
      <c r="D141" s="141" t="s">
        <v>330</v>
      </c>
      <c r="E141" s="137"/>
      <c r="F141" s="31"/>
      <c r="G141" s="135" t="s">
        <v>336</v>
      </c>
      <c r="H141" s="135" t="s">
        <v>336</v>
      </c>
      <c r="I141" s="135" t="s">
        <v>336</v>
      </c>
      <c r="J141" s="135" t="s">
        <v>336</v>
      </c>
      <c r="K141" s="135">
        <f>IF('3h SMNCC'!F$36="-","-",'3h SMNCC'!F$44)</f>
        <v>0</v>
      </c>
      <c r="L141" s="135">
        <f>IF('3h SMNCC'!G$36="-","-",'3h SMNCC'!G$44)</f>
        <v>-0.15183804717209767</v>
      </c>
      <c r="M141" s="135">
        <f>IF('3h SMNCC'!H$36="-","-",'3h SMNCC'!H$44)</f>
        <v>1.7175769694001015</v>
      </c>
      <c r="N141" s="135">
        <f>IF('3h SMNCC'!I$36="-","-",'3h SMNCC'!I$44)</f>
        <v>5.3116046327263104</v>
      </c>
      <c r="O141" s="31"/>
      <c r="P141" s="135" t="str">
        <f>IF('3h SMNCC'!K$36="-","-",'3h SMNCC'!K$44)</f>
        <v>-</v>
      </c>
      <c r="Q141" s="135" t="str">
        <f>IF('3h SMNCC'!L$36="-","-",'3h SMNCC'!L$44)</f>
        <v>-</v>
      </c>
      <c r="R141" s="135" t="str">
        <f>IF('3h SMNCC'!M$36="-","-",'3h SMNCC'!M$44)</f>
        <v>-</v>
      </c>
      <c r="S141" s="135" t="str">
        <f>IF('3h SMNCC'!N$36="-","-",'3h SMNCC'!N$44)</f>
        <v>-</v>
      </c>
      <c r="T141" s="135" t="str">
        <f>IF('3h SMNCC'!O$36="-","-",'3h SMNCC'!O$44)</f>
        <v>-</v>
      </c>
      <c r="U141" s="135" t="str">
        <f>IF('3h SMNCC'!P$36="-","-",'3h SMNCC'!P$44)</f>
        <v>-</v>
      </c>
      <c r="V141" s="135" t="str">
        <f>IF('3h SMNCC'!Q$36="-","-",'3h SMNCC'!Q$44)</f>
        <v>-</v>
      </c>
      <c r="W141" s="135" t="str">
        <f>IF('3h SMNCC'!R$36="-","-",'3h SMNCC'!R$44)</f>
        <v>-</v>
      </c>
      <c r="X141" s="135" t="str">
        <f>IF('3h SMNCC'!S$36="-","-",'3h SMNCC'!S$44)</f>
        <v>-</v>
      </c>
      <c r="Y141" s="135" t="str">
        <f>IF('3h SMNCC'!T$36="-","-",'3h SMNCC'!T$44)</f>
        <v>-</v>
      </c>
      <c r="Z141" s="135" t="str">
        <f>IF('3h SMNCC'!U$36="-","-",'3h SMNCC'!U$44)</f>
        <v>-</v>
      </c>
      <c r="AA141" s="29"/>
    </row>
    <row r="142" spans="1:27" s="30" customFormat="1" ht="11.25" customHeight="1" x14ac:dyDescent="0.25">
      <c r="A142" s="273">
        <v>7</v>
      </c>
      <c r="B142" s="138" t="s">
        <v>352</v>
      </c>
      <c r="C142" s="138" t="s">
        <v>399</v>
      </c>
      <c r="D142" s="141" t="s">
        <v>330</v>
      </c>
      <c r="E142" s="137"/>
      <c r="F142" s="31"/>
      <c r="G142" s="135">
        <f>IF('3f CPIH'!C$16="-","-",'3i PAAC PAP'!$G$13*('3f CPIH'!C$16/'3f CPIH'!$G$16))</f>
        <v>4.3957347110466403</v>
      </c>
      <c r="H142" s="135">
        <f>IF('3f CPIH'!D$16="-","-",'3i PAAC PAP'!$G$13*('3f CPIH'!D$16/'3f CPIH'!$G$16))</f>
        <v>4.4045349807384246</v>
      </c>
      <c r="I142" s="135">
        <f>IF('3f CPIH'!E$16="-","-",'3i PAAC PAP'!$G$13*('3f CPIH'!E$16/'3f CPIH'!$G$16))</f>
        <v>4.417735385276103</v>
      </c>
      <c r="J142" s="135">
        <f>IF('3f CPIH'!F$16="-","-",'3i PAAC PAP'!$G$13*('3f CPIH'!F$16/'3f CPIH'!$G$16))</f>
        <v>4.4441361943514579</v>
      </c>
      <c r="K142" s="135">
        <f>IF('3f CPIH'!G$16="-","-",'3i PAAC PAP'!$G$13*('3f CPIH'!G$16/'3f CPIH'!$G$16))</f>
        <v>4.4969378125021686</v>
      </c>
      <c r="L142" s="135">
        <f>IF('3f CPIH'!H$16="-","-",'3i PAAC PAP'!$G$13*('3f CPIH'!H$16/'3f CPIH'!$G$16))</f>
        <v>4.5541395654987715</v>
      </c>
      <c r="M142" s="135">
        <f>IF('3f CPIH'!I$16="-","-",'3i PAAC PAP'!$G$13*('3f CPIH'!I$16/'3f CPIH'!$G$16))</f>
        <v>4.6201415881871588</v>
      </c>
      <c r="N142" s="135">
        <f>IF('3f CPIH'!J$16="-","-",'3i PAAC PAP'!$G$13*('3f CPIH'!J$16/'3f CPIH'!$G$16))</f>
        <v>4.659742801800193</v>
      </c>
      <c r="O142" s="31"/>
      <c r="P142" s="135">
        <f>IF('3f CPIH'!L$16="-","-",'3i PAAC PAP'!$G$13*('3f CPIH'!L$16/'3f CPIH'!$G$16))</f>
        <v>4.659742801800193</v>
      </c>
      <c r="Q142" s="135" t="str">
        <f>IF('3f CPIH'!M$16="-","-",'3i PAAC PAP'!$G$13*('3f CPIH'!M$16/'3f CPIH'!$G$16))</f>
        <v>-</v>
      </c>
      <c r="R142" s="135" t="str">
        <f>IF('3f CPIH'!N$16="-","-",'3i PAAC PAP'!$G$13*('3f CPIH'!N$16/'3f CPIH'!$G$16))</f>
        <v>-</v>
      </c>
      <c r="S142" s="135" t="str">
        <f>IF('3f CPIH'!O$16="-","-",'3i PAAC PAP'!$G$13*('3f CPIH'!O$16/'3f CPIH'!$G$16))</f>
        <v>-</v>
      </c>
      <c r="T142" s="135" t="str">
        <f>IF('3f CPIH'!P$16="-","-",'3i PAAC PAP'!$G$13*('3f CPIH'!P$16/'3f CPIH'!$G$16))</f>
        <v>-</v>
      </c>
      <c r="U142" s="135" t="str">
        <f>IF('3f CPIH'!Q$16="-","-",'3i PAAC PAP'!$G$13*('3f CPIH'!Q$16/'3f CPIH'!$G$16))</f>
        <v>-</v>
      </c>
      <c r="V142" s="135" t="str">
        <f>IF('3f CPIH'!R$16="-","-",'3i PAAC PAP'!$G$13*('3f CPIH'!R$16/'3f CPIH'!$G$16))</f>
        <v>-</v>
      </c>
      <c r="W142" s="135" t="str">
        <f>IF('3f CPIH'!S$16="-","-",'3i PAAC PAP'!$G$13*('3f CPIH'!S$16/'3f CPIH'!$G$16))</f>
        <v>-</v>
      </c>
      <c r="X142" s="135" t="str">
        <f>IF('3f CPIH'!T$16="-","-",'3i PAAC PAP'!$G$13*('3f CPIH'!T$16/'3f CPIH'!$G$16))</f>
        <v>-</v>
      </c>
      <c r="Y142" s="135" t="str">
        <f>IF('3f CPIH'!U$16="-","-",'3i PAAC PAP'!$G$13*('3f CPIH'!U$16/'3f CPIH'!$G$16))</f>
        <v>-</v>
      </c>
      <c r="Z142" s="135" t="str">
        <f>IF('3f CPIH'!V$16="-","-",'3i PAAC PAP'!$G$13*('3f CPIH'!V$16/'3f CPIH'!$G$16))</f>
        <v>-</v>
      </c>
      <c r="AA142" s="29"/>
    </row>
    <row r="143" spans="1:27" s="30" customFormat="1" ht="11.5" x14ac:dyDescent="0.25">
      <c r="A143" s="273">
        <v>8</v>
      </c>
      <c r="B143" s="138" t="s">
        <v>352</v>
      </c>
      <c r="C143" s="138" t="s">
        <v>417</v>
      </c>
      <c r="D143" s="141" t="s">
        <v>330</v>
      </c>
      <c r="E143" s="137"/>
      <c r="F143" s="31"/>
      <c r="G143" s="135">
        <f>IF(G138="-","-",SUM(G136:G141)*'3i PAAC PAP'!$G$25)</f>
        <v>1.1054038322525239</v>
      </c>
      <c r="H143" s="135">
        <f>IF(H138="-","-",SUM(H136:H141)*'3i PAAC PAP'!$G$25)</f>
        <v>1.1066236012550716</v>
      </c>
      <c r="I143" s="135">
        <f>IF(I138="-","-",SUM(I136:I141)*'3i PAAC PAP'!$G$25)</f>
        <v>0.98527679093776777</v>
      </c>
      <c r="J143" s="135">
        <f>IF(J138="-","-",SUM(J136:J141)*'3i PAAC PAP'!$G$25)</f>
        <v>0.98893609794541093</v>
      </c>
      <c r="K143" s="135">
        <f>IF(K138="-","-",SUM(K136:K141)*'3i PAAC PAP'!$G$25)</f>
        <v>0.98692799339691084</v>
      </c>
      <c r="L143" s="135">
        <f>IF(L138="-","-",SUM(L136:L141)*'3i PAAC PAP'!$G$25)</f>
        <v>0.99267857938619353</v>
      </c>
      <c r="M143" s="135">
        <f>IF(M138="-","-",SUM(M136:M141)*'3i PAAC PAP'!$G$25)</f>
        <v>1.0382387016103125</v>
      </c>
      <c r="N143" s="135">
        <f>IF(N138="-","-",SUM(N136:N141)*'3i PAAC PAP'!$G$25)</f>
        <v>1.0952791541036881</v>
      </c>
      <c r="O143" s="31"/>
      <c r="P143" s="135" t="str">
        <f>IF(P138="-","-",SUM(P136:P141)*'3i PAAC PAP'!$G$25)</f>
        <v>-</v>
      </c>
      <c r="Q143" s="135" t="str">
        <f>IF(Q138="-","-",SUM(Q136:Q141)*'3i PAAC PAP'!$G$25)</f>
        <v>-</v>
      </c>
      <c r="R143" s="135" t="str">
        <f>IF(R138="-","-",SUM(R136:R141)*'3i PAAC PAP'!$G$25)</f>
        <v>-</v>
      </c>
      <c r="S143" s="135" t="str">
        <f>IF(S138="-","-",SUM(S136:S141)*'3i PAAC PAP'!$G$25)</f>
        <v>-</v>
      </c>
      <c r="T143" s="135" t="str">
        <f>IF(T138="-","-",SUM(T136:T141)*'3i PAAC PAP'!$G$25)</f>
        <v>-</v>
      </c>
      <c r="U143" s="135" t="str">
        <f>IF(U138="-","-",SUM(U136:U141)*'3i PAAC PAP'!$G$25)</f>
        <v>-</v>
      </c>
      <c r="V143" s="135" t="str">
        <f>IF(V138="-","-",SUM(V136:V141)*'3i PAAC PAP'!$G$25)</f>
        <v>-</v>
      </c>
      <c r="W143" s="135" t="str">
        <f>IF(W138="-","-",SUM(W136:W141)*'3i PAAC PAP'!$G$25)</f>
        <v>-</v>
      </c>
      <c r="X143" s="135" t="str">
        <f>IF(X138="-","-",SUM(X136:X141)*'3i PAAC PAP'!$G$25)</f>
        <v>-</v>
      </c>
      <c r="Y143" s="135" t="str">
        <f>IF(Y138="-","-",SUM(Y136:Y141)*'3i PAAC PAP'!$G$25)</f>
        <v>-</v>
      </c>
      <c r="Z143" s="135" t="str">
        <f>IF(Z138="-","-",SUM(Z136:Z141)*'3i PAAC PAP'!$G$25)</f>
        <v>-</v>
      </c>
      <c r="AA143" s="29"/>
    </row>
    <row r="144" spans="1:27" s="30" customFormat="1" ht="11.5" x14ac:dyDescent="0.25">
      <c r="A144" s="273">
        <v>9</v>
      </c>
      <c r="B144" s="138" t="s">
        <v>398</v>
      </c>
      <c r="C144" s="138" t="s">
        <v>548</v>
      </c>
      <c r="D144" s="141" t="s">
        <v>330</v>
      </c>
      <c r="E144" s="193"/>
      <c r="F144" s="31"/>
      <c r="G144" s="135">
        <f>IF(G138="-","-",SUM(G136:G143)*'3j EBIT'!$E$9)</f>
        <v>1.5687699826802728</v>
      </c>
      <c r="H144" s="135">
        <f>IF(H138="-","-",SUM(H136:H143)*'3j EBIT'!$E$9)</f>
        <v>1.5705761030191157</v>
      </c>
      <c r="I144" s="135">
        <f>IF(I138="-","-",SUM(I136:I143)*'3j EBIT'!$E$9)</f>
        <v>1.4077819954231261</v>
      </c>
      <c r="J144" s="135">
        <f>IF(J138="-","-",SUM(J136:J143)*'3j EBIT'!$E$9)</f>
        <v>1.4132003564396556</v>
      </c>
      <c r="K144" s="135">
        <f>IF(K138="-","-",SUM(K136:K143)*'3j EBIT'!$E$9)</f>
        <v>1.411505442625697</v>
      </c>
      <c r="L144" s="135">
        <f>IF(L138="-","-",SUM(L136:L143)*'3j EBIT'!$E$9)</f>
        <v>1.4203189215938903</v>
      </c>
      <c r="M144" s="135">
        <f>IF(M138="-","-",SUM(M136:M143)*'3j EBIT'!$E$9)</f>
        <v>1.4827887946139</v>
      </c>
      <c r="N144" s="135">
        <f>IF(N138="-","-",SUM(N136:N143)*'3j EBIT'!$E$9)</f>
        <v>1.5601823400895494</v>
      </c>
      <c r="O144" s="31"/>
      <c r="P144" s="135" t="str">
        <f>IF(P138="-","-",SUM(P136:P143)*'3j EBIT'!$E$9)</f>
        <v>-</v>
      </c>
      <c r="Q144" s="135" t="str">
        <f>IF(Q138="-","-",SUM(Q136:Q143)*'3j EBIT'!$E$9)</f>
        <v>-</v>
      </c>
      <c r="R144" s="135" t="str">
        <f>IF(R138="-","-",SUM(R136:R143)*'3j EBIT'!$E$9)</f>
        <v>-</v>
      </c>
      <c r="S144" s="135" t="str">
        <f>IF(S138="-","-",SUM(S136:S143)*'3j EBIT'!$E$9)</f>
        <v>-</v>
      </c>
      <c r="T144" s="135" t="str">
        <f>IF(T138="-","-",SUM(T136:T143)*'3j EBIT'!$E$9)</f>
        <v>-</v>
      </c>
      <c r="U144" s="135" t="str">
        <f>IF(U138="-","-",SUM(U136:U143)*'3j EBIT'!$E$9)</f>
        <v>-</v>
      </c>
      <c r="V144" s="135" t="str">
        <f>IF(V138="-","-",SUM(V136:V143)*'3j EBIT'!$E$9)</f>
        <v>-</v>
      </c>
      <c r="W144" s="135" t="str">
        <f>IF(W138="-","-",SUM(W136:W143)*'3j EBIT'!$E$9)</f>
        <v>-</v>
      </c>
      <c r="X144" s="135" t="str">
        <f>IF(X138="-","-",SUM(X136:X143)*'3j EBIT'!$E$9)</f>
        <v>-</v>
      </c>
      <c r="Y144" s="135" t="str">
        <f>IF(Y138="-","-",SUM(Y136:Y143)*'3j EBIT'!$E$9)</f>
        <v>-</v>
      </c>
      <c r="Z144" s="135" t="str">
        <f>IF(Z138="-","-",SUM(Z136:Z143)*'3j EBIT'!$E$9)</f>
        <v>-</v>
      </c>
      <c r="AA144" s="29"/>
    </row>
    <row r="145" spans="1:27" s="30" customFormat="1" ht="11.5" x14ac:dyDescent="0.25">
      <c r="A145" s="273">
        <v>10</v>
      </c>
      <c r="B145" s="138" t="s">
        <v>294</v>
      </c>
      <c r="C145" s="188" t="s">
        <v>549</v>
      </c>
      <c r="D145" s="141" t="s">
        <v>330</v>
      </c>
      <c r="E145" s="141"/>
      <c r="F145" s="31"/>
      <c r="G145" s="135">
        <f>IF(G140="-","-",SUM(G136:G138,G140:G144)*'3k HAP'!$E$10)</f>
        <v>0.81218820562958183</v>
      </c>
      <c r="H145" s="135">
        <f>IF(H140="-","-",SUM(H136:H138,H140:H144)*'3k HAP'!$E$10)</f>
        <v>0.81359048042730309</v>
      </c>
      <c r="I145" s="135">
        <f>IF(I140="-","-",SUM(I136:I138,I140:I144)*'3k HAP'!$E$10)</f>
        <v>0.81242649082528484</v>
      </c>
      <c r="J145" s="135">
        <f>IF(J140="-","-",SUM(J136:J138,J140:J144)*'3k HAP'!$E$10)</f>
        <v>0.81663331521844895</v>
      </c>
      <c r="K145" s="135">
        <f>IF(K140="-","-",SUM(K136:K138,K140:K144)*'3k HAP'!$E$10)</f>
        <v>0.82588528201876343</v>
      </c>
      <c r="L145" s="135">
        <f>IF(L140="-","-",SUM(L136:L138,L140:L144)*'3k HAP'!$E$10)</f>
        <v>0.83272808156625111</v>
      </c>
      <c r="M145" s="135">
        <f>IF(M140="-","-",SUM(M136:M138,M140:M144)*'3k HAP'!$E$10)</f>
        <v>0.87753102835458785</v>
      </c>
      <c r="N145" s="135">
        <f>IF(N140="-","-",SUM(N136:N138,N140:N144)*'3k HAP'!$E$10)</f>
        <v>0.93761950418467366</v>
      </c>
      <c r="O145" s="31"/>
      <c r="P145" s="135">
        <f>IF(P140="-","-",SUM(P136:P138,P140:P144)*'3k HAP'!$E$10)</f>
        <v>0.71931001321651533</v>
      </c>
      <c r="Q145" s="135" t="str">
        <f>IF(Q140="-","-",SUM(Q136:Q138,Q140:Q144)*'3k HAP'!$E$10)</f>
        <v>-</v>
      </c>
      <c r="R145" s="135" t="str">
        <f>IF(R140="-","-",SUM(R136:R138,R140:R144)*'3k HAP'!$E$10)</f>
        <v>-</v>
      </c>
      <c r="S145" s="135" t="str">
        <f>IF(S140="-","-",SUM(S136:S138,S140:S144)*'3k HAP'!$E$10)</f>
        <v>-</v>
      </c>
      <c r="T145" s="135" t="str">
        <f>IF(T140="-","-",SUM(T136:T138,T140:T144)*'3k HAP'!$E$10)</f>
        <v>-</v>
      </c>
      <c r="U145" s="135" t="str">
        <f>IF(U140="-","-",SUM(U136:U138,U140:U144)*'3k HAP'!$E$10)</f>
        <v>-</v>
      </c>
      <c r="V145" s="135" t="str">
        <f>IF(V140="-","-",SUM(V136:V138,V140:V144)*'3k HAP'!$E$10)</f>
        <v>-</v>
      </c>
      <c r="W145" s="135" t="str">
        <f>IF(W140="-","-",SUM(W136:W138,W140:W144)*'3k HAP'!$E$10)</f>
        <v>-</v>
      </c>
      <c r="X145" s="135" t="str">
        <f>IF(X140="-","-",SUM(X136:X138,X140:X144)*'3k HAP'!$E$10)</f>
        <v>-</v>
      </c>
      <c r="Y145" s="135" t="str">
        <f>IF(Y140="-","-",SUM(Y136:Y138,Y140:Y144)*'3k HAP'!$E$10)</f>
        <v>-</v>
      </c>
      <c r="Z145" s="135" t="str">
        <f>IF(Z140="-","-",SUM(Z136:Z138,Z140:Z144)*'3k HAP'!$E$10)</f>
        <v>-</v>
      </c>
      <c r="AA145" s="29"/>
    </row>
    <row r="146" spans="1:27" s="30" customFormat="1" ht="11.25" customHeight="1" x14ac:dyDescent="0.25">
      <c r="A146" s="273">
        <v>11</v>
      </c>
      <c r="B146" s="138" t="s">
        <v>46</v>
      </c>
      <c r="C146" s="138" t="str">
        <f>B146&amp;"_"&amp;D146</f>
        <v>Total_Yorkshire</v>
      </c>
      <c r="D146" s="141" t="s">
        <v>330</v>
      </c>
      <c r="E146" s="193"/>
      <c r="F146" s="31"/>
      <c r="G146" s="135">
        <f t="shared" ref="G146:N146" si="22">IF(G140="-","-",SUM(G136:G145))</f>
        <v>84.947799382008412</v>
      </c>
      <c r="H146" s="135">
        <f t="shared" si="22"/>
        <v>85.04606674234725</v>
      </c>
      <c r="I146" s="135">
        <f t="shared" si="22"/>
        <v>76.313997719044522</v>
      </c>
      <c r="J146" s="135">
        <f t="shared" si="22"/>
        <v>76.608799800061036</v>
      </c>
      <c r="K146" s="135">
        <f t="shared" si="22"/>
        <v>76.527150862839036</v>
      </c>
      <c r="L146" s="135">
        <f t="shared" si="22"/>
        <v>77.006674455470147</v>
      </c>
      <c r="M146" s="135">
        <f t="shared" si="22"/>
        <v>80.401835328963216</v>
      </c>
      <c r="N146" s="135">
        <f t="shared" si="22"/>
        <v>84.612661848987344</v>
      </c>
      <c r="O146" s="31"/>
      <c r="P146" s="135">
        <f t="shared" ref="P146:Z146" si="23">IF(P140="-","-",SUM(P136:P145))</f>
        <v>50.407164400972285</v>
      </c>
      <c r="Q146" s="135" t="str">
        <f t="shared" si="23"/>
        <v>-</v>
      </c>
      <c r="R146" s="135" t="str">
        <f t="shared" si="23"/>
        <v>-</v>
      </c>
      <c r="S146" s="135" t="str">
        <f t="shared" si="23"/>
        <v>-</v>
      </c>
      <c r="T146" s="135" t="str">
        <f t="shared" si="23"/>
        <v>-</v>
      </c>
      <c r="U146" s="135" t="str">
        <f t="shared" si="23"/>
        <v>-</v>
      </c>
      <c r="V146" s="135" t="str">
        <f t="shared" si="23"/>
        <v>-</v>
      </c>
      <c r="W146" s="135" t="str">
        <f t="shared" si="23"/>
        <v>-</v>
      </c>
      <c r="X146" s="135" t="str">
        <f t="shared" si="23"/>
        <v>-</v>
      </c>
      <c r="Y146" s="135" t="str">
        <f t="shared" si="23"/>
        <v>-</v>
      </c>
      <c r="Z146" s="135" t="str">
        <f t="shared" si="23"/>
        <v>-</v>
      </c>
      <c r="AA146" s="44"/>
    </row>
    <row r="147" spans="1:27" s="30" customFormat="1" ht="11.25" customHeight="1" x14ac:dyDescent="0.25">
      <c r="A147" s="273">
        <v>1</v>
      </c>
      <c r="B147" s="142" t="s">
        <v>353</v>
      </c>
      <c r="C147" s="142" t="s">
        <v>344</v>
      </c>
      <c r="D147" s="140" t="s">
        <v>331</v>
      </c>
      <c r="E147" s="192"/>
      <c r="F147" s="31"/>
      <c r="G147" s="41" t="s">
        <v>336</v>
      </c>
      <c r="H147" s="41" t="s">
        <v>336</v>
      </c>
      <c r="I147" s="41" t="s">
        <v>336</v>
      </c>
      <c r="J147" s="41" t="s">
        <v>336</v>
      </c>
      <c r="K147" s="41" t="s">
        <v>336</v>
      </c>
      <c r="L147" s="41" t="s">
        <v>336</v>
      </c>
      <c r="M147" s="41" t="s">
        <v>336</v>
      </c>
      <c r="N147" s="41" t="s">
        <v>336</v>
      </c>
      <c r="O147" s="31"/>
      <c r="P147" s="41" t="s">
        <v>336</v>
      </c>
      <c r="Q147" s="41" t="s">
        <v>336</v>
      </c>
      <c r="R147" s="41" t="s">
        <v>336</v>
      </c>
      <c r="S147" s="41" t="s">
        <v>336</v>
      </c>
      <c r="T147" s="41" t="s">
        <v>336</v>
      </c>
      <c r="U147" s="41" t="s">
        <v>336</v>
      </c>
      <c r="V147" s="41" t="s">
        <v>336</v>
      </c>
      <c r="W147" s="41" t="s">
        <v>336</v>
      </c>
      <c r="X147" s="41" t="s">
        <v>336</v>
      </c>
      <c r="Y147" s="41" t="s">
        <v>336</v>
      </c>
      <c r="Z147" s="41" t="s">
        <v>336</v>
      </c>
      <c r="AA147" s="29"/>
    </row>
    <row r="148" spans="1:27" s="30" customFormat="1" ht="11.25" customHeight="1" x14ac:dyDescent="0.25">
      <c r="A148" s="273">
        <v>2</v>
      </c>
      <c r="B148" s="142" t="s">
        <v>353</v>
      </c>
      <c r="C148" s="142" t="s">
        <v>303</v>
      </c>
      <c r="D148" s="140" t="s">
        <v>331</v>
      </c>
      <c r="E148" s="192"/>
      <c r="F148" s="31"/>
      <c r="G148" s="41" t="s">
        <v>336</v>
      </c>
      <c r="H148" s="41" t="s">
        <v>336</v>
      </c>
      <c r="I148" s="41" t="s">
        <v>336</v>
      </c>
      <c r="J148" s="41" t="s">
        <v>336</v>
      </c>
      <c r="K148" s="41" t="s">
        <v>336</v>
      </c>
      <c r="L148" s="41" t="s">
        <v>336</v>
      </c>
      <c r="M148" s="41" t="s">
        <v>336</v>
      </c>
      <c r="N148" s="41" t="s">
        <v>336</v>
      </c>
      <c r="O148" s="31"/>
      <c r="P148" s="41" t="s">
        <v>336</v>
      </c>
      <c r="Q148" s="41" t="s">
        <v>336</v>
      </c>
      <c r="R148" s="41" t="s">
        <v>336</v>
      </c>
      <c r="S148" s="41" t="s">
        <v>336</v>
      </c>
      <c r="T148" s="41" t="s">
        <v>336</v>
      </c>
      <c r="U148" s="41" t="s">
        <v>336</v>
      </c>
      <c r="V148" s="41" t="s">
        <v>336</v>
      </c>
      <c r="W148" s="41" t="s">
        <v>336</v>
      </c>
      <c r="X148" s="41" t="s">
        <v>336</v>
      </c>
      <c r="Y148" s="41" t="s">
        <v>336</v>
      </c>
      <c r="Z148" s="41" t="s">
        <v>336</v>
      </c>
      <c r="AA148" s="29"/>
    </row>
    <row r="149" spans="1:27" s="30" customFormat="1" ht="11.25" customHeight="1" x14ac:dyDescent="0.25">
      <c r="A149" s="273">
        <v>3</v>
      </c>
      <c r="B149" s="142" t="s">
        <v>2</v>
      </c>
      <c r="C149" s="142" t="s">
        <v>345</v>
      </c>
      <c r="D149" s="140" t="s">
        <v>331</v>
      </c>
      <c r="E149" s="192"/>
      <c r="F149" s="31"/>
      <c r="G149" s="41">
        <f>IF('3c PC'!G14="-","-",'3c PC'!G61)</f>
        <v>6.5567588596821027</v>
      </c>
      <c r="H149" s="41">
        <f>IF('3c PC'!H14="-","-",'3c PC'!H61)</f>
        <v>6.5567588596821027</v>
      </c>
      <c r="I149" s="41">
        <f>IF('3c PC'!I14="-","-",'3c PC'!I61)</f>
        <v>6.6197359495950758</v>
      </c>
      <c r="J149" s="41">
        <f>IF('3c PC'!J14="-","-",'3c PC'!J61)</f>
        <v>6.6197359495950758</v>
      </c>
      <c r="K149" s="41">
        <f>IF('3c PC'!K14="-","-",'3c PC'!K61)</f>
        <v>6.6995028867368616</v>
      </c>
      <c r="L149" s="41">
        <f>IF('3c PC'!L14="-","-",'3c PC'!L61)</f>
        <v>6.6995028867368616</v>
      </c>
      <c r="M149" s="41">
        <f>IF('3c PC'!M14="-","-",'3c PC'!M61)</f>
        <v>7.1131218301273513</v>
      </c>
      <c r="N149" s="41">
        <f>IF('3c PC'!N14="-","-",'3c PC'!N61)</f>
        <v>7.1131218301273513</v>
      </c>
      <c r="O149" s="31"/>
      <c r="P149" s="41" t="str">
        <f>'3c PC'!P61</f>
        <v>-</v>
      </c>
      <c r="Q149" s="41" t="str">
        <f>'3c PC'!Q61</f>
        <v>-</v>
      </c>
      <c r="R149" s="41" t="str">
        <f>'3c PC'!R61</f>
        <v>-</v>
      </c>
      <c r="S149" s="41" t="str">
        <f>'3c PC'!S61</f>
        <v>-</v>
      </c>
      <c r="T149" s="41" t="str">
        <f>'3c PC'!T61</f>
        <v>-</v>
      </c>
      <c r="U149" s="41" t="str">
        <f>'3c PC'!U61</f>
        <v>-</v>
      </c>
      <c r="V149" s="41" t="str">
        <f>'3c PC'!V61</f>
        <v>-</v>
      </c>
      <c r="W149" s="41" t="str">
        <f>'3c PC'!W61</f>
        <v>-</v>
      </c>
      <c r="X149" s="41" t="str">
        <f>'3c PC'!X61</f>
        <v>-</v>
      </c>
      <c r="Y149" s="41" t="str">
        <f>'3c PC'!Y61</f>
        <v>-</v>
      </c>
      <c r="Z149" s="41" t="str">
        <f>'3c PC'!Z61</f>
        <v>-</v>
      </c>
      <c r="AA149" s="29"/>
    </row>
    <row r="150" spans="1:27" s="30" customFormat="1" ht="11.25" customHeight="1" x14ac:dyDescent="0.25">
      <c r="A150" s="273">
        <v>4</v>
      </c>
      <c r="B150" s="142" t="s">
        <v>355</v>
      </c>
      <c r="C150" s="142" t="s">
        <v>346</v>
      </c>
      <c r="D150" s="140" t="s">
        <v>331</v>
      </c>
      <c r="E150" s="192"/>
      <c r="F150" s="31"/>
      <c r="G150" s="41">
        <f>IF('3d NC-Elec'!H54="-","-",'3d NC-Elec'!H54)</f>
        <v>18.2135</v>
      </c>
      <c r="H150" s="41">
        <f>IF('3d NC-Elec'!I54="-","-",'3d NC-Elec'!I54)</f>
        <v>18.2135</v>
      </c>
      <c r="I150" s="41">
        <f>IF('3d NC-Elec'!J54="-","-",'3d NC-Elec'!J54)</f>
        <v>18.140499999999999</v>
      </c>
      <c r="J150" s="41">
        <f>IF('3d NC-Elec'!K54="-","-",'3d NC-Elec'!K54)</f>
        <v>18.140499999999999</v>
      </c>
      <c r="K150" s="41">
        <f>IF('3d NC-Elec'!L54="-","-",'3d NC-Elec'!L54)</f>
        <v>18.797500000000003</v>
      </c>
      <c r="L150" s="41">
        <f>IF('3d NC-Elec'!M54="-","-",'3d NC-Elec'!M54)</f>
        <v>18.797500000000003</v>
      </c>
      <c r="M150" s="41">
        <f>IF('3d NC-Elec'!N54="-","-",'3d NC-Elec'!N54)</f>
        <v>18.614999999999998</v>
      </c>
      <c r="N150" s="41">
        <f>IF('3d NC-Elec'!O54="-","-",'3d NC-Elec'!O54)</f>
        <v>18.614999999999998</v>
      </c>
      <c r="O150" s="31"/>
      <c r="P150" s="41" t="str">
        <f>'3d NC-Elec'!Q54</f>
        <v>-</v>
      </c>
      <c r="Q150" s="41" t="str">
        <f>'3d NC-Elec'!R54</f>
        <v>-</v>
      </c>
      <c r="R150" s="41" t="str">
        <f>'3d NC-Elec'!S54</f>
        <v>-</v>
      </c>
      <c r="S150" s="41" t="str">
        <f>'3d NC-Elec'!T54</f>
        <v>-</v>
      </c>
      <c r="T150" s="41" t="str">
        <f>'3d NC-Elec'!U54</f>
        <v>-</v>
      </c>
      <c r="U150" s="41" t="str">
        <f>'3d NC-Elec'!V54</f>
        <v>-</v>
      </c>
      <c r="V150" s="41" t="str">
        <f>'3d NC-Elec'!W54</f>
        <v>-</v>
      </c>
      <c r="W150" s="41" t="str">
        <f>'3d NC-Elec'!X54</f>
        <v>-</v>
      </c>
      <c r="X150" s="41" t="str">
        <f>'3d NC-Elec'!Y54</f>
        <v>-</v>
      </c>
      <c r="Y150" s="41" t="str">
        <f>'3d NC-Elec'!Z54</f>
        <v>-</v>
      </c>
      <c r="Z150" s="41" t="str">
        <f>'3d NC-Elec'!AA54</f>
        <v>-</v>
      </c>
      <c r="AA150" s="29"/>
    </row>
    <row r="151" spans="1:27" s="30" customFormat="1" ht="11.25" customHeight="1" x14ac:dyDescent="0.25">
      <c r="A151" s="273">
        <v>5</v>
      </c>
      <c r="B151" s="142" t="s">
        <v>352</v>
      </c>
      <c r="C151" s="142" t="s">
        <v>347</v>
      </c>
      <c r="D151" s="140" t="s">
        <v>331</v>
      </c>
      <c r="E151" s="192"/>
      <c r="F151" s="31"/>
      <c r="G151" s="41">
        <f>IF('3f CPIH'!C$16="-","-",'3g OC '!$E$9*('3f CPIH'!C$16/'3f CPIH'!$G$16))</f>
        <v>42.4769437907173</v>
      </c>
      <c r="H151" s="41">
        <f>IF('3f CPIH'!D$16="-","-",'3g OC '!$E$9*('3f CPIH'!D$16/'3f CPIH'!$G$16))</f>
        <v>42.561982717225234</v>
      </c>
      <c r="I151" s="41">
        <f>IF('3f CPIH'!E$16="-","-",'3g OC '!$E$9*('3f CPIH'!E$16/'3f CPIH'!$G$16))</f>
        <v>42.689541106987157</v>
      </c>
      <c r="J151" s="41">
        <f>IF('3f CPIH'!F$16="-","-",'3g OC '!$E$9*('3f CPIH'!F$16/'3f CPIH'!$G$16))</f>
        <v>42.944657886510981</v>
      </c>
      <c r="K151" s="41">
        <f>IF('3f CPIH'!G$16="-","-",'3g OC '!$E$9*('3f CPIH'!G$16/'3f CPIH'!$G$16))</f>
        <v>43.454891445558637</v>
      </c>
      <c r="L151" s="41">
        <f>IF('3f CPIH'!H$16="-","-",'3g OC '!$E$9*('3f CPIH'!H$16/'3f CPIH'!$G$16))</f>
        <v>44.007644467860267</v>
      </c>
      <c r="M151" s="41">
        <f>IF('3f CPIH'!I$16="-","-",'3g OC '!$E$9*('3f CPIH'!I$16/'3f CPIH'!$G$16))</f>
        <v>44.645436416669831</v>
      </c>
      <c r="N151" s="41">
        <f>IF('3f CPIH'!J$16="-","-",'3g OC '!$E$9*('3f CPIH'!J$16/'3f CPIH'!$G$16))</f>
        <v>45.028111585955578</v>
      </c>
      <c r="O151" s="31"/>
      <c r="P151" s="41">
        <f>IF('3f CPIH'!L$16="-","-",'3g OC '!$E$9*('3f CPIH'!L$16/'3f CPIH'!$G$16))</f>
        <v>45.028111585955578</v>
      </c>
      <c r="Q151" s="41" t="str">
        <f>IF('3f CPIH'!M$16="-","-",'3g OC '!$E$9*('3f CPIH'!M$16/'3f CPIH'!$G$16))</f>
        <v>-</v>
      </c>
      <c r="R151" s="41" t="str">
        <f>IF('3f CPIH'!N$16="-","-",'3g OC '!$E$9*('3f CPIH'!N$16/'3f CPIH'!$G$16))</f>
        <v>-</v>
      </c>
      <c r="S151" s="41" t="str">
        <f>IF('3f CPIH'!O$16="-","-",'3g OC '!$E$9*('3f CPIH'!O$16/'3f CPIH'!$G$16))</f>
        <v>-</v>
      </c>
      <c r="T151" s="41" t="str">
        <f>IF('3f CPIH'!P$16="-","-",'3g OC '!$E$9*('3f CPIH'!P$16/'3f CPIH'!$G$16))</f>
        <v>-</v>
      </c>
      <c r="U151" s="41" t="str">
        <f>IF('3f CPIH'!Q$16="-","-",'3g OC '!$E$9*('3f CPIH'!Q$16/'3f CPIH'!$G$16))</f>
        <v>-</v>
      </c>
      <c r="V151" s="41" t="str">
        <f>IF('3f CPIH'!R$16="-","-",'3g OC '!$E$9*('3f CPIH'!R$16/'3f CPIH'!$G$16))</f>
        <v>-</v>
      </c>
      <c r="W151" s="41" t="str">
        <f>IF('3f CPIH'!S$16="-","-",'3g OC '!$E$9*('3f CPIH'!S$16/'3f CPIH'!$G$16))</f>
        <v>-</v>
      </c>
      <c r="X151" s="41" t="str">
        <f>IF('3f CPIH'!T$16="-","-",'3g OC '!$E$9*('3f CPIH'!T$16/'3f CPIH'!$G$16))</f>
        <v>-</v>
      </c>
      <c r="Y151" s="41" t="str">
        <f>IF('3f CPIH'!U$16="-","-",'3g OC '!$E$9*('3f CPIH'!U$16/'3f CPIH'!$G$16))</f>
        <v>-</v>
      </c>
      <c r="Z151" s="41" t="str">
        <f>IF('3f CPIH'!V$16="-","-",'3g OC '!$E$9*('3f CPIH'!V$16/'3f CPIH'!$G$16))</f>
        <v>-</v>
      </c>
      <c r="AA151" s="29"/>
    </row>
    <row r="152" spans="1:27" s="30" customFormat="1" ht="11.25" customHeight="1" x14ac:dyDescent="0.25">
      <c r="A152" s="273">
        <v>6</v>
      </c>
      <c r="B152" s="142" t="s">
        <v>352</v>
      </c>
      <c r="C152" s="142" t="s">
        <v>45</v>
      </c>
      <c r="D152" s="140" t="s">
        <v>331</v>
      </c>
      <c r="E152" s="192"/>
      <c r="F152" s="31"/>
      <c r="G152" s="41" t="s">
        <v>336</v>
      </c>
      <c r="H152" s="41" t="s">
        <v>336</v>
      </c>
      <c r="I152" s="41" t="s">
        <v>336</v>
      </c>
      <c r="J152" s="41" t="s">
        <v>336</v>
      </c>
      <c r="K152" s="41">
        <f>IF('3h SMNCC'!F$36="-","-",'3h SMNCC'!F$44)</f>
        <v>0</v>
      </c>
      <c r="L152" s="41">
        <f>IF('3h SMNCC'!G$36="-","-",'3h SMNCC'!G$44)</f>
        <v>-0.15183804717209767</v>
      </c>
      <c r="M152" s="41">
        <f>IF('3h SMNCC'!H$36="-","-",'3h SMNCC'!H$44)</f>
        <v>1.7175769694001015</v>
      </c>
      <c r="N152" s="41">
        <f>IF('3h SMNCC'!I$36="-","-",'3h SMNCC'!I$44)</f>
        <v>5.3116046327263104</v>
      </c>
      <c r="O152" s="31"/>
      <c r="P152" s="41" t="str">
        <f>IF('3h SMNCC'!K$36="-","-",'3h SMNCC'!K$44)</f>
        <v>-</v>
      </c>
      <c r="Q152" s="41" t="str">
        <f>IF('3h SMNCC'!L$36="-","-",'3h SMNCC'!L$44)</f>
        <v>-</v>
      </c>
      <c r="R152" s="41" t="str">
        <f>IF('3h SMNCC'!M$36="-","-",'3h SMNCC'!M$44)</f>
        <v>-</v>
      </c>
      <c r="S152" s="41" t="str">
        <f>IF('3h SMNCC'!N$36="-","-",'3h SMNCC'!N$44)</f>
        <v>-</v>
      </c>
      <c r="T152" s="41" t="str">
        <f>IF('3h SMNCC'!O$36="-","-",'3h SMNCC'!O$44)</f>
        <v>-</v>
      </c>
      <c r="U152" s="41" t="str">
        <f>IF('3h SMNCC'!P$36="-","-",'3h SMNCC'!P$44)</f>
        <v>-</v>
      </c>
      <c r="V152" s="41" t="str">
        <f>IF('3h SMNCC'!Q$36="-","-",'3h SMNCC'!Q$44)</f>
        <v>-</v>
      </c>
      <c r="W152" s="41" t="str">
        <f>IF('3h SMNCC'!R$36="-","-",'3h SMNCC'!R$44)</f>
        <v>-</v>
      </c>
      <c r="X152" s="41" t="str">
        <f>IF('3h SMNCC'!S$36="-","-",'3h SMNCC'!S$44)</f>
        <v>-</v>
      </c>
      <c r="Y152" s="41" t="str">
        <f>IF('3h SMNCC'!T$36="-","-",'3h SMNCC'!T$44)</f>
        <v>-</v>
      </c>
      <c r="Z152" s="41" t="str">
        <f>IF('3h SMNCC'!U$36="-","-",'3h SMNCC'!U$44)</f>
        <v>-</v>
      </c>
      <c r="AA152" s="29"/>
    </row>
    <row r="153" spans="1:27" s="30" customFormat="1" ht="11.5" x14ac:dyDescent="0.25">
      <c r="A153" s="273">
        <v>7</v>
      </c>
      <c r="B153" s="142" t="s">
        <v>352</v>
      </c>
      <c r="C153" s="142" t="s">
        <v>399</v>
      </c>
      <c r="D153" s="140" t="s">
        <v>331</v>
      </c>
      <c r="E153" s="192"/>
      <c r="F153" s="31"/>
      <c r="G153" s="41">
        <f>IF('3f CPIH'!C$16="-","-",'3i PAAC PAP'!$G$13*('3f CPIH'!C$16/'3f CPIH'!$G$16))</f>
        <v>4.3957347110466403</v>
      </c>
      <c r="H153" s="41">
        <f>IF('3f CPIH'!D$16="-","-",'3i PAAC PAP'!$G$13*('3f CPIH'!D$16/'3f CPIH'!$G$16))</f>
        <v>4.4045349807384246</v>
      </c>
      <c r="I153" s="41">
        <f>IF('3f CPIH'!E$16="-","-",'3i PAAC PAP'!$G$13*('3f CPIH'!E$16/'3f CPIH'!$G$16))</f>
        <v>4.417735385276103</v>
      </c>
      <c r="J153" s="41">
        <f>IF('3f CPIH'!F$16="-","-",'3i PAAC PAP'!$G$13*('3f CPIH'!F$16/'3f CPIH'!$G$16))</f>
        <v>4.4441361943514579</v>
      </c>
      <c r="K153" s="41">
        <f>IF('3f CPIH'!G$16="-","-",'3i PAAC PAP'!$G$13*('3f CPIH'!G$16/'3f CPIH'!$G$16))</f>
        <v>4.4969378125021686</v>
      </c>
      <c r="L153" s="41">
        <f>IF('3f CPIH'!H$16="-","-",'3i PAAC PAP'!$G$13*('3f CPIH'!H$16/'3f CPIH'!$G$16))</f>
        <v>4.5541395654987715</v>
      </c>
      <c r="M153" s="41">
        <f>IF('3f CPIH'!I$16="-","-",'3i PAAC PAP'!$G$13*('3f CPIH'!I$16/'3f CPIH'!$G$16))</f>
        <v>4.6201415881871588</v>
      </c>
      <c r="N153" s="41">
        <f>IF('3f CPIH'!J$16="-","-",'3i PAAC PAP'!$G$13*('3f CPIH'!J$16/'3f CPIH'!$G$16))</f>
        <v>4.659742801800193</v>
      </c>
      <c r="O153" s="31"/>
      <c r="P153" s="41">
        <f>IF('3f CPIH'!L$16="-","-",'3i PAAC PAP'!$G$13*('3f CPIH'!L$16/'3f CPIH'!$G$16))</f>
        <v>4.659742801800193</v>
      </c>
      <c r="Q153" s="41" t="str">
        <f>IF('3f CPIH'!M$16="-","-",'3i PAAC PAP'!$G$13*('3f CPIH'!M$16/'3f CPIH'!$G$16))</f>
        <v>-</v>
      </c>
      <c r="R153" s="41" t="str">
        <f>IF('3f CPIH'!N$16="-","-",'3i PAAC PAP'!$G$13*('3f CPIH'!N$16/'3f CPIH'!$G$16))</f>
        <v>-</v>
      </c>
      <c r="S153" s="41" t="str">
        <f>IF('3f CPIH'!O$16="-","-",'3i PAAC PAP'!$G$13*('3f CPIH'!O$16/'3f CPIH'!$G$16))</f>
        <v>-</v>
      </c>
      <c r="T153" s="41" t="str">
        <f>IF('3f CPIH'!P$16="-","-",'3i PAAC PAP'!$G$13*('3f CPIH'!P$16/'3f CPIH'!$G$16))</f>
        <v>-</v>
      </c>
      <c r="U153" s="41" t="str">
        <f>IF('3f CPIH'!Q$16="-","-",'3i PAAC PAP'!$G$13*('3f CPIH'!Q$16/'3f CPIH'!$G$16))</f>
        <v>-</v>
      </c>
      <c r="V153" s="41" t="str">
        <f>IF('3f CPIH'!R$16="-","-",'3i PAAC PAP'!$G$13*('3f CPIH'!R$16/'3f CPIH'!$G$16))</f>
        <v>-</v>
      </c>
      <c r="W153" s="41" t="str">
        <f>IF('3f CPIH'!S$16="-","-",'3i PAAC PAP'!$G$13*('3f CPIH'!S$16/'3f CPIH'!$G$16))</f>
        <v>-</v>
      </c>
      <c r="X153" s="41" t="str">
        <f>IF('3f CPIH'!T$16="-","-",'3i PAAC PAP'!$G$13*('3f CPIH'!T$16/'3f CPIH'!$G$16))</f>
        <v>-</v>
      </c>
      <c r="Y153" s="41" t="str">
        <f>IF('3f CPIH'!U$16="-","-",'3i PAAC PAP'!$G$13*('3f CPIH'!U$16/'3f CPIH'!$G$16))</f>
        <v>-</v>
      </c>
      <c r="Z153" s="41" t="str">
        <f>IF('3f CPIH'!V$16="-","-",'3i PAAC PAP'!$G$13*('3f CPIH'!V$16/'3f CPIH'!$G$16))</f>
        <v>-</v>
      </c>
      <c r="AA153" s="29"/>
    </row>
    <row r="154" spans="1:27" s="30" customFormat="1" ht="11.5" x14ac:dyDescent="0.25">
      <c r="A154" s="273">
        <v>8</v>
      </c>
      <c r="B154" s="142" t="s">
        <v>352</v>
      </c>
      <c r="C154" s="142" t="s">
        <v>417</v>
      </c>
      <c r="D154" s="140" t="s">
        <v>331</v>
      </c>
      <c r="E154" s="192"/>
      <c r="F154" s="31"/>
      <c r="G154" s="41">
        <f>IF(G149="-","-",SUM(G147:G152)*'3i PAAC PAP'!$G$25)</f>
        <v>0.96457065804263231</v>
      </c>
      <c r="H154" s="41">
        <f>IF(H149="-","-",SUM(H147:H152)*'3i PAAC PAP'!$G$25)</f>
        <v>0.96579042704517992</v>
      </c>
      <c r="I154" s="41">
        <f>IF(I149="-","-",SUM(I147:I152)*'3i PAAC PAP'!$G$25)</f>
        <v>0.96747631538707524</v>
      </c>
      <c r="J154" s="41">
        <f>IF(J149="-","-",SUM(J147:J152)*'3i PAAC PAP'!$G$25)</f>
        <v>0.97113562239471829</v>
      </c>
      <c r="K154" s="41">
        <f>IF(K149="-","-",SUM(K147:K152)*'3i PAAC PAP'!$G$25)</f>
        <v>0.98902216699110979</v>
      </c>
      <c r="L154" s="41">
        <f>IF(L149="-","-",SUM(L147:L152)*'3i PAAC PAP'!$G$25)</f>
        <v>0.99477275298039247</v>
      </c>
      <c r="M154" s="41">
        <f>IF(M149="-","-",SUM(M147:M152)*'3i PAAC PAP'!$G$25)</f>
        <v>1.0340503544219144</v>
      </c>
      <c r="N154" s="41">
        <f>IF(N149="-","-",SUM(N147:N152)*'3i PAAC PAP'!$G$25)</f>
        <v>1.09109080691529</v>
      </c>
      <c r="O154" s="31"/>
      <c r="P154" s="41" t="str">
        <f>IF(P149="-","-",SUM(P147:P152)*'3i PAAC PAP'!$G$25)</f>
        <v>-</v>
      </c>
      <c r="Q154" s="41" t="str">
        <f>IF(Q149="-","-",SUM(Q147:Q152)*'3i PAAC PAP'!$G$25)</f>
        <v>-</v>
      </c>
      <c r="R154" s="41" t="str">
        <f>IF(R149="-","-",SUM(R147:R152)*'3i PAAC PAP'!$G$25)</f>
        <v>-</v>
      </c>
      <c r="S154" s="41" t="str">
        <f>IF(S149="-","-",SUM(S147:S152)*'3i PAAC PAP'!$G$25)</f>
        <v>-</v>
      </c>
      <c r="T154" s="41" t="str">
        <f>IF(T149="-","-",SUM(T147:T152)*'3i PAAC PAP'!$G$25)</f>
        <v>-</v>
      </c>
      <c r="U154" s="41" t="str">
        <f>IF(U149="-","-",SUM(U147:U152)*'3i PAAC PAP'!$G$25)</f>
        <v>-</v>
      </c>
      <c r="V154" s="41" t="str">
        <f>IF(V149="-","-",SUM(V147:V152)*'3i PAAC PAP'!$G$25)</f>
        <v>-</v>
      </c>
      <c r="W154" s="41" t="str">
        <f>IF(W149="-","-",SUM(W147:W152)*'3i PAAC PAP'!$G$25)</f>
        <v>-</v>
      </c>
      <c r="X154" s="41" t="str">
        <f>IF(X149="-","-",SUM(X147:X152)*'3i PAAC PAP'!$G$25)</f>
        <v>-</v>
      </c>
      <c r="Y154" s="41" t="str">
        <f>IF(Y149="-","-",SUM(Y147:Y152)*'3i PAAC PAP'!$G$25)</f>
        <v>-</v>
      </c>
      <c r="Z154" s="41" t="str">
        <f>IF(Z149="-","-",SUM(Z147:Z152)*'3i PAAC PAP'!$G$25)</f>
        <v>-</v>
      </c>
      <c r="AA154" s="29"/>
    </row>
    <row r="155" spans="1:27" s="30" customFormat="1" ht="11.5" x14ac:dyDescent="0.25">
      <c r="A155" s="273">
        <v>9</v>
      </c>
      <c r="B155" s="142" t="s">
        <v>398</v>
      </c>
      <c r="C155" s="142" t="s">
        <v>548</v>
      </c>
      <c r="D155" s="140" t="s">
        <v>331</v>
      </c>
      <c r="E155" s="192"/>
      <c r="F155" s="31"/>
      <c r="G155" s="41">
        <f>IF(G149="-","-",SUM(G147:G154)*'3j EBIT'!$E$9)</f>
        <v>1.3795426523702847</v>
      </c>
      <c r="H155" s="41">
        <f>IF(H149="-","-",SUM(H147:H154)*'3j EBIT'!$E$9)</f>
        <v>1.3813487727091276</v>
      </c>
      <c r="I155" s="41">
        <f>IF(I149="-","-",SUM(I147:I154)*'3j EBIT'!$E$9)</f>
        <v>1.3838647863876627</v>
      </c>
      <c r="J155" s="41">
        <f>IF(J149="-","-",SUM(J147:J154)*'3j EBIT'!$E$9)</f>
        <v>1.3892831474041922</v>
      </c>
      <c r="K155" s="41">
        <f>IF(K149="-","-",SUM(K147:K154)*'3j EBIT'!$E$9)</f>
        <v>1.4143192319239866</v>
      </c>
      <c r="L155" s="41">
        <f>IF(L149="-","-",SUM(L147:L154)*'3j EBIT'!$E$9)</f>
        <v>1.4231327108921799</v>
      </c>
      <c r="M155" s="41">
        <f>IF(M149="-","-",SUM(M147:M154)*'3j EBIT'!$E$9)</f>
        <v>1.4771612160173206</v>
      </c>
      <c r="N155" s="41">
        <f>IF(N149="-","-",SUM(N147:N154)*'3j EBIT'!$E$9)</f>
        <v>1.5545547614929696</v>
      </c>
      <c r="O155" s="31"/>
      <c r="P155" s="41" t="str">
        <f>IF(P149="-","-",SUM(P147:P154)*'3j EBIT'!$E$9)</f>
        <v>-</v>
      </c>
      <c r="Q155" s="41" t="str">
        <f>IF(Q149="-","-",SUM(Q147:Q154)*'3j EBIT'!$E$9)</f>
        <v>-</v>
      </c>
      <c r="R155" s="41" t="str">
        <f>IF(R149="-","-",SUM(R147:R154)*'3j EBIT'!$E$9)</f>
        <v>-</v>
      </c>
      <c r="S155" s="41" t="str">
        <f>IF(S149="-","-",SUM(S147:S154)*'3j EBIT'!$E$9)</f>
        <v>-</v>
      </c>
      <c r="T155" s="41" t="str">
        <f>IF(T149="-","-",SUM(T147:T154)*'3j EBIT'!$E$9)</f>
        <v>-</v>
      </c>
      <c r="U155" s="41" t="str">
        <f>IF(U149="-","-",SUM(U147:U154)*'3j EBIT'!$E$9)</f>
        <v>-</v>
      </c>
      <c r="V155" s="41" t="str">
        <f>IF(V149="-","-",SUM(V147:V154)*'3j EBIT'!$E$9)</f>
        <v>-</v>
      </c>
      <c r="W155" s="41" t="str">
        <f>IF(W149="-","-",SUM(W147:W154)*'3j EBIT'!$E$9)</f>
        <v>-</v>
      </c>
      <c r="X155" s="41" t="str">
        <f>IF(X149="-","-",SUM(X147:X154)*'3j EBIT'!$E$9)</f>
        <v>-</v>
      </c>
      <c r="Y155" s="41" t="str">
        <f>IF(Y149="-","-",SUM(Y147:Y154)*'3j EBIT'!$E$9)</f>
        <v>-</v>
      </c>
      <c r="Z155" s="41" t="str">
        <f>IF(Z149="-","-",SUM(Z147:Z154)*'3j EBIT'!$E$9)</f>
        <v>-</v>
      </c>
      <c r="AA155" s="29"/>
    </row>
    <row r="156" spans="1:27" s="30" customFormat="1" ht="11.25" customHeight="1" x14ac:dyDescent="0.25">
      <c r="A156" s="273">
        <v>10</v>
      </c>
      <c r="B156" s="142" t="s">
        <v>294</v>
      </c>
      <c r="C156" s="145" t="s">
        <v>549</v>
      </c>
      <c r="D156" s="140" t="s">
        <v>331</v>
      </c>
      <c r="E156" s="133"/>
      <c r="F156" s="31"/>
      <c r="G156" s="41">
        <f>IF(G151="-","-",SUM(G147:G149,G151:G155)*'3k HAP'!$E$10)</f>
        <v>0.80741005956564249</v>
      </c>
      <c r="H156" s="41">
        <f>IF(H151="-","-",SUM(H147:H149,H151:H155)*'3k HAP'!$E$10)</f>
        <v>0.80881233436336364</v>
      </c>
      <c r="I156" s="41">
        <f>IF(I151="-","-",SUM(I147:I149,I151:I155)*'3k HAP'!$E$10)</f>
        <v>0.81182256158300259</v>
      </c>
      <c r="J156" s="41">
        <f>IF(J151="-","-",SUM(J147:J149,J151:J155)*'3k HAP'!$E$10)</f>
        <v>0.8160293859761667</v>
      </c>
      <c r="K156" s="41">
        <f>IF(K151="-","-",SUM(K147:K149,K151:K155)*'3k HAP'!$E$10)</f>
        <v>0.82595633251785561</v>
      </c>
      <c r="L156" s="41">
        <f>IF(L151="-","-",SUM(L147:L149,L151:L155)*'3k HAP'!$E$10)</f>
        <v>0.83279913206534317</v>
      </c>
      <c r="M156" s="41">
        <f>IF(M151="-","-",SUM(M147:M149,M151:M155)*'3k HAP'!$E$10)</f>
        <v>0.87738892735640372</v>
      </c>
      <c r="N156" s="41">
        <f>IF(N151="-","-",SUM(N147:N149,N151:N155)*'3k HAP'!$E$10)</f>
        <v>0.93747740318648964</v>
      </c>
      <c r="O156" s="31"/>
      <c r="P156" s="41">
        <f>IF(P151="-","-",SUM(P147:P149,P151:P155)*'3k HAP'!$E$10)</f>
        <v>0.71931001321651533</v>
      </c>
      <c r="Q156" s="41" t="str">
        <f>IF(Q151="-","-",SUM(Q147:Q149,Q151:Q155)*'3k HAP'!$E$10)</f>
        <v>-</v>
      </c>
      <c r="R156" s="41" t="str">
        <f>IF(R151="-","-",SUM(R147:R149,R151:R155)*'3k HAP'!$E$10)</f>
        <v>-</v>
      </c>
      <c r="S156" s="41" t="str">
        <f>IF(S151="-","-",SUM(S147:S149,S151:S155)*'3k HAP'!$E$10)</f>
        <v>-</v>
      </c>
      <c r="T156" s="41" t="str">
        <f>IF(T151="-","-",SUM(T147:T149,T151:T155)*'3k HAP'!$E$10)</f>
        <v>-</v>
      </c>
      <c r="U156" s="41" t="str">
        <f>IF(U151="-","-",SUM(U147:U149,U151:U155)*'3k HAP'!$E$10)</f>
        <v>-</v>
      </c>
      <c r="V156" s="41" t="str">
        <f>IF(V151="-","-",SUM(V147:V149,V151:V155)*'3k HAP'!$E$10)</f>
        <v>-</v>
      </c>
      <c r="W156" s="41" t="str">
        <f>IF(W151="-","-",SUM(W147:W149,W151:W155)*'3k HAP'!$E$10)</f>
        <v>-</v>
      </c>
      <c r="X156" s="41" t="str">
        <f>IF(X151="-","-",SUM(X147:X149,X151:X155)*'3k HAP'!$E$10)</f>
        <v>-</v>
      </c>
      <c r="Y156" s="41" t="str">
        <f>IF(Y151="-","-",SUM(Y147:Y149,Y151:Y155)*'3k HAP'!$E$10)</f>
        <v>-</v>
      </c>
      <c r="Z156" s="41" t="str">
        <f>IF(Z151="-","-",SUM(Z147:Z149,Z151:Z155)*'3k HAP'!$E$10)</f>
        <v>-</v>
      </c>
      <c r="AA156" s="29"/>
    </row>
    <row r="157" spans="1:27" s="30" customFormat="1" ht="11.25" customHeight="1" x14ac:dyDescent="0.25">
      <c r="A157" s="273">
        <v>11</v>
      </c>
      <c r="B157" s="142" t="s">
        <v>46</v>
      </c>
      <c r="C157" s="191" t="str">
        <f>B157&amp;"_"&amp;D157</f>
        <v>Total_Southern Scotland</v>
      </c>
      <c r="D157" s="140" t="s">
        <v>331</v>
      </c>
      <c r="E157" s="134"/>
      <c r="F157" s="31"/>
      <c r="G157" s="41">
        <f t="shared" ref="G157:N157" si="24">IF(G151="-","-",SUM(G147:G156))</f>
        <v>74.794460731424607</v>
      </c>
      <c r="H157" s="41">
        <f t="shared" si="24"/>
        <v>74.892728091763431</v>
      </c>
      <c r="I157" s="41">
        <f t="shared" si="24"/>
        <v>75.030676105216074</v>
      </c>
      <c r="J157" s="41">
        <f t="shared" si="24"/>
        <v>75.325478186232573</v>
      </c>
      <c r="K157" s="41">
        <f t="shared" si="24"/>
        <v>76.678129876230614</v>
      </c>
      <c r="L157" s="41">
        <f t="shared" si="24"/>
        <v>77.157653468861724</v>
      </c>
      <c r="M157" s="41">
        <f t="shared" si="24"/>
        <v>80.099877302180076</v>
      </c>
      <c r="N157" s="41">
        <f t="shared" si="24"/>
        <v>84.310703822204175</v>
      </c>
      <c r="O157" s="31"/>
      <c r="P157" s="41">
        <f t="shared" ref="P157:Z157" si="25">IF(P151="-","-",SUM(P147:P156))</f>
        <v>50.407164400972285</v>
      </c>
      <c r="Q157" s="41" t="str">
        <f t="shared" si="25"/>
        <v>-</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44"/>
    </row>
    <row r="158" spans="1:27" s="30" customFormat="1" ht="11.25" customHeight="1" x14ac:dyDescent="0.25">
      <c r="A158" s="273">
        <v>1</v>
      </c>
      <c r="B158" s="138" t="s">
        <v>353</v>
      </c>
      <c r="C158" s="189" t="s">
        <v>344</v>
      </c>
      <c r="D158" s="141" t="s">
        <v>332</v>
      </c>
      <c r="E158" s="137"/>
      <c r="F158" s="31"/>
      <c r="G158" s="135" t="s">
        <v>336</v>
      </c>
      <c r="H158" s="135" t="s">
        <v>336</v>
      </c>
      <c r="I158" s="135" t="s">
        <v>336</v>
      </c>
      <c r="J158" s="135" t="s">
        <v>336</v>
      </c>
      <c r="K158" s="135" t="s">
        <v>336</v>
      </c>
      <c r="L158" s="135" t="s">
        <v>336</v>
      </c>
      <c r="M158" s="135" t="s">
        <v>336</v>
      </c>
      <c r="N158" s="135" t="s">
        <v>336</v>
      </c>
      <c r="O158" s="31"/>
      <c r="P158" s="135" t="s">
        <v>336</v>
      </c>
      <c r="Q158" s="135" t="s">
        <v>336</v>
      </c>
      <c r="R158" s="135" t="s">
        <v>336</v>
      </c>
      <c r="S158" s="135" t="s">
        <v>336</v>
      </c>
      <c r="T158" s="135" t="s">
        <v>336</v>
      </c>
      <c r="U158" s="135" t="s">
        <v>336</v>
      </c>
      <c r="V158" s="135" t="s">
        <v>336</v>
      </c>
      <c r="W158" s="135" t="s">
        <v>336</v>
      </c>
      <c r="X158" s="135" t="s">
        <v>336</v>
      </c>
      <c r="Y158" s="135" t="s">
        <v>336</v>
      </c>
      <c r="Z158" s="135" t="s">
        <v>336</v>
      </c>
      <c r="AA158" s="29"/>
    </row>
    <row r="159" spans="1:27" s="30" customFormat="1" ht="11.25" customHeight="1" x14ac:dyDescent="0.25">
      <c r="A159" s="273">
        <v>2</v>
      </c>
      <c r="B159" s="138" t="s">
        <v>353</v>
      </c>
      <c r="C159" s="189" t="s">
        <v>303</v>
      </c>
      <c r="D159" s="141" t="s">
        <v>332</v>
      </c>
      <c r="E159" s="137"/>
      <c r="F159" s="31"/>
      <c r="G159" s="135" t="s">
        <v>336</v>
      </c>
      <c r="H159" s="135" t="s">
        <v>336</v>
      </c>
      <c r="I159" s="135" t="s">
        <v>336</v>
      </c>
      <c r="J159" s="135" t="s">
        <v>336</v>
      </c>
      <c r="K159" s="135" t="s">
        <v>336</v>
      </c>
      <c r="L159" s="135" t="s">
        <v>336</v>
      </c>
      <c r="M159" s="135" t="s">
        <v>336</v>
      </c>
      <c r="N159" s="135" t="s">
        <v>336</v>
      </c>
      <c r="O159" s="31"/>
      <c r="P159" s="135" t="s">
        <v>336</v>
      </c>
      <c r="Q159" s="135" t="s">
        <v>336</v>
      </c>
      <c r="R159" s="135" t="s">
        <v>336</v>
      </c>
      <c r="S159" s="135" t="s">
        <v>336</v>
      </c>
      <c r="T159" s="135" t="s">
        <v>336</v>
      </c>
      <c r="U159" s="135" t="s">
        <v>336</v>
      </c>
      <c r="V159" s="135" t="s">
        <v>336</v>
      </c>
      <c r="W159" s="135" t="s">
        <v>336</v>
      </c>
      <c r="X159" s="135" t="s">
        <v>336</v>
      </c>
      <c r="Y159" s="135" t="s">
        <v>336</v>
      </c>
      <c r="Z159" s="135" t="s">
        <v>336</v>
      </c>
      <c r="AA159" s="29"/>
    </row>
    <row r="160" spans="1:27" s="30" customFormat="1" ht="11.25" customHeight="1" x14ac:dyDescent="0.25">
      <c r="A160" s="273">
        <v>3</v>
      </c>
      <c r="B160" s="138" t="s">
        <v>2</v>
      </c>
      <c r="C160" s="189" t="s">
        <v>345</v>
      </c>
      <c r="D160" s="141" t="s">
        <v>332</v>
      </c>
      <c r="E160" s="137"/>
      <c r="F160" s="31"/>
      <c r="G160" s="135">
        <f>IF('3c PC'!G14="-","-",'3c PC'!G61)</f>
        <v>6.5567588596821027</v>
      </c>
      <c r="H160" s="135">
        <f>IF('3c PC'!H14="-","-",'3c PC'!H61)</f>
        <v>6.5567588596821027</v>
      </c>
      <c r="I160" s="135">
        <f>IF('3c PC'!I14="-","-",'3c PC'!I61)</f>
        <v>6.6197359495950758</v>
      </c>
      <c r="J160" s="135">
        <f>IF('3c PC'!J14="-","-",'3c PC'!J61)</f>
        <v>6.6197359495950758</v>
      </c>
      <c r="K160" s="135">
        <f>IF('3c PC'!K14="-","-",'3c PC'!K61)</f>
        <v>6.6995028867368616</v>
      </c>
      <c r="L160" s="135">
        <f>IF('3c PC'!L14="-","-",'3c PC'!L61)</f>
        <v>6.6995028867368616</v>
      </c>
      <c r="M160" s="135">
        <f>IF('3c PC'!M14="-","-",'3c PC'!M61)</f>
        <v>7.1131218301273513</v>
      </c>
      <c r="N160" s="135">
        <f>IF('3c PC'!N14="-","-",'3c PC'!N61)</f>
        <v>7.1131218301273513</v>
      </c>
      <c r="O160" s="31"/>
      <c r="P160" s="135" t="str">
        <f>'3c PC'!P61</f>
        <v>-</v>
      </c>
      <c r="Q160" s="135" t="str">
        <f>'3c PC'!Q61</f>
        <v>-</v>
      </c>
      <c r="R160" s="135" t="str">
        <f>'3c PC'!R61</f>
        <v>-</v>
      </c>
      <c r="S160" s="135" t="str">
        <f>'3c PC'!S61</f>
        <v>-</v>
      </c>
      <c r="T160" s="135" t="str">
        <f>'3c PC'!T61</f>
        <v>-</v>
      </c>
      <c r="U160" s="135" t="str">
        <f>'3c PC'!U61</f>
        <v>-</v>
      </c>
      <c r="V160" s="135" t="str">
        <f>'3c PC'!V61</f>
        <v>-</v>
      </c>
      <c r="W160" s="135" t="str">
        <f>'3c PC'!W61</f>
        <v>-</v>
      </c>
      <c r="X160" s="135" t="str">
        <f>'3c PC'!X61</f>
        <v>-</v>
      </c>
      <c r="Y160" s="135" t="str">
        <f>'3c PC'!Y61</f>
        <v>-</v>
      </c>
      <c r="Z160" s="135" t="str">
        <f>'3c PC'!Z61</f>
        <v>-</v>
      </c>
      <c r="AA160" s="29"/>
    </row>
    <row r="161" spans="1:27" s="30" customFormat="1" ht="11.25" customHeight="1" x14ac:dyDescent="0.25">
      <c r="A161" s="273">
        <v>4</v>
      </c>
      <c r="B161" s="138" t="s">
        <v>355</v>
      </c>
      <c r="C161" s="189" t="s">
        <v>346</v>
      </c>
      <c r="D161" s="141" t="s">
        <v>332</v>
      </c>
      <c r="E161" s="137"/>
      <c r="F161" s="31"/>
      <c r="G161" s="135">
        <f>IF('3d NC-Elec'!H55="-","-",'3d NC-Elec'!H55)</f>
        <v>27.776500000000002</v>
      </c>
      <c r="H161" s="135">
        <f>IF('3d NC-Elec'!I55="-","-",'3d NC-Elec'!I55)</f>
        <v>27.776500000000002</v>
      </c>
      <c r="I161" s="135">
        <f>IF('3d NC-Elec'!J55="-","-",'3d NC-Elec'!J55)</f>
        <v>25.732500000000002</v>
      </c>
      <c r="J161" s="135">
        <f>IF('3d NC-Elec'!K55="-","-",'3d NC-Elec'!K55)</f>
        <v>25.732500000000002</v>
      </c>
      <c r="K161" s="135">
        <f>IF('3d NC-Elec'!L55="-","-",'3d NC-Elec'!L55)</f>
        <v>29.784000000000002</v>
      </c>
      <c r="L161" s="135">
        <f>IF('3d NC-Elec'!M55="-","-",'3d NC-Elec'!M55)</f>
        <v>29.784000000000002</v>
      </c>
      <c r="M161" s="135">
        <f>IF('3d NC-Elec'!N55="-","-",'3d NC-Elec'!N55)</f>
        <v>29.272999999999996</v>
      </c>
      <c r="N161" s="135">
        <f>IF('3d NC-Elec'!O55="-","-",'3d NC-Elec'!O55)</f>
        <v>29.272999999999996</v>
      </c>
      <c r="O161" s="31"/>
      <c r="P161" s="135" t="str">
        <f>'3d NC-Elec'!Q55</f>
        <v>-</v>
      </c>
      <c r="Q161" s="135" t="str">
        <f>'3d NC-Elec'!R55</f>
        <v>-</v>
      </c>
      <c r="R161" s="135" t="str">
        <f>'3d NC-Elec'!S55</f>
        <v>-</v>
      </c>
      <c r="S161" s="135" t="str">
        <f>'3d NC-Elec'!T55</f>
        <v>-</v>
      </c>
      <c r="T161" s="135" t="str">
        <f>'3d NC-Elec'!U55</f>
        <v>-</v>
      </c>
      <c r="U161" s="135" t="str">
        <f>'3d NC-Elec'!V55</f>
        <v>-</v>
      </c>
      <c r="V161" s="135" t="str">
        <f>'3d NC-Elec'!W55</f>
        <v>-</v>
      </c>
      <c r="W161" s="135" t="str">
        <f>'3d NC-Elec'!X55</f>
        <v>-</v>
      </c>
      <c r="X161" s="135" t="str">
        <f>'3d NC-Elec'!Y55</f>
        <v>-</v>
      </c>
      <c r="Y161" s="135" t="str">
        <f>'3d NC-Elec'!Z55</f>
        <v>-</v>
      </c>
      <c r="Z161" s="135" t="str">
        <f>'3d NC-Elec'!AA55</f>
        <v>-</v>
      </c>
      <c r="AA161" s="29"/>
    </row>
    <row r="162" spans="1:27" s="30" customFormat="1" ht="11.25" customHeight="1" x14ac:dyDescent="0.25">
      <c r="A162" s="273">
        <v>5</v>
      </c>
      <c r="B162" s="138" t="s">
        <v>352</v>
      </c>
      <c r="C162" s="189" t="s">
        <v>347</v>
      </c>
      <c r="D162" s="141" t="s">
        <v>332</v>
      </c>
      <c r="E162" s="137"/>
      <c r="F162" s="31"/>
      <c r="G162" s="135">
        <f>IF('3f CPIH'!C$16="-","-",'3g OC '!$E$9*('3f CPIH'!C$16/'3f CPIH'!$G$16))</f>
        <v>42.4769437907173</v>
      </c>
      <c r="H162" s="135">
        <f>IF('3f CPIH'!D$16="-","-",'3g OC '!$E$9*('3f CPIH'!D$16/'3f CPIH'!$G$16))</f>
        <v>42.561982717225234</v>
      </c>
      <c r="I162" s="135">
        <f>IF('3f CPIH'!E$16="-","-",'3g OC '!$E$9*('3f CPIH'!E$16/'3f CPIH'!$G$16))</f>
        <v>42.689541106987157</v>
      </c>
      <c r="J162" s="135">
        <f>IF('3f CPIH'!F$16="-","-",'3g OC '!$E$9*('3f CPIH'!F$16/'3f CPIH'!$G$16))</f>
        <v>42.944657886510981</v>
      </c>
      <c r="K162" s="135">
        <f>IF('3f CPIH'!G$16="-","-",'3g OC '!$E$9*('3f CPIH'!G$16/'3f CPIH'!$G$16))</f>
        <v>43.454891445558637</v>
      </c>
      <c r="L162" s="135">
        <f>IF('3f CPIH'!H$16="-","-",'3g OC '!$E$9*('3f CPIH'!H$16/'3f CPIH'!$G$16))</f>
        <v>44.007644467860267</v>
      </c>
      <c r="M162" s="135">
        <f>IF('3f CPIH'!I$16="-","-",'3g OC '!$E$9*('3f CPIH'!I$16/'3f CPIH'!$G$16))</f>
        <v>44.645436416669831</v>
      </c>
      <c r="N162" s="135">
        <f>IF('3f CPIH'!J$16="-","-",'3g OC '!$E$9*('3f CPIH'!J$16/'3f CPIH'!$G$16))</f>
        <v>45.028111585955578</v>
      </c>
      <c r="O162" s="31"/>
      <c r="P162" s="135">
        <f>IF('3f CPIH'!L$16="-","-",'3g OC '!$E$9*('3f CPIH'!L$16/'3f CPIH'!$G$16))</f>
        <v>45.028111585955578</v>
      </c>
      <c r="Q162" s="135" t="str">
        <f>IF('3f CPIH'!M$16="-","-",'3g OC '!$E$9*('3f CPIH'!M$16/'3f CPIH'!$G$16))</f>
        <v>-</v>
      </c>
      <c r="R162" s="135" t="str">
        <f>IF('3f CPIH'!N$16="-","-",'3g OC '!$E$9*('3f CPIH'!N$16/'3f CPIH'!$G$16))</f>
        <v>-</v>
      </c>
      <c r="S162" s="135" t="str">
        <f>IF('3f CPIH'!O$16="-","-",'3g OC '!$E$9*('3f CPIH'!O$16/'3f CPIH'!$G$16))</f>
        <v>-</v>
      </c>
      <c r="T162" s="135" t="str">
        <f>IF('3f CPIH'!P$16="-","-",'3g OC '!$E$9*('3f CPIH'!P$16/'3f CPIH'!$G$16))</f>
        <v>-</v>
      </c>
      <c r="U162" s="135" t="str">
        <f>IF('3f CPIH'!Q$16="-","-",'3g OC '!$E$9*('3f CPIH'!Q$16/'3f CPIH'!$G$16))</f>
        <v>-</v>
      </c>
      <c r="V162" s="135" t="str">
        <f>IF('3f CPIH'!R$16="-","-",'3g OC '!$E$9*('3f CPIH'!R$16/'3f CPIH'!$G$16))</f>
        <v>-</v>
      </c>
      <c r="W162" s="135" t="str">
        <f>IF('3f CPIH'!S$16="-","-",'3g OC '!$E$9*('3f CPIH'!S$16/'3f CPIH'!$G$16))</f>
        <v>-</v>
      </c>
      <c r="X162" s="135" t="str">
        <f>IF('3f CPIH'!T$16="-","-",'3g OC '!$E$9*('3f CPIH'!T$16/'3f CPIH'!$G$16))</f>
        <v>-</v>
      </c>
      <c r="Y162" s="135" t="str">
        <f>IF('3f CPIH'!U$16="-","-",'3g OC '!$E$9*('3f CPIH'!U$16/'3f CPIH'!$G$16))</f>
        <v>-</v>
      </c>
      <c r="Z162" s="135" t="str">
        <f>IF('3f CPIH'!V$16="-","-",'3g OC '!$E$9*('3f CPIH'!V$16/'3f CPIH'!$G$16))</f>
        <v>-</v>
      </c>
      <c r="AA162" s="29"/>
    </row>
    <row r="163" spans="1:27" s="30" customFormat="1" ht="11.25" customHeight="1" x14ac:dyDescent="0.25">
      <c r="A163" s="273">
        <v>6</v>
      </c>
      <c r="B163" s="138" t="s">
        <v>352</v>
      </c>
      <c r="C163" s="189" t="s">
        <v>45</v>
      </c>
      <c r="D163" s="141" t="s">
        <v>332</v>
      </c>
      <c r="E163" s="137"/>
      <c r="F163" s="31"/>
      <c r="G163" s="135" t="s">
        <v>336</v>
      </c>
      <c r="H163" s="135" t="s">
        <v>336</v>
      </c>
      <c r="I163" s="135" t="s">
        <v>336</v>
      </c>
      <c r="J163" s="135" t="s">
        <v>336</v>
      </c>
      <c r="K163" s="135">
        <f>IF('3h SMNCC'!F$36="-","-",'3h SMNCC'!F$44)</f>
        <v>0</v>
      </c>
      <c r="L163" s="135">
        <f>IF('3h SMNCC'!G$36="-","-",'3h SMNCC'!G$44)</f>
        <v>-0.15183804717209767</v>
      </c>
      <c r="M163" s="135">
        <f>IF('3h SMNCC'!H$36="-","-",'3h SMNCC'!H$44)</f>
        <v>1.7175769694001015</v>
      </c>
      <c r="N163" s="135">
        <f>IF('3h SMNCC'!I$36="-","-",'3h SMNCC'!I$44)</f>
        <v>5.3116046327263104</v>
      </c>
      <c r="O163" s="31"/>
      <c r="P163" s="135" t="str">
        <f>IF('3h SMNCC'!K$36="-","-",'3h SMNCC'!K$44)</f>
        <v>-</v>
      </c>
      <c r="Q163" s="135" t="str">
        <f>IF('3h SMNCC'!L$36="-","-",'3h SMNCC'!L$44)</f>
        <v>-</v>
      </c>
      <c r="R163" s="135" t="str">
        <f>IF('3h SMNCC'!M$36="-","-",'3h SMNCC'!M$44)</f>
        <v>-</v>
      </c>
      <c r="S163" s="135" t="str">
        <f>IF('3h SMNCC'!N$36="-","-",'3h SMNCC'!N$44)</f>
        <v>-</v>
      </c>
      <c r="T163" s="135" t="str">
        <f>IF('3h SMNCC'!O$36="-","-",'3h SMNCC'!O$44)</f>
        <v>-</v>
      </c>
      <c r="U163" s="135" t="str">
        <f>IF('3h SMNCC'!P$36="-","-",'3h SMNCC'!P$44)</f>
        <v>-</v>
      </c>
      <c r="V163" s="135" t="str">
        <f>IF('3h SMNCC'!Q$36="-","-",'3h SMNCC'!Q$44)</f>
        <v>-</v>
      </c>
      <c r="W163" s="135" t="str">
        <f>IF('3h SMNCC'!R$36="-","-",'3h SMNCC'!R$44)</f>
        <v>-</v>
      </c>
      <c r="X163" s="135" t="str">
        <f>IF('3h SMNCC'!S$36="-","-",'3h SMNCC'!S$44)</f>
        <v>-</v>
      </c>
      <c r="Y163" s="135" t="str">
        <f>IF('3h SMNCC'!T$36="-","-",'3h SMNCC'!T$44)</f>
        <v>-</v>
      </c>
      <c r="Z163" s="135" t="str">
        <f>IF('3h SMNCC'!U$36="-","-",'3h SMNCC'!U$44)</f>
        <v>-</v>
      </c>
      <c r="AA163" s="29"/>
    </row>
    <row r="164" spans="1:27" s="30" customFormat="1" ht="12.4" customHeight="1" x14ac:dyDescent="0.25">
      <c r="A164" s="273">
        <v>7</v>
      </c>
      <c r="B164" s="138" t="s">
        <v>352</v>
      </c>
      <c r="C164" s="189" t="s">
        <v>399</v>
      </c>
      <c r="D164" s="141" t="s">
        <v>332</v>
      </c>
      <c r="E164" s="137"/>
      <c r="F164" s="31"/>
      <c r="G164" s="135">
        <f>IF('3f CPIH'!C$16="-","-",'3i PAAC PAP'!$G$13*('3f CPIH'!C$16/'3f CPIH'!$G$16))</f>
        <v>4.3957347110466403</v>
      </c>
      <c r="H164" s="135">
        <f>IF('3f CPIH'!D$16="-","-",'3i PAAC PAP'!$G$13*('3f CPIH'!D$16/'3f CPIH'!$G$16))</f>
        <v>4.4045349807384246</v>
      </c>
      <c r="I164" s="135">
        <f>IF('3f CPIH'!E$16="-","-",'3i PAAC PAP'!$G$13*('3f CPIH'!E$16/'3f CPIH'!$G$16))</f>
        <v>4.417735385276103</v>
      </c>
      <c r="J164" s="135">
        <f>IF('3f CPIH'!F$16="-","-",'3i PAAC PAP'!$G$13*('3f CPIH'!F$16/'3f CPIH'!$G$16))</f>
        <v>4.4441361943514579</v>
      </c>
      <c r="K164" s="135">
        <f>IF('3f CPIH'!G$16="-","-",'3i PAAC PAP'!$G$13*('3f CPIH'!G$16/'3f CPIH'!$G$16))</f>
        <v>4.4969378125021686</v>
      </c>
      <c r="L164" s="135">
        <f>IF('3f CPIH'!H$16="-","-",'3i PAAC PAP'!$G$13*('3f CPIH'!H$16/'3f CPIH'!$G$16))</f>
        <v>4.5541395654987715</v>
      </c>
      <c r="M164" s="135">
        <f>IF('3f CPIH'!I$16="-","-",'3i PAAC PAP'!$G$13*('3f CPIH'!I$16/'3f CPIH'!$G$16))</f>
        <v>4.6201415881871588</v>
      </c>
      <c r="N164" s="135">
        <f>IF('3f CPIH'!J$16="-","-",'3i PAAC PAP'!$G$13*('3f CPIH'!J$16/'3f CPIH'!$G$16))</f>
        <v>4.659742801800193</v>
      </c>
      <c r="O164" s="31"/>
      <c r="P164" s="135">
        <f>IF('3f CPIH'!L$16="-","-",'3i PAAC PAP'!$G$13*('3f CPIH'!L$16/'3f CPIH'!$G$16))</f>
        <v>4.659742801800193</v>
      </c>
      <c r="Q164" s="135" t="str">
        <f>IF('3f CPIH'!M$16="-","-",'3i PAAC PAP'!$G$13*('3f CPIH'!M$16/'3f CPIH'!$G$16))</f>
        <v>-</v>
      </c>
      <c r="R164" s="135" t="str">
        <f>IF('3f CPIH'!N$16="-","-",'3i PAAC PAP'!$G$13*('3f CPIH'!N$16/'3f CPIH'!$G$16))</f>
        <v>-</v>
      </c>
      <c r="S164" s="135" t="str">
        <f>IF('3f CPIH'!O$16="-","-",'3i PAAC PAP'!$G$13*('3f CPIH'!O$16/'3f CPIH'!$G$16))</f>
        <v>-</v>
      </c>
      <c r="T164" s="135" t="str">
        <f>IF('3f CPIH'!P$16="-","-",'3i PAAC PAP'!$G$13*('3f CPIH'!P$16/'3f CPIH'!$G$16))</f>
        <v>-</v>
      </c>
      <c r="U164" s="135" t="str">
        <f>IF('3f CPIH'!Q$16="-","-",'3i PAAC PAP'!$G$13*('3f CPIH'!Q$16/'3f CPIH'!$G$16))</f>
        <v>-</v>
      </c>
      <c r="V164" s="135" t="str">
        <f>IF('3f CPIH'!R$16="-","-",'3i PAAC PAP'!$G$13*('3f CPIH'!R$16/'3f CPIH'!$G$16))</f>
        <v>-</v>
      </c>
      <c r="W164" s="135" t="str">
        <f>IF('3f CPIH'!S$16="-","-",'3i PAAC PAP'!$G$13*('3f CPIH'!S$16/'3f CPIH'!$G$16))</f>
        <v>-</v>
      </c>
      <c r="X164" s="135" t="str">
        <f>IF('3f CPIH'!T$16="-","-",'3i PAAC PAP'!$G$13*('3f CPIH'!T$16/'3f CPIH'!$G$16))</f>
        <v>-</v>
      </c>
      <c r="Y164" s="135" t="str">
        <f>IF('3f CPIH'!U$16="-","-",'3i PAAC PAP'!$G$13*('3f CPIH'!U$16/'3f CPIH'!$G$16))</f>
        <v>-</v>
      </c>
      <c r="Z164" s="135" t="str">
        <f>IF('3f CPIH'!V$16="-","-",'3i PAAC PAP'!$G$13*('3f CPIH'!V$16/'3f CPIH'!$G$16))</f>
        <v>-</v>
      </c>
      <c r="AA164" s="29"/>
    </row>
    <row r="165" spans="1:27" s="30" customFormat="1" ht="11.25" customHeight="1" x14ac:dyDescent="0.25">
      <c r="A165" s="273">
        <v>8</v>
      </c>
      <c r="B165" s="138" t="s">
        <v>352</v>
      </c>
      <c r="C165" s="138" t="s">
        <v>417</v>
      </c>
      <c r="D165" s="141" t="s">
        <v>332</v>
      </c>
      <c r="E165" s="137"/>
      <c r="F165" s="31"/>
      <c r="G165" s="135">
        <f>IF(G160="-","-",SUM(G158:G163)*'3i PAAC PAP'!$G$25)</f>
        <v>1.1017390284626756</v>
      </c>
      <c r="H165" s="135">
        <f>IF(H160="-","-",SUM(H158:H163)*'3i PAAC PAP'!$G$25)</f>
        <v>1.1029587974652231</v>
      </c>
      <c r="I165" s="135">
        <f>IF(I160="-","-",SUM(I158:I163)*'3i PAAC PAP'!$G$25)</f>
        <v>1.07637334228543</v>
      </c>
      <c r="J165" s="135">
        <f>IF(J160="-","-",SUM(J158:J163)*'3i PAAC PAP'!$G$25)</f>
        <v>1.0800326492930732</v>
      </c>
      <c r="K165" s="135">
        <f>IF(K160="-","-",SUM(K158:K163)*'3i PAAC PAP'!$G$25)</f>
        <v>1.1466087299545946</v>
      </c>
      <c r="L165" s="135">
        <f>IF(L160="-","-",SUM(L158:L163)*'3i PAAC PAP'!$G$25)</f>
        <v>1.1523593159438772</v>
      </c>
      <c r="M165" s="135">
        <f>IF(M160="-","-",SUM(M158:M163)*'3i PAAC PAP'!$G$25)</f>
        <v>1.1869250267984508</v>
      </c>
      <c r="N165" s="135">
        <f>IF(N160="-","-",SUM(N158:N163)*'3i PAAC PAP'!$G$25)</f>
        <v>1.2439654792918269</v>
      </c>
      <c r="O165" s="31"/>
      <c r="P165" s="135" t="str">
        <f>IF(P160="-","-",SUM(P158:P163)*'3i PAAC PAP'!$G$25)</f>
        <v>-</v>
      </c>
      <c r="Q165" s="135" t="str">
        <f>IF(Q160="-","-",SUM(Q158:Q163)*'3i PAAC PAP'!$G$25)</f>
        <v>-</v>
      </c>
      <c r="R165" s="135" t="str">
        <f>IF(R160="-","-",SUM(R158:R163)*'3i PAAC PAP'!$G$25)</f>
        <v>-</v>
      </c>
      <c r="S165" s="135" t="str">
        <f>IF(S160="-","-",SUM(S158:S163)*'3i PAAC PAP'!$G$25)</f>
        <v>-</v>
      </c>
      <c r="T165" s="135" t="str">
        <f>IF(T160="-","-",SUM(T158:T163)*'3i PAAC PAP'!$G$25)</f>
        <v>-</v>
      </c>
      <c r="U165" s="135" t="str">
        <f>IF(U160="-","-",SUM(U158:U163)*'3i PAAC PAP'!$G$25)</f>
        <v>-</v>
      </c>
      <c r="V165" s="135" t="str">
        <f>IF(V160="-","-",SUM(V158:V163)*'3i PAAC PAP'!$G$25)</f>
        <v>-</v>
      </c>
      <c r="W165" s="135" t="str">
        <f>IF(W160="-","-",SUM(W158:W163)*'3i PAAC PAP'!$G$25)</f>
        <v>-</v>
      </c>
      <c r="X165" s="135" t="str">
        <f>IF(X160="-","-",SUM(X158:X163)*'3i PAAC PAP'!$G$25)</f>
        <v>-</v>
      </c>
      <c r="Y165" s="135" t="str">
        <f>IF(Y160="-","-",SUM(Y158:Y163)*'3i PAAC PAP'!$G$25)</f>
        <v>-</v>
      </c>
      <c r="Z165" s="135" t="str">
        <f>IF(Z160="-","-",SUM(Z158:Z163)*'3i PAAC PAP'!$G$25)</f>
        <v>-</v>
      </c>
      <c r="AA165" s="29"/>
    </row>
    <row r="166" spans="1:27" x14ac:dyDescent="0.25">
      <c r="A166" s="273">
        <v>9</v>
      </c>
      <c r="B166" s="138" t="s">
        <v>398</v>
      </c>
      <c r="C166" s="189" t="s">
        <v>548</v>
      </c>
      <c r="D166" s="141" t="s">
        <v>332</v>
      </c>
      <c r="E166" s="137"/>
      <c r="F166" s="31"/>
      <c r="G166" s="135">
        <f>IF(G160="-","-",SUM(G158:G165)*'3j EBIT'!$E$9)</f>
        <v>1.5638458514082656</v>
      </c>
      <c r="H166" s="135">
        <f>IF(H160="-","-",SUM(H158:H165)*'3j EBIT'!$E$9)</f>
        <v>1.5656519717471085</v>
      </c>
      <c r="I166" s="135">
        <f>IF(I160="-","-",SUM(I158:I165)*'3j EBIT'!$E$9)</f>
        <v>1.5301818298987317</v>
      </c>
      <c r="J166" s="135">
        <f>IF(J160="-","-",SUM(J158:J165)*'3j EBIT'!$E$9)</f>
        <v>1.535600190915261</v>
      </c>
      <c r="K166" s="135">
        <f>IF(K160="-","-",SUM(K158:K165)*'3j EBIT'!$E$9)</f>
        <v>1.626056876620293</v>
      </c>
      <c r="L166" s="135">
        <f>IF(L160="-","-",SUM(L158:L165)*'3j EBIT'!$E$9)</f>
        <v>1.6348703555884863</v>
      </c>
      <c r="M166" s="135">
        <f>IF(M160="-","-",SUM(M158:M165)*'3j EBIT'!$E$9)</f>
        <v>1.6825678347924746</v>
      </c>
      <c r="N166" s="135">
        <f>IF(N160="-","-",SUM(N158:N165)*'3j EBIT'!$E$9)</f>
        <v>1.7599613802681242</v>
      </c>
      <c r="O166" s="31"/>
      <c r="P166" s="135" t="str">
        <f>IF(P160="-","-",SUM(P158:P165)*'3j EBIT'!$E$9)</f>
        <v>-</v>
      </c>
      <c r="Q166" s="135" t="str">
        <f>IF(Q160="-","-",SUM(Q158:Q165)*'3j EBIT'!$E$9)</f>
        <v>-</v>
      </c>
      <c r="R166" s="135" t="str">
        <f>IF(R160="-","-",SUM(R158:R165)*'3j EBIT'!$E$9)</f>
        <v>-</v>
      </c>
      <c r="S166" s="135" t="str">
        <f>IF(S160="-","-",SUM(S158:S165)*'3j EBIT'!$E$9)</f>
        <v>-</v>
      </c>
      <c r="T166" s="135" t="str">
        <f>IF(T160="-","-",SUM(T158:T165)*'3j EBIT'!$E$9)</f>
        <v>-</v>
      </c>
      <c r="U166" s="135" t="str">
        <f>IF(U160="-","-",SUM(U158:U165)*'3j EBIT'!$E$9)</f>
        <v>-</v>
      </c>
      <c r="V166" s="135" t="str">
        <f>IF(V160="-","-",SUM(V158:V165)*'3j EBIT'!$E$9)</f>
        <v>-</v>
      </c>
      <c r="W166" s="135" t="str">
        <f>IF(W160="-","-",SUM(W158:W165)*'3j EBIT'!$E$9)</f>
        <v>-</v>
      </c>
      <c r="X166" s="135" t="str">
        <f>IF(X160="-","-",SUM(X158:X165)*'3j EBIT'!$E$9)</f>
        <v>-</v>
      </c>
      <c r="Y166" s="135" t="str">
        <f>IF(Y160="-","-",SUM(Y158:Y165)*'3j EBIT'!$E$9)</f>
        <v>-</v>
      </c>
      <c r="Z166" s="135" t="str">
        <f>IF(Z160="-","-",SUM(Z158:Z165)*'3j EBIT'!$E$9)</f>
        <v>-</v>
      </c>
      <c r="AA166" s="29"/>
    </row>
    <row r="167" spans="1:27" x14ac:dyDescent="0.25">
      <c r="A167" s="273">
        <v>10</v>
      </c>
      <c r="B167" s="138" t="s">
        <v>294</v>
      </c>
      <c r="C167" s="187" t="s">
        <v>549</v>
      </c>
      <c r="D167" s="141" t="s">
        <v>332</v>
      </c>
      <c r="E167" s="136"/>
      <c r="F167" s="31"/>
      <c r="G167" s="135">
        <f>IF(G162="-","-",SUM(G158:G160,G162:G166)*'3k HAP'!$E$10)</f>
        <v>0.81206386725617075</v>
      </c>
      <c r="H167" s="135">
        <f>IF(H162="-","-",SUM(H158:H160,H162:H166)*'3k HAP'!$E$10)</f>
        <v>0.81346614205389189</v>
      </c>
      <c r="I167" s="135">
        <f>IF(I162="-","-",SUM(I158:I160,I162:I166)*'3k HAP'!$E$10)</f>
        <v>0.81551718753578828</v>
      </c>
      <c r="J167" s="135">
        <f>IF(J162="-","-",SUM(J158:J160,J162:J166)*'3k HAP'!$E$10)</f>
        <v>0.8197240119289525</v>
      </c>
      <c r="K167" s="135">
        <f>IF(K162="-","-",SUM(K158:K160,K162:K166)*'3k HAP'!$E$10)</f>
        <v>0.83130288257453111</v>
      </c>
      <c r="L167" s="135">
        <f>IF(L162="-","-",SUM(L158:L160,L162:L166)*'3k HAP'!$E$10)</f>
        <v>0.83814568212201879</v>
      </c>
      <c r="M167" s="135">
        <f>IF(M162="-","-",SUM(M158:M160,M162:M166)*'3k HAP'!$E$10)</f>
        <v>0.88257561379012217</v>
      </c>
      <c r="N167" s="135">
        <f>IF(N162="-","-",SUM(N158:N160,N162:N166)*'3k HAP'!$E$10)</f>
        <v>0.94266408962020798</v>
      </c>
      <c r="O167" s="31"/>
      <c r="P167" s="135">
        <f>IF(P162="-","-",SUM(P158:P160,P162:P166)*'3k HAP'!$E$10)</f>
        <v>0.71931001321651533</v>
      </c>
      <c r="Q167" s="135" t="str">
        <f>IF(Q162="-","-",SUM(Q158:Q160,Q162:Q166)*'3k HAP'!$E$10)</f>
        <v>-</v>
      </c>
      <c r="R167" s="135" t="str">
        <f>IF(R162="-","-",SUM(R158:R160,R162:R166)*'3k HAP'!$E$10)</f>
        <v>-</v>
      </c>
      <c r="S167" s="135" t="str">
        <f>IF(S162="-","-",SUM(S158:S160,S162:S166)*'3k HAP'!$E$10)</f>
        <v>-</v>
      </c>
      <c r="T167" s="135" t="str">
        <f>IF(T162="-","-",SUM(T158:T160,T162:T166)*'3k HAP'!$E$10)</f>
        <v>-</v>
      </c>
      <c r="U167" s="135" t="str">
        <f>IF(U162="-","-",SUM(U158:U160,U162:U166)*'3k HAP'!$E$10)</f>
        <v>-</v>
      </c>
      <c r="V167" s="135" t="str">
        <f>IF(V162="-","-",SUM(V158:V160,V162:V166)*'3k HAP'!$E$10)</f>
        <v>-</v>
      </c>
      <c r="W167" s="135" t="str">
        <f>IF(W162="-","-",SUM(W158:W160,W162:W166)*'3k HAP'!$E$10)</f>
        <v>-</v>
      </c>
      <c r="X167" s="135" t="str">
        <f>IF(X162="-","-",SUM(X158:X160,X162:X166)*'3k HAP'!$E$10)</f>
        <v>-</v>
      </c>
      <c r="Y167" s="135" t="str">
        <f>IF(Y162="-","-",SUM(Y158:Y160,Y162:Y166)*'3k HAP'!$E$10)</f>
        <v>-</v>
      </c>
      <c r="Z167" s="135" t="str">
        <f>IF(Z162="-","-",SUM(Z158:Z160,Z162:Z166)*'3k HAP'!$E$10)</f>
        <v>-</v>
      </c>
      <c r="AA167" s="29"/>
    </row>
    <row r="168" spans="1:27" x14ac:dyDescent="0.25">
      <c r="A168" s="273">
        <v>11</v>
      </c>
      <c r="B168" s="138" t="s">
        <v>46</v>
      </c>
      <c r="C168" s="189" t="str">
        <f>B168&amp;"_"&amp;D168</f>
        <v>Total_Northern Scotland</v>
      </c>
      <c r="D168" s="141" t="s">
        <v>332</v>
      </c>
      <c r="E168" s="137"/>
      <c r="F168" s="31"/>
      <c r="G168" s="135">
        <f t="shared" ref="G168:N168" si="26">IF(G162="-","-",SUM(G158:G167))</f>
        <v>84.683586108573152</v>
      </c>
      <c r="H168" s="135">
        <f t="shared" si="26"/>
        <v>84.781853468911976</v>
      </c>
      <c r="I168" s="135">
        <f t="shared" si="26"/>
        <v>82.881584801578299</v>
      </c>
      <c r="J168" s="135">
        <f t="shared" si="26"/>
        <v>83.176386882594798</v>
      </c>
      <c r="K168" s="135">
        <f t="shared" si="26"/>
        <v>88.039300633947093</v>
      </c>
      <c r="L168" s="135">
        <f t="shared" si="26"/>
        <v>88.518824226578204</v>
      </c>
      <c r="M168" s="135">
        <f t="shared" si="26"/>
        <v>91.121345279765478</v>
      </c>
      <c r="N168" s="135">
        <f t="shared" si="26"/>
        <v>95.332171799789606</v>
      </c>
      <c r="O168" s="31"/>
      <c r="P168" s="135">
        <f t="shared" ref="P168:Z168" si="27">IF(P162="-","-",SUM(P158:P167))</f>
        <v>50.407164400972285</v>
      </c>
      <c r="Q168" s="135" t="str">
        <f t="shared" si="27"/>
        <v>-</v>
      </c>
      <c r="R168" s="135" t="str">
        <f t="shared" si="27"/>
        <v>-</v>
      </c>
      <c r="S168" s="135" t="str">
        <f t="shared" si="27"/>
        <v>-</v>
      </c>
      <c r="T168" s="135" t="str">
        <f t="shared" si="27"/>
        <v>-</v>
      </c>
      <c r="U168" s="135" t="str">
        <f t="shared" si="27"/>
        <v>-</v>
      </c>
      <c r="V168" s="135" t="str">
        <f t="shared" si="27"/>
        <v>-</v>
      </c>
      <c r="W168" s="135" t="str">
        <f t="shared" si="27"/>
        <v>-</v>
      </c>
      <c r="X168" s="135" t="str">
        <f t="shared" si="27"/>
        <v>-</v>
      </c>
      <c r="Y168" s="135" t="str">
        <f t="shared" si="27"/>
        <v>-</v>
      </c>
      <c r="Z168" s="135" t="str">
        <f t="shared" si="27"/>
        <v>-</v>
      </c>
    </row>
    <row r="169" spans="1:27" s="30" customFormat="1" ht="11.5" x14ac:dyDescent="0.25">
      <c r="A169" s="273"/>
      <c r="B169" s="142" t="s">
        <v>353</v>
      </c>
      <c r="C169" s="142" t="s">
        <v>344</v>
      </c>
      <c r="D169" s="140" t="s">
        <v>293</v>
      </c>
      <c r="E169" s="134"/>
      <c r="F169" s="31"/>
      <c r="G169" s="41" t="str">
        <f t="shared" ref="G169:N179" si="28">IF(G15="-","-",AVERAGE(G15,G26,G37,G48,G59,G70,G81,G92,G103,G114,G125,G136,G147,G158))</f>
        <v>-</v>
      </c>
      <c r="H169" s="41" t="str">
        <f t="shared" si="28"/>
        <v>-</v>
      </c>
      <c r="I169" s="41" t="str">
        <f t="shared" si="28"/>
        <v>-</v>
      </c>
      <c r="J169" s="41" t="str">
        <f t="shared" si="28"/>
        <v>-</v>
      </c>
      <c r="K169" s="41" t="str">
        <f t="shared" si="28"/>
        <v>-</v>
      </c>
      <c r="L169" s="41" t="str">
        <f t="shared" si="28"/>
        <v>-</v>
      </c>
      <c r="M169" s="41" t="str">
        <f t="shared" si="28"/>
        <v>-</v>
      </c>
      <c r="N169" s="41" t="str">
        <f t="shared" si="28"/>
        <v>-</v>
      </c>
      <c r="O169" s="31"/>
      <c r="P169" s="41" t="str">
        <f t="shared" ref="P169:Z169" si="29">IF(P15="-","-",AVERAGE(P15,P26,P37,P48,P59,P70,P81,P92,P103,P114,P125,P136,P147,P158))</f>
        <v>-</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5" x14ac:dyDescent="0.25">
      <c r="A170" s="273"/>
      <c r="B170" s="142" t="s">
        <v>353</v>
      </c>
      <c r="C170" s="142" t="s">
        <v>303</v>
      </c>
      <c r="D170" s="140" t="s">
        <v>293</v>
      </c>
      <c r="E170" s="134"/>
      <c r="F170" s="31"/>
      <c r="G170" s="41" t="str">
        <f t="shared" si="28"/>
        <v>-</v>
      </c>
      <c r="H170" s="41" t="str">
        <f t="shared" si="28"/>
        <v>-</v>
      </c>
      <c r="I170" s="41" t="str">
        <f t="shared" si="28"/>
        <v>-</v>
      </c>
      <c r="J170" s="41" t="str">
        <f t="shared" si="28"/>
        <v>-</v>
      </c>
      <c r="K170" s="41" t="str">
        <f t="shared" si="28"/>
        <v>-</v>
      </c>
      <c r="L170" s="41" t="str">
        <f t="shared" si="28"/>
        <v>-</v>
      </c>
      <c r="M170" s="41" t="str">
        <f t="shared" si="28"/>
        <v>-</v>
      </c>
      <c r="N170" s="41" t="str">
        <f t="shared" si="28"/>
        <v>-</v>
      </c>
      <c r="O170" s="31"/>
      <c r="P170" s="41" t="str">
        <f t="shared" ref="P170:Z170" si="30">IF(P16="-","-",AVERAGE(P16,P27,P38,P49,P60,P71,P82,P93,P104,P115,P126,P137,P148,P159))</f>
        <v>-</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5" x14ac:dyDescent="0.25">
      <c r="A171" s="273"/>
      <c r="B171" s="142" t="s">
        <v>2</v>
      </c>
      <c r="C171" s="142" t="s">
        <v>345</v>
      </c>
      <c r="D171" s="140" t="s">
        <v>293</v>
      </c>
      <c r="E171" s="134"/>
      <c r="F171" s="31"/>
      <c r="G171" s="41">
        <f t="shared" si="28"/>
        <v>6.5567588596821045</v>
      </c>
      <c r="H171" s="41">
        <f t="shared" si="28"/>
        <v>6.5567588596821045</v>
      </c>
      <c r="I171" s="41">
        <f t="shared" si="28"/>
        <v>6.6197359495950776</v>
      </c>
      <c r="J171" s="41">
        <f t="shared" si="28"/>
        <v>6.6197359495950776</v>
      </c>
      <c r="K171" s="41">
        <f t="shared" si="28"/>
        <v>6.6995028867368616</v>
      </c>
      <c r="L171" s="41">
        <f t="shared" si="28"/>
        <v>6.6995028867368616</v>
      </c>
      <c r="M171" s="41">
        <f t="shared" si="28"/>
        <v>7.113121830127354</v>
      </c>
      <c r="N171" s="41">
        <f t="shared" si="28"/>
        <v>7.113121830127354</v>
      </c>
      <c r="O171" s="31"/>
      <c r="P171" s="41" t="str">
        <f t="shared" ref="P171:Z171" si="31">IF(P17="-","-",AVERAGE(P17,P28,P39,P50,P61,P72,P83,P94,P105,P116,P127,P138,P149,P160))</f>
        <v>-</v>
      </c>
      <c r="Q171" s="41" t="str">
        <f t="shared" si="31"/>
        <v>-</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5" x14ac:dyDescent="0.25">
      <c r="A172" s="273"/>
      <c r="B172" s="142" t="s">
        <v>355</v>
      </c>
      <c r="C172" s="142" t="s">
        <v>346</v>
      </c>
      <c r="D172" s="140" t="s">
        <v>293</v>
      </c>
      <c r="E172" s="134"/>
      <c r="F172" s="31"/>
      <c r="G172" s="41">
        <f t="shared" si="28"/>
        <v>18.601964285714285</v>
      </c>
      <c r="H172" s="41">
        <f t="shared" si="28"/>
        <v>18.601964285714285</v>
      </c>
      <c r="I172" s="41">
        <f t="shared" si="28"/>
        <v>18.844950000000004</v>
      </c>
      <c r="J172" s="41">
        <f t="shared" si="28"/>
        <v>18.844950000000004</v>
      </c>
      <c r="K172" s="41">
        <f t="shared" si="28"/>
        <v>16.43282142857143</v>
      </c>
      <c r="L172" s="41">
        <f t="shared" si="28"/>
        <v>16.43282142857143</v>
      </c>
      <c r="M172" s="41">
        <f t="shared" si="28"/>
        <v>16.727428571428572</v>
      </c>
      <c r="N172" s="41">
        <f t="shared" si="28"/>
        <v>16.727428571428572</v>
      </c>
      <c r="O172" s="31"/>
      <c r="P172" s="41" t="str">
        <f t="shared" ref="P172:Z172" si="32">IF(P18="-","-",AVERAGE(P18,P29,P40,P51,P62,P73,P84,P95,P106,P117,P128,P139,P150,P161))</f>
        <v>-</v>
      </c>
      <c r="Q172" s="41" t="str">
        <f t="shared" si="32"/>
        <v>-</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5" x14ac:dyDescent="0.25">
      <c r="A173" s="273"/>
      <c r="B173" s="142" t="s">
        <v>352</v>
      </c>
      <c r="C173" s="142" t="s">
        <v>347</v>
      </c>
      <c r="D173" s="140" t="s">
        <v>293</v>
      </c>
      <c r="E173" s="134"/>
      <c r="F173" s="31"/>
      <c r="G173" s="41">
        <f t="shared" si="28"/>
        <v>42.476943790717307</v>
      </c>
      <c r="H173" s="41">
        <f t="shared" si="28"/>
        <v>42.561982717225241</v>
      </c>
      <c r="I173" s="41">
        <f t="shared" si="28"/>
        <v>42.689541106987164</v>
      </c>
      <c r="J173" s="41">
        <f t="shared" si="28"/>
        <v>42.944657886510981</v>
      </c>
      <c r="K173" s="41">
        <f t="shared" si="28"/>
        <v>43.45489144555863</v>
      </c>
      <c r="L173" s="41">
        <f t="shared" si="28"/>
        <v>44.007644467860253</v>
      </c>
      <c r="M173" s="41">
        <f t="shared" si="28"/>
        <v>44.645436416669824</v>
      </c>
      <c r="N173" s="41">
        <f t="shared" si="28"/>
        <v>45.028111585955578</v>
      </c>
      <c r="O173" s="31"/>
      <c r="P173" s="41">
        <f t="shared" ref="P173:Z173" si="33">IF(P19="-","-",AVERAGE(P19,P30,P41,P52,P63,P74,P85,P96,P107,P118,P129,P140,P151,P162))</f>
        <v>45.028111585955578</v>
      </c>
      <c r="Q173" s="41" t="str">
        <f t="shared" si="33"/>
        <v>-</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5" x14ac:dyDescent="0.25">
      <c r="A174" s="273"/>
      <c r="B174" s="142" t="s">
        <v>352</v>
      </c>
      <c r="C174" s="142" t="s">
        <v>45</v>
      </c>
      <c r="D174" s="140" t="s">
        <v>293</v>
      </c>
      <c r="E174" s="134"/>
      <c r="F174" s="31"/>
      <c r="G174" s="41" t="str">
        <f t="shared" si="28"/>
        <v>-</v>
      </c>
      <c r="H174" s="41" t="str">
        <f t="shared" si="28"/>
        <v>-</v>
      </c>
      <c r="I174" s="41" t="str">
        <f t="shared" si="28"/>
        <v>-</v>
      </c>
      <c r="J174" s="41" t="str">
        <f t="shared" si="28"/>
        <v>-</v>
      </c>
      <c r="K174" s="41">
        <f t="shared" si="28"/>
        <v>0</v>
      </c>
      <c r="L174" s="41">
        <f t="shared" si="28"/>
        <v>-0.15183804717209767</v>
      </c>
      <c r="M174" s="41">
        <f t="shared" si="28"/>
        <v>1.7175769694001015</v>
      </c>
      <c r="N174" s="41">
        <f t="shared" si="28"/>
        <v>5.3116046327263096</v>
      </c>
      <c r="O174" s="31"/>
      <c r="P174" s="41" t="str">
        <f t="shared" ref="P174:Z174" si="34">IF(P20="-","-",AVERAGE(P20,P31,P42,P53,P64,P75,P86,P97,P108,P119,P130,P141,P152,P163))</f>
        <v>-</v>
      </c>
      <c r="Q174" s="41" t="str">
        <f t="shared" si="34"/>
        <v>-</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5" x14ac:dyDescent="0.25">
      <c r="A175" s="273"/>
      <c r="B175" s="142" t="s">
        <v>352</v>
      </c>
      <c r="C175" s="142" t="s">
        <v>399</v>
      </c>
      <c r="D175" s="140" t="s">
        <v>293</v>
      </c>
      <c r="E175" s="134"/>
      <c r="F175" s="31"/>
      <c r="G175" s="41">
        <f t="shared" si="28"/>
        <v>4.3957347110466412</v>
      </c>
      <c r="H175" s="41">
        <f t="shared" si="28"/>
        <v>4.4045349807384246</v>
      </c>
      <c r="I175" s="41">
        <f t="shared" si="28"/>
        <v>4.417735385276103</v>
      </c>
      <c r="J175" s="41">
        <f t="shared" si="28"/>
        <v>4.4441361943514579</v>
      </c>
      <c r="K175" s="41">
        <f t="shared" si="28"/>
        <v>4.4969378125021686</v>
      </c>
      <c r="L175" s="41">
        <f t="shared" si="28"/>
        <v>4.5541395654987715</v>
      </c>
      <c r="M175" s="41">
        <f t="shared" si="28"/>
        <v>4.6201415881871588</v>
      </c>
      <c r="N175" s="41">
        <f t="shared" si="28"/>
        <v>4.659742801800193</v>
      </c>
      <c r="O175" s="31"/>
      <c r="P175" s="41">
        <f t="shared" ref="P175:Z175" si="35">IF(P21="-","-",AVERAGE(P21,P32,P43,P54,P65,P76,P87,P98,P109,P120,P131,P142,P153,P164))</f>
        <v>4.659742801800193</v>
      </c>
      <c r="Q175" s="41" t="str">
        <f t="shared" si="35"/>
        <v>-</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5" x14ac:dyDescent="0.25">
      <c r="A176" s="273"/>
      <c r="B176" s="142" t="s">
        <v>352</v>
      </c>
      <c r="C176" s="142" t="s">
        <v>417</v>
      </c>
      <c r="D176" s="140" t="s">
        <v>293</v>
      </c>
      <c r="E176" s="134"/>
      <c r="F176" s="31"/>
      <c r="G176" s="41">
        <f t="shared" si="28"/>
        <v>0.97014265564148361</v>
      </c>
      <c r="H176" s="41">
        <f t="shared" si="28"/>
        <v>0.97136242464403122</v>
      </c>
      <c r="I176" s="41">
        <f t="shared" si="28"/>
        <v>0.97758070297908606</v>
      </c>
      <c r="J176" s="41">
        <f t="shared" si="28"/>
        <v>0.98124000998672933</v>
      </c>
      <c r="K176" s="41">
        <f t="shared" si="28"/>
        <v>0.95510403395649168</v>
      </c>
      <c r="L176" s="41">
        <f t="shared" si="28"/>
        <v>0.96085461994577448</v>
      </c>
      <c r="M176" s="41">
        <f t="shared" si="28"/>
        <v>1.0069756815254827</v>
      </c>
      <c r="N176" s="41">
        <f t="shared" si="28"/>
        <v>1.0640161340188583</v>
      </c>
      <c r="O176" s="31"/>
      <c r="P176" s="41" t="str">
        <f t="shared" ref="P176:Z176" si="36">IF(P22="-","-",AVERAGE(P22,P33,P44,P55,P66,P77,P88,P99,P110,P121,P132,P143,P154,P165))</f>
        <v>-</v>
      </c>
      <c r="Q176" s="41" t="str">
        <f t="shared" si="36"/>
        <v>-</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5" x14ac:dyDescent="0.25">
      <c r="A177" s="273"/>
      <c r="B177" s="142" t="s">
        <v>398</v>
      </c>
      <c r="C177" s="142" t="s">
        <v>548</v>
      </c>
      <c r="D177" s="140" t="s">
        <v>293</v>
      </c>
      <c r="E177" s="134"/>
      <c r="F177" s="31"/>
      <c r="G177" s="41">
        <f t="shared" si="28"/>
        <v>1.3870293417532349</v>
      </c>
      <c r="H177" s="41">
        <f t="shared" si="28"/>
        <v>1.3888354620920771</v>
      </c>
      <c r="I177" s="41">
        <f t="shared" si="28"/>
        <v>1.3974413197519111</v>
      </c>
      <c r="J177" s="41">
        <f t="shared" si="28"/>
        <v>1.4028596807684406</v>
      </c>
      <c r="K177" s="41">
        <f t="shared" si="28"/>
        <v>1.3687458945391859</v>
      </c>
      <c r="L177" s="41">
        <f t="shared" si="28"/>
        <v>1.3775593735073792</v>
      </c>
      <c r="M177" s="41">
        <f t="shared" si="28"/>
        <v>1.4407829400894314</v>
      </c>
      <c r="N177" s="41">
        <f t="shared" si="28"/>
        <v>1.5181764855650806</v>
      </c>
      <c r="O177" s="31"/>
      <c r="P177" s="41" t="str">
        <f t="shared" ref="P177:Z177" si="37">IF(P23="-","-",AVERAGE(P23,P34,P45,P56,P67,P78,P89,P100,P111,P122,P133,P144,P155,P166))</f>
        <v>-</v>
      </c>
      <c r="Q177" s="41" t="str">
        <f t="shared" si="37"/>
        <v>-</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5" x14ac:dyDescent="0.25">
      <c r="A178" s="273"/>
      <c r="B178" s="142" t="s">
        <v>294</v>
      </c>
      <c r="C178" s="142" t="s">
        <v>549</v>
      </c>
      <c r="D178" s="140" t="s">
        <v>293</v>
      </c>
      <c r="E178" s="134"/>
      <c r="F178" s="31"/>
      <c r="G178" s="41">
        <f t="shared" si="28"/>
        <v>0.80759910464358386</v>
      </c>
      <c r="H178" s="41">
        <f t="shared" si="28"/>
        <v>0.80900137944130512</v>
      </c>
      <c r="I178" s="41">
        <f t="shared" si="28"/>
        <v>0.8121653802411215</v>
      </c>
      <c r="J178" s="41">
        <f t="shared" si="28"/>
        <v>0.81637220463428584</v>
      </c>
      <c r="K178" s="41">
        <f t="shared" si="28"/>
        <v>0.82480556818434703</v>
      </c>
      <c r="L178" s="41">
        <f t="shared" si="28"/>
        <v>0.83164836773183459</v>
      </c>
      <c r="M178" s="41">
        <f t="shared" si="28"/>
        <v>0.87647034590385664</v>
      </c>
      <c r="N178" s="41">
        <f t="shared" si="28"/>
        <v>0.93655882173394267</v>
      </c>
      <c r="O178" s="31"/>
      <c r="P178" s="41">
        <f t="shared" ref="P178:Z178" si="38">IF(P24="-","-",AVERAGE(P24,P35,P46,P57,P68,P79,P90,P101,P112,P123,P134,P145,P156,P167))</f>
        <v>0.71931001321651533</v>
      </c>
      <c r="Q178" s="41" t="str">
        <f t="shared" si="38"/>
        <v>-</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5" x14ac:dyDescent="0.25">
      <c r="A179" s="273"/>
      <c r="B179" s="142" t="s">
        <v>46</v>
      </c>
      <c r="C179" s="142" t="str">
        <f>B179&amp;"_"&amp;D179</f>
        <v>Total_GB average</v>
      </c>
      <c r="D179" s="133" t="s">
        <v>293</v>
      </c>
      <c r="E179" s="134"/>
      <c r="F179" s="31"/>
      <c r="G179" s="41">
        <f t="shared" si="28"/>
        <v>75.196172749198624</v>
      </c>
      <c r="H179" s="41">
        <f t="shared" si="28"/>
        <v>75.294440109537462</v>
      </c>
      <c r="I179" s="41">
        <f t="shared" si="28"/>
        <v>75.759149844830446</v>
      </c>
      <c r="J179" s="41">
        <f t="shared" si="28"/>
        <v>76.05395192584696</v>
      </c>
      <c r="K179" s="41">
        <f t="shared" si="28"/>
        <v>74.232809070049115</v>
      </c>
      <c r="L179" s="41">
        <f t="shared" si="28"/>
        <v>74.712332662680211</v>
      </c>
      <c r="M179" s="41">
        <f t="shared" si="28"/>
        <v>78.147934343331784</v>
      </c>
      <c r="N179" s="41">
        <f t="shared" si="28"/>
        <v>82.358760863355897</v>
      </c>
      <c r="O179" s="31"/>
      <c r="P179" s="41">
        <f t="shared" ref="P179:Z179" si="39">IF(P25="-","-",AVERAGE(P25,P36,P47,P58,P69,P80,P91,P102,P113,P124,P135,P146,P157,P168))</f>
        <v>50.407164400972299</v>
      </c>
      <c r="Q179" s="41" t="str">
        <f t="shared" si="39"/>
        <v>-</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25"/>
    <row r="181" spans="1:27" x14ac:dyDescent="0.25"/>
    <row r="182" spans="1:27" x14ac:dyDescent="0.25"/>
    <row r="183" spans="1:27" x14ac:dyDescent="0.25"/>
    <row r="184" spans="1:27" x14ac:dyDescent="0.25"/>
    <row r="185" spans="1:27" x14ac:dyDescent="0.25"/>
    <row r="186" spans="1:27" x14ac:dyDescent="0.25"/>
    <row r="187" spans="1:27" x14ac:dyDescent="0.25"/>
    <row r="188" spans="1:27" x14ac:dyDescent="0.25"/>
    <row r="189" spans="1:27" x14ac:dyDescent="0.25"/>
    <row r="190" spans="1:27" x14ac:dyDescent="0.25"/>
    <row r="191" spans="1:27" x14ac:dyDescent="0.25"/>
    <row r="192" spans="1:27"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sheetData>
  <sortState ref="A15:AB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4"/>
  <sheetViews>
    <sheetView workbookViewId="0"/>
  </sheetViews>
  <sheetFormatPr defaultColWidth="0" defaultRowHeight="13.5" zeroHeight="1" x14ac:dyDescent="0.25"/>
  <cols>
    <col min="1" max="1" width="9" style="272" customWidth="1"/>
    <col min="2" max="2" width="35" style="44" customWidth="1"/>
    <col min="3" max="3" width="21.3828125" style="44" customWidth="1"/>
    <col min="4" max="4" width="19.765625" style="44" customWidth="1"/>
    <col min="5" max="5" width="25.07421875" style="44" customWidth="1"/>
    <col min="6" max="6" width="2.4609375" style="44" customWidth="1"/>
    <col min="7" max="14" width="15.61328125" style="44" customWidth="1"/>
    <col min="15" max="15" width="2.4609375" style="44" customWidth="1"/>
    <col min="16" max="26" width="15.61328125" style="44" customWidth="1"/>
    <col min="27" max="27" width="9" style="44" customWidth="1"/>
    <col min="28" max="16384" width="0" style="44" hidden="1"/>
  </cols>
  <sheetData>
    <row r="1" spans="1:27" s="73" customFormat="1" ht="12.4" customHeight="1" x14ac:dyDescent="0.25">
      <c r="A1" s="271"/>
    </row>
    <row r="2" spans="1:27" s="73" customFormat="1" ht="18.399999999999999" customHeight="1" x14ac:dyDescent="0.35">
      <c r="A2" s="271"/>
      <c r="B2" s="27" t="s">
        <v>466</v>
      </c>
      <c r="C2" s="27"/>
      <c r="D2" s="27"/>
    </row>
    <row r="3" spans="1:27" s="73" customFormat="1" ht="27" customHeight="1" x14ac:dyDescent="0.25">
      <c r="A3" s="271"/>
      <c r="B3" s="407" t="s">
        <v>538</v>
      </c>
      <c r="C3" s="407"/>
      <c r="D3" s="407"/>
      <c r="E3" s="407"/>
      <c r="F3" s="407"/>
      <c r="G3" s="407"/>
      <c r="H3" s="407"/>
      <c r="I3" s="75"/>
      <c r="J3" s="75"/>
      <c r="K3" s="75"/>
      <c r="L3" s="75"/>
      <c r="M3" s="75"/>
      <c r="N3" s="75"/>
      <c r="O3" s="75"/>
      <c r="P3" s="75"/>
      <c r="Q3" s="75"/>
    </row>
    <row r="4" spans="1:27" s="73" customFormat="1" ht="16.149999999999999" customHeight="1" x14ac:dyDescent="0.25">
      <c r="A4" s="271"/>
      <c r="B4" s="170"/>
      <c r="C4" s="170"/>
      <c r="D4" s="170"/>
      <c r="E4" s="170"/>
      <c r="F4" s="74"/>
      <c r="G4" s="74"/>
      <c r="I4" s="75"/>
      <c r="J4" s="75"/>
      <c r="K4" s="75"/>
      <c r="L4" s="75"/>
      <c r="M4" s="75"/>
      <c r="N4" s="75"/>
      <c r="O4" s="75"/>
      <c r="P4" s="75"/>
      <c r="Q4" s="75"/>
    </row>
    <row r="5" spans="1:27" ht="16.149999999999999" customHeight="1" x14ac:dyDescent="0.25">
      <c r="B5" s="78"/>
      <c r="C5" s="78"/>
      <c r="D5" s="78"/>
      <c r="E5" s="78"/>
      <c r="F5" s="78"/>
      <c r="G5" s="78"/>
      <c r="I5" s="79"/>
      <c r="J5" s="79"/>
      <c r="K5" s="79"/>
      <c r="L5" s="79"/>
      <c r="M5" s="79"/>
      <c r="N5" s="79"/>
      <c r="O5" s="79"/>
      <c r="P5" s="79"/>
      <c r="Q5" s="79"/>
    </row>
    <row r="6" spans="1:27" ht="23" x14ac:dyDescent="0.25">
      <c r="B6" s="82" t="s">
        <v>377</v>
      </c>
      <c r="C6" s="84" t="s">
        <v>508</v>
      </c>
      <c r="D6" s="78"/>
      <c r="E6" s="78"/>
      <c r="F6" s="78"/>
      <c r="G6" s="78"/>
      <c r="I6" s="79"/>
      <c r="J6" s="79"/>
      <c r="K6" s="79"/>
      <c r="L6" s="79"/>
      <c r="M6" s="79"/>
      <c r="N6" s="79"/>
      <c r="O6" s="79"/>
      <c r="P6" s="79"/>
      <c r="Q6" s="79"/>
    </row>
    <row r="7" spans="1:27" ht="14.65" customHeight="1" x14ac:dyDescent="0.25">
      <c r="B7" s="82" t="s">
        <v>494</v>
      </c>
      <c r="C7" s="84" t="s">
        <v>0</v>
      </c>
      <c r="D7" s="78"/>
      <c r="E7" s="78"/>
      <c r="F7" s="78"/>
      <c r="G7" s="78"/>
      <c r="I7" s="79"/>
      <c r="J7" s="79"/>
      <c r="K7" s="79"/>
      <c r="L7" s="79"/>
      <c r="M7" s="79"/>
      <c r="N7" s="79"/>
      <c r="O7" s="79"/>
      <c r="P7" s="79"/>
      <c r="Q7" s="79"/>
    </row>
    <row r="8" spans="1:27" ht="12.4" customHeight="1" x14ac:dyDescent="0.25">
      <c r="B8" s="83" t="s">
        <v>348</v>
      </c>
      <c r="C8" s="85" t="s">
        <v>1</v>
      </c>
    </row>
    <row r="9" spans="1:27" s="29" customFormat="1" ht="11.5" x14ac:dyDescent="0.25">
      <c r="A9" s="273"/>
    </row>
    <row r="10" spans="1:27" s="30" customFormat="1" ht="11.25" customHeight="1" x14ac:dyDescent="0.25">
      <c r="A10" s="273"/>
      <c r="B10" s="450" t="s">
        <v>349</v>
      </c>
      <c r="C10" s="450" t="s">
        <v>354</v>
      </c>
      <c r="D10" s="459" t="s">
        <v>305</v>
      </c>
      <c r="E10" s="460"/>
      <c r="F10" s="31"/>
      <c r="G10" s="451" t="s">
        <v>510</v>
      </c>
      <c r="H10" s="452"/>
      <c r="I10" s="452"/>
      <c r="J10" s="452"/>
      <c r="K10" s="452"/>
      <c r="L10" s="452"/>
      <c r="M10" s="452"/>
      <c r="N10" s="453"/>
      <c r="O10" s="31"/>
      <c r="P10" s="451" t="s">
        <v>502</v>
      </c>
      <c r="Q10" s="454"/>
      <c r="R10" s="454"/>
      <c r="S10" s="454"/>
      <c r="T10" s="454"/>
      <c r="U10" s="454"/>
      <c r="V10" s="454"/>
      <c r="W10" s="454"/>
      <c r="X10" s="454"/>
      <c r="Y10" s="454"/>
      <c r="Z10" s="455"/>
      <c r="AA10" s="29"/>
    </row>
    <row r="11" spans="1:27" s="30" customFormat="1" ht="11.25" customHeight="1" x14ac:dyDescent="0.25">
      <c r="A11" s="273"/>
      <c r="B11" s="450"/>
      <c r="C11" s="450"/>
      <c r="D11" s="459"/>
      <c r="E11" s="461"/>
      <c r="F11" s="31"/>
      <c r="G11" s="456" t="s">
        <v>486</v>
      </c>
      <c r="H11" s="457"/>
      <c r="I11" s="457"/>
      <c r="J11" s="457"/>
      <c r="K11" s="457"/>
      <c r="L11" s="457"/>
      <c r="M11" s="457"/>
      <c r="N11" s="458"/>
      <c r="O11" s="31"/>
      <c r="P11" s="456" t="s">
        <v>503</v>
      </c>
      <c r="Q11" s="457"/>
      <c r="R11" s="457"/>
      <c r="S11" s="457"/>
      <c r="T11" s="457"/>
      <c r="U11" s="457"/>
      <c r="V11" s="457"/>
      <c r="W11" s="457"/>
      <c r="X11" s="457"/>
      <c r="Y11" s="457"/>
      <c r="Z11" s="458"/>
      <c r="AA11" s="29"/>
    </row>
    <row r="12" spans="1:27" s="30" customFormat="1" ht="25.5" customHeight="1" x14ac:dyDescent="0.25">
      <c r="A12" s="273"/>
      <c r="B12" s="450"/>
      <c r="C12" s="450"/>
      <c r="D12" s="459"/>
      <c r="E12" s="32" t="s">
        <v>5</v>
      </c>
      <c r="F12" s="31"/>
      <c r="G12" s="111" t="s">
        <v>306</v>
      </c>
      <c r="H12" s="111" t="s">
        <v>300</v>
      </c>
      <c r="I12" s="111" t="s">
        <v>301</v>
      </c>
      <c r="J12" s="111" t="s">
        <v>302</v>
      </c>
      <c r="K12" s="111" t="s">
        <v>6</v>
      </c>
      <c r="L12" s="33" t="s">
        <v>7</v>
      </c>
      <c r="M12" s="111" t="s">
        <v>8</v>
      </c>
      <c r="N12" s="111" t="s">
        <v>307</v>
      </c>
      <c r="O12" s="31"/>
      <c r="P12" s="110" t="s">
        <v>473</v>
      </c>
      <c r="Q12" s="110" t="s">
        <v>10</v>
      </c>
      <c r="R12" s="110" t="s">
        <v>11</v>
      </c>
      <c r="S12" s="35" t="s">
        <v>12</v>
      </c>
      <c r="T12" s="110" t="s">
        <v>13</v>
      </c>
      <c r="U12" s="110" t="s">
        <v>14</v>
      </c>
      <c r="V12" s="110" t="s">
        <v>15</v>
      </c>
      <c r="W12" s="110" t="s">
        <v>16</v>
      </c>
      <c r="X12" s="110" t="s">
        <v>17</v>
      </c>
      <c r="Y12" s="110" t="s">
        <v>18</v>
      </c>
      <c r="Z12" s="110" t="s">
        <v>19</v>
      </c>
      <c r="AA12" s="29"/>
    </row>
    <row r="13" spans="1:27" s="30" customFormat="1" ht="15" customHeight="1" x14ac:dyDescent="0.25">
      <c r="A13" s="273"/>
      <c r="B13" s="450"/>
      <c r="C13" s="450"/>
      <c r="D13" s="459"/>
      <c r="E13" s="32" t="s">
        <v>383</v>
      </c>
      <c r="F13" s="31"/>
      <c r="G13" s="36" t="s">
        <v>308</v>
      </c>
      <c r="H13" s="36" t="s">
        <v>309</v>
      </c>
      <c r="I13" s="36" t="s">
        <v>310</v>
      </c>
      <c r="J13" s="36" t="s">
        <v>311</v>
      </c>
      <c r="K13" s="36" t="s">
        <v>20</v>
      </c>
      <c r="L13" s="37" t="s">
        <v>21</v>
      </c>
      <c r="M13" s="36" t="s">
        <v>22</v>
      </c>
      <c r="N13" s="36" t="s">
        <v>312</v>
      </c>
      <c r="O13" s="31"/>
      <c r="P13" s="36" t="s">
        <v>313</v>
      </c>
      <c r="Q13" s="36" t="s">
        <v>23</v>
      </c>
      <c r="R13" s="36" t="s">
        <v>24</v>
      </c>
      <c r="S13" s="38" t="s">
        <v>25</v>
      </c>
      <c r="T13" s="36" t="s">
        <v>26</v>
      </c>
      <c r="U13" s="36" t="s">
        <v>27</v>
      </c>
      <c r="V13" s="36" t="s">
        <v>28</v>
      </c>
      <c r="W13" s="36" t="s">
        <v>29</v>
      </c>
      <c r="X13" s="36" t="s">
        <v>30</v>
      </c>
      <c r="Y13" s="36" t="s">
        <v>31</v>
      </c>
      <c r="Z13" s="36" t="s">
        <v>32</v>
      </c>
      <c r="AA13" s="29"/>
    </row>
    <row r="14" spans="1:27" s="30" customFormat="1" ht="15" customHeight="1" x14ac:dyDescent="0.25">
      <c r="A14" s="273"/>
      <c r="B14" s="450"/>
      <c r="C14" s="450"/>
      <c r="D14" s="459"/>
      <c r="E14" s="40" t="s">
        <v>338</v>
      </c>
      <c r="F14" s="31"/>
      <c r="G14" s="110" t="s">
        <v>315</v>
      </c>
      <c r="H14" s="110" t="s">
        <v>315</v>
      </c>
      <c r="I14" s="110" t="s">
        <v>316</v>
      </c>
      <c r="J14" s="110" t="s">
        <v>316</v>
      </c>
      <c r="K14" s="110" t="s">
        <v>36</v>
      </c>
      <c r="L14" s="76" t="s">
        <v>36</v>
      </c>
      <c r="M14" s="110" t="s">
        <v>37</v>
      </c>
      <c r="N14" s="110" t="s">
        <v>37</v>
      </c>
      <c r="O14" s="31"/>
      <c r="P14" s="110" t="s">
        <v>317</v>
      </c>
      <c r="Q14" s="110" t="s">
        <v>38</v>
      </c>
      <c r="R14" s="110" t="s">
        <v>38</v>
      </c>
      <c r="S14" s="35" t="s">
        <v>39</v>
      </c>
      <c r="T14" s="110" t="s">
        <v>39</v>
      </c>
      <c r="U14" s="110" t="s">
        <v>40</v>
      </c>
      <c r="V14" s="110" t="s">
        <v>40</v>
      </c>
      <c r="W14" s="110" t="s">
        <v>41</v>
      </c>
      <c r="X14" s="110" t="s">
        <v>41</v>
      </c>
      <c r="Y14" s="110" t="s">
        <v>42</v>
      </c>
      <c r="Z14" s="110" t="s">
        <v>42</v>
      </c>
      <c r="AA14" s="29"/>
    </row>
    <row r="15" spans="1:27" s="30" customFormat="1" ht="12.4" customHeight="1" x14ac:dyDescent="0.25">
      <c r="A15" s="273">
        <v>1</v>
      </c>
      <c r="B15" s="142" t="s">
        <v>353</v>
      </c>
      <c r="C15" s="142" t="s">
        <v>344</v>
      </c>
      <c r="D15" s="133" t="s">
        <v>318</v>
      </c>
      <c r="E15" s="134"/>
      <c r="F15" s="31"/>
      <c r="G15" s="41" t="s">
        <v>336</v>
      </c>
      <c r="H15" s="41" t="s">
        <v>336</v>
      </c>
      <c r="I15" s="41" t="s">
        <v>336</v>
      </c>
      <c r="J15" s="41" t="s">
        <v>336</v>
      </c>
      <c r="K15" s="41" t="s">
        <v>336</v>
      </c>
      <c r="L15" s="41" t="s">
        <v>336</v>
      </c>
      <c r="M15" s="41" t="s">
        <v>336</v>
      </c>
      <c r="N15" s="41" t="s">
        <v>336</v>
      </c>
      <c r="O15" s="31"/>
      <c r="P15" s="41" t="s">
        <v>336</v>
      </c>
      <c r="Q15" s="41" t="s">
        <v>336</v>
      </c>
      <c r="R15" s="41" t="s">
        <v>336</v>
      </c>
      <c r="S15" s="41" t="s">
        <v>336</v>
      </c>
      <c r="T15" s="41" t="s">
        <v>336</v>
      </c>
      <c r="U15" s="41" t="s">
        <v>336</v>
      </c>
      <c r="V15" s="41" t="s">
        <v>336</v>
      </c>
      <c r="W15" s="41" t="s">
        <v>336</v>
      </c>
      <c r="X15" s="41" t="s">
        <v>336</v>
      </c>
      <c r="Y15" s="41" t="s">
        <v>336</v>
      </c>
      <c r="Z15" s="41" t="s">
        <v>336</v>
      </c>
      <c r="AA15" s="29"/>
    </row>
    <row r="16" spans="1:27" s="30" customFormat="1" ht="11.25" customHeight="1" x14ac:dyDescent="0.25">
      <c r="A16" s="273">
        <v>2</v>
      </c>
      <c r="B16" s="142" t="s">
        <v>353</v>
      </c>
      <c r="C16" s="142" t="s">
        <v>303</v>
      </c>
      <c r="D16" s="133" t="s">
        <v>318</v>
      </c>
      <c r="E16" s="134"/>
      <c r="F16" s="31"/>
      <c r="G16" s="41" t="s">
        <v>336</v>
      </c>
      <c r="H16" s="41" t="s">
        <v>336</v>
      </c>
      <c r="I16" s="41" t="s">
        <v>336</v>
      </c>
      <c r="J16" s="41" t="s">
        <v>336</v>
      </c>
      <c r="K16" s="41" t="s">
        <v>336</v>
      </c>
      <c r="L16" s="41" t="s">
        <v>336</v>
      </c>
      <c r="M16" s="41" t="s">
        <v>336</v>
      </c>
      <c r="N16" s="41" t="s">
        <v>336</v>
      </c>
      <c r="O16" s="31"/>
      <c r="P16" s="41" t="s">
        <v>336</v>
      </c>
      <c r="Q16" s="41" t="s">
        <v>336</v>
      </c>
      <c r="R16" s="41" t="s">
        <v>336</v>
      </c>
      <c r="S16" s="41" t="s">
        <v>336</v>
      </c>
      <c r="T16" s="41" t="s">
        <v>336</v>
      </c>
      <c r="U16" s="41" t="s">
        <v>336</v>
      </c>
      <c r="V16" s="41" t="s">
        <v>336</v>
      </c>
      <c r="W16" s="41" t="s">
        <v>336</v>
      </c>
      <c r="X16" s="41" t="s">
        <v>336</v>
      </c>
      <c r="Y16" s="41" t="s">
        <v>336</v>
      </c>
      <c r="Z16" s="41" t="s">
        <v>336</v>
      </c>
      <c r="AA16" s="29"/>
    </row>
    <row r="17" spans="1:27" s="30" customFormat="1" ht="11.25" customHeight="1" x14ac:dyDescent="0.25">
      <c r="A17" s="273">
        <v>3</v>
      </c>
      <c r="B17" s="142" t="s">
        <v>2</v>
      </c>
      <c r="C17" s="142" t="s">
        <v>345</v>
      </c>
      <c r="D17" s="133" t="s">
        <v>318</v>
      </c>
      <c r="E17" s="134"/>
      <c r="F17" s="31"/>
      <c r="G17" s="41">
        <f>IF('3c PC'!G14="-","-",'3c PC'!G61)</f>
        <v>6.5567588596821027</v>
      </c>
      <c r="H17" s="41">
        <f>IF('3c PC'!H14="-","-",'3c PC'!H61)</f>
        <v>6.5567588596821027</v>
      </c>
      <c r="I17" s="41">
        <f>IF('3c PC'!I14="-","-",'3c PC'!I61)</f>
        <v>6.6197359495950758</v>
      </c>
      <c r="J17" s="41">
        <f>IF('3c PC'!J14="-","-",'3c PC'!J61)</f>
        <v>6.6197359495950758</v>
      </c>
      <c r="K17" s="41">
        <f>IF('3c PC'!K14="-","-",'3c PC'!K61)</f>
        <v>6.6995028867368616</v>
      </c>
      <c r="L17" s="41">
        <f>IF('3c PC'!L14="-","-",'3c PC'!L61)</f>
        <v>6.6995028867368616</v>
      </c>
      <c r="M17" s="41">
        <f>IF('3c PC'!M14="-","-",'3c PC'!M61)</f>
        <v>7.1131218301273513</v>
      </c>
      <c r="N17" s="41">
        <f>IF('3c PC'!N14="-","-",'3c PC'!N61)</f>
        <v>7.1131218301273513</v>
      </c>
      <c r="O17" s="31"/>
      <c r="P17" s="41" t="str">
        <f>'3c PC'!P61</f>
        <v>-</v>
      </c>
      <c r="Q17" s="41" t="str">
        <f>'3c PC'!Q61</f>
        <v>-</v>
      </c>
      <c r="R17" s="41" t="str">
        <f>'3c PC'!R61</f>
        <v>-</v>
      </c>
      <c r="S17" s="41" t="str">
        <f>'3c PC'!S61</f>
        <v>-</v>
      </c>
      <c r="T17" s="41" t="str">
        <f>'3c PC'!T61</f>
        <v>-</v>
      </c>
      <c r="U17" s="41" t="str">
        <f>'3c PC'!U61</f>
        <v>-</v>
      </c>
      <c r="V17" s="41" t="str">
        <f>'3c PC'!V61</f>
        <v>-</v>
      </c>
      <c r="W17" s="41" t="str">
        <f>'3c PC'!W61</f>
        <v>-</v>
      </c>
      <c r="X17" s="41" t="str">
        <f>'3c PC'!X61</f>
        <v>-</v>
      </c>
      <c r="Y17" s="41" t="str">
        <f>'3c PC'!Y61</f>
        <v>-</v>
      </c>
      <c r="Z17" s="41" t="str">
        <f>'3c PC'!Z61</f>
        <v>-</v>
      </c>
      <c r="AA17" s="29"/>
    </row>
    <row r="18" spans="1:27" s="30" customFormat="1" ht="11.25" customHeight="1" x14ac:dyDescent="0.25">
      <c r="A18" s="273">
        <v>4</v>
      </c>
      <c r="B18" s="142" t="s">
        <v>355</v>
      </c>
      <c r="C18" s="142" t="s">
        <v>346</v>
      </c>
      <c r="D18" s="133" t="s">
        <v>318</v>
      </c>
      <c r="E18" s="134"/>
      <c r="F18" s="31"/>
      <c r="G18" s="41">
        <f>IF('3d NC-Elec'!H42="-","-",'3d NC-Elec'!H42)</f>
        <v>17.118500000000001</v>
      </c>
      <c r="H18" s="41">
        <f>IF('3d NC-Elec'!I42="-","-",'3d NC-Elec'!I42)</f>
        <v>17.118500000000001</v>
      </c>
      <c r="I18" s="41">
        <f>IF('3d NC-Elec'!J42="-","-",'3d NC-Elec'!J42)</f>
        <v>16.753499999999999</v>
      </c>
      <c r="J18" s="41">
        <f>IF('3d NC-Elec'!K42="-","-",'3d NC-Elec'!K42)</f>
        <v>16.753499999999999</v>
      </c>
      <c r="K18" s="41">
        <f>IF('3d NC-Elec'!L42="-","-",'3d NC-Elec'!L42)</f>
        <v>17.118500000000001</v>
      </c>
      <c r="L18" s="41">
        <f>IF('3d NC-Elec'!M42="-","-",'3d NC-Elec'!M42)</f>
        <v>17.118500000000001</v>
      </c>
      <c r="M18" s="41">
        <f>IF('3d NC-Elec'!N42="-","-",'3d NC-Elec'!N42)</f>
        <v>16.169499999999999</v>
      </c>
      <c r="N18" s="41">
        <f>IF('3d NC-Elec'!O42="-","-",'3d NC-Elec'!O42)</f>
        <v>16.169499999999999</v>
      </c>
      <c r="O18" s="31"/>
      <c r="P18" s="41" t="str">
        <f>'3d NC-Elec'!Q42</f>
        <v>-</v>
      </c>
      <c r="Q18" s="41" t="str">
        <f>'3d NC-Elec'!R42</f>
        <v>-</v>
      </c>
      <c r="R18" s="41" t="str">
        <f>'3d NC-Elec'!S42</f>
        <v>-</v>
      </c>
      <c r="S18" s="41" t="str">
        <f>'3d NC-Elec'!T42</f>
        <v>-</v>
      </c>
      <c r="T18" s="41" t="str">
        <f>'3d NC-Elec'!U42</f>
        <v>-</v>
      </c>
      <c r="U18" s="41" t="str">
        <f>'3d NC-Elec'!V42</f>
        <v>-</v>
      </c>
      <c r="V18" s="41" t="str">
        <f>'3d NC-Elec'!W42</f>
        <v>-</v>
      </c>
      <c r="W18" s="41" t="str">
        <f>'3d NC-Elec'!X42</f>
        <v>-</v>
      </c>
      <c r="X18" s="41" t="str">
        <f>'3d NC-Elec'!Y42</f>
        <v>-</v>
      </c>
      <c r="Y18" s="41" t="str">
        <f>'3d NC-Elec'!Z42</f>
        <v>-</v>
      </c>
      <c r="Z18" s="41" t="str">
        <f>'3d NC-Elec'!AA42</f>
        <v>-</v>
      </c>
      <c r="AA18" s="29"/>
    </row>
    <row r="19" spans="1:27" s="30" customFormat="1" ht="11.25" customHeight="1" x14ac:dyDescent="0.25">
      <c r="A19" s="273">
        <v>5</v>
      </c>
      <c r="B19" s="142" t="s">
        <v>352</v>
      </c>
      <c r="C19" s="142" t="s">
        <v>347</v>
      </c>
      <c r="D19" s="133" t="s">
        <v>318</v>
      </c>
      <c r="E19" s="134"/>
      <c r="F19" s="31"/>
      <c r="G19" s="41">
        <f>IF('3f CPIH'!C$16="-","-",'3g OC '!$E$9*('3f CPIH'!C$16/'3f CPIH'!$G$16))</f>
        <v>42.4769437907173</v>
      </c>
      <c r="H19" s="41">
        <f>IF('3f CPIH'!D$16="-","-",'3g OC '!$E$9*('3f CPIH'!D$16/'3f CPIH'!$G$16))</f>
        <v>42.561982717225234</v>
      </c>
      <c r="I19" s="41">
        <f>IF('3f CPIH'!E$16="-","-",'3g OC '!$E$9*('3f CPIH'!E$16/'3f CPIH'!$G$16))</f>
        <v>42.689541106987157</v>
      </c>
      <c r="J19" s="41">
        <f>IF('3f CPIH'!F$16="-","-",'3g OC '!$E$9*('3f CPIH'!F$16/'3f CPIH'!$G$16))</f>
        <v>42.944657886510981</v>
      </c>
      <c r="K19" s="41">
        <f>IF('3f CPIH'!G$16="-","-",'3g OC '!$E$9*('3f CPIH'!G$16/'3f CPIH'!$G$16))</f>
        <v>43.454891445558637</v>
      </c>
      <c r="L19" s="41">
        <f>IF('3f CPIH'!H$16="-","-",'3g OC '!$E$9*('3f CPIH'!H$16/'3f CPIH'!$G$16))</f>
        <v>44.007644467860267</v>
      </c>
      <c r="M19" s="41">
        <f>IF('3f CPIH'!I$16="-","-",'3g OC '!$E$9*('3f CPIH'!I$16/'3f CPIH'!$G$16))</f>
        <v>44.645436416669831</v>
      </c>
      <c r="N19" s="41">
        <f>IF('3f CPIH'!J$16="-","-",'3g OC '!$E$9*('3f CPIH'!J$16/'3f CPIH'!$G$16))</f>
        <v>45.028111585955578</v>
      </c>
      <c r="O19" s="31"/>
      <c r="P19" s="41">
        <f>IF('3f CPIH'!L$16="-","-",'3g OC '!$E$9*('3f CPIH'!L$16/'3f CPIH'!$G$16))</f>
        <v>45.028111585955578</v>
      </c>
      <c r="Q19" s="41" t="str">
        <f>IF('3f CPIH'!M$16="-","-",'3g OC '!$E$9*('3f CPIH'!M$16/'3f CPIH'!$G$16))</f>
        <v>-</v>
      </c>
      <c r="R19" s="41" t="str">
        <f>IF('3f CPIH'!N$16="-","-",'3g OC '!$E$9*('3f CPIH'!N$16/'3f CPIH'!$G$16))</f>
        <v>-</v>
      </c>
      <c r="S19" s="41" t="str">
        <f>IF('3f CPIH'!O$16="-","-",'3g OC '!$E$9*('3f CPIH'!O$16/'3f CPIH'!$G$16))</f>
        <v>-</v>
      </c>
      <c r="T19" s="41" t="str">
        <f>IF('3f CPIH'!P$16="-","-",'3g OC '!$E$9*('3f CPIH'!P$16/'3f CPIH'!$G$16))</f>
        <v>-</v>
      </c>
      <c r="U19" s="41" t="str">
        <f>IF('3f CPIH'!Q$16="-","-",'3g OC '!$E$9*('3f CPIH'!Q$16/'3f CPIH'!$G$16))</f>
        <v>-</v>
      </c>
      <c r="V19" s="41" t="str">
        <f>IF('3f CPIH'!R$16="-","-",'3g OC '!$E$9*('3f CPIH'!R$16/'3f CPIH'!$G$16))</f>
        <v>-</v>
      </c>
      <c r="W19" s="41" t="str">
        <f>IF('3f CPIH'!S$16="-","-",'3g OC '!$E$9*('3f CPIH'!S$16/'3f CPIH'!$G$16))</f>
        <v>-</v>
      </c>
      <c r="X19" s="41" t="str">
        <f>IF('3f CPIH'!T$16="-","-",'3g OC '!$E$9*('3f CPIH'!T$16/'3f CPIH'!$G$16))</f>
        <v>-</v>
      </c>
      <c r="Y19" s="41" t="str">
        <f>IF('3f CPIH'!U$16="-","-",'3g OC '!$E$9*('3f CPIH'!U$16/'3f CPIH'!$G$16))</f>
        <v>-</v>
      </c>
      <c r="Z19" s="41" t="str">
        <f>IF('3f CPIH'!V$16="-","-",'3g OC '!$E$9*('3f CPIH'!V$16/'3f CPIH'!$G$16))</f>
        <v>-</v>
      </c>
      <c r="AA19" s="29"/>
    </row>
    <row r="20" spans="1:27" s="30" customFormat="1" ht="11.25" customHeight="1" x14ac:dyDescent="0.25">
      <c r="A20" s="273">
        <v>6</v>
      </c>
      <c r="B20" s="142" t="s">
        <v>352</v>
      </c>
      <c r="C20" s="142" t="s">
        <v>45</v>
      </c>
      <c r="D20" s="133" t="s">
        <v>318</v>
      </c>
      <c r="E20" s="134"/>
      <c r="F20" s="31"/>
      <c r="G20" s="41" t="s">
        <v>336</v>
      </c>
      <c r="H20" s="41" t="s">
        <v>336</v>
      </c>
      <c r="I20" s="41" t="s">
        <v>336</v>
      </c>
      <c r="J20" s="41" t="s">
        <v>336</v>
      </c>
      <c r="K20" s="41">
        <f>IF('3h SMNCC'!F$36="-","-",'3h SMNCC'!F$44)</f>
        <v>0</v>
      </c>
      <c r="L20" s="41">
        <f>IF('3h SMNCC'!G$36="-","-",'3h SMNCC'!G$44)</f>
        <v>-0.15183804717209767</v>
      </c>
      <c r="M20" s="41">
        <f>IF('3h SMNCC'!H$36="-","-",'3h SMNCC'!H$44)</f>
        <v>1.7175769694001015</v>
      </c>
      <c r="N20" s="41">
        <f>IF('3h SMNCC'!I$36="-","-",'3h SMNCC'!I$44)</f>
        <v>5.3116046327263104</v>
      </c>
      <c r="O20" s="31"/>
      <c r="P20" s="41" t="str">
        <f>IF('3h SMNCC'!K$36="-","-",'3h SMNCC'!K$44)</f>
        <v>-</v>
      </c>
      <c r="Q20" s="41" t="str">
        <f>IF('3h SMNCC'!L$36="-","-",'3h SMNCC'!L$44)</f>
        <v>-</v>
      </c>
      <c r="R20" s="41" t="str">
        <f>IF('3h SMNCC'!M$36="-","-",'3h SMNCC'!M$44)</f>
        <v>-</v>
      </c>
      <c r="S20" s="41" t="str">
        <f>IF('3h SMNCC'!N$36="-","-",'3h SMNCC'!N$44)</f>
        <v>-</v>
      </c>
      <c r="T20" s="41" t="str">
        <f>IF('3h SMNCC'!O$36="-","-",'3h SMNCC'!O$44)</f>
        <v>-</v>
      </c>
      <c r="U20" s="41" t="str">
        <f>IF('3h SMNCC'!P$36="-","-",'3h SMNCC'!P$44)</f>
        <v>-</v>
      </c>
      <c r="V20" s="41" t="str">
        <f>IF('3h SMNCC'!Q$36="-","-",'3h SMNCC'!Q$44)</f>
        <v>-</v>
      </c>
      <c r="W20" s="41" t="str">
        <f>IF('3h SMNCC'!R$36="-","-",'3h SMNCC'!R$44)</f>
        <v>-</v>
      </c>
      <c r="X20" s="41" t="str">
        <f>IF('3h SMNCC'!S$36="-","-",'3h SMNCC'!S$44)</f>
        <v>-</v>
      </c>
      <c r="Y20" s="41" t="str">
        <f>IF('3h SMNCC'!T$36="-","-",'3h SMNCC'!T$44)</f>
        <v>-</v>
      </c>
      <c r="Z20" s="41" t="str">
        <f>IF('3h SMNCC'!U$36="-","-",'3h SMNCC'!U$44)</f>
        <v>-</v>
      </c>
      <c r="AA20" s="29"/>
    </row>
    <row r="21" spans="1:27" s="30" customFormat="1" ht="11.25" customHeight="1" x14ac:dyDescent="0.25">
      <c r="A21" s="273">
        <v>7</v>
      </c>
      <c r="B21" s="142" t="s">
        <v>352</v>
      </c>
      <c r="C21" s="142" t="s">
        <v>399</v>
      </c>
      <c r="D21" s="133" t="s">
        <v>318</v>
      </c>
      <c r="E21" s="134"/>
      <c r="F21" s="31"/>
      <c r="G21" s="41">
        <f>IF('3f CPIH'!C$16="-","-",'3i PAAC PAP'!$G$11*('3f CPIH'!C$16/'3f CPIH'!$G$16))</f>
        <v>12.553203379941255</v>
      </c>
      <c r="H21" s="41">
        <f>IF('3f CPIH'!D$16="-","-",'3i PAAC PAP'!$G$11*('3f CPIH'!D$16/'3f CPIH'!$G$16))</f>
        <v>12.578334918239436</v>
      </c>
      <c r="I21" s="41">
        <f>IF('3f CPIH'!E$16="-","-",'3i PAAC PAP'!$G$11*('3f CPIH'!E$16/'3f CPIH'!$G$16))</f>
        <v>12.616032225686709</v>
      </c>
      <c r="J21" s="41">
        <f>IF('3f CPIH'!F$16="-","-",'3i PAAC PAP'!$G$11*('3f CPIH'!F$16/'3f CPIH'!$G$16))</f>
        <v>12.691426840581251</v>
      </c>
      <c r="K21" s="41">
        <f>IF('3f CPIH'!G$16="-","-",'3i PAAC PAP'!$G$11*('3f CPIH'!G$16/'3f CPIH'!$G$16))</f>
        <v>12.842216070370334</v>
      </c>
      <c r="L21" s="41">
        <f>IF('3f CPIH'!H$16="-","-",'3i PAAC PAP'!$G$11*('3f CPIH'!H$16/'3f CPIH'!$G$16))</f>
        <v>13.005571069308509</v>
      </c>
      <c r="M21" s="41">
        <f>IF('3f CPIH'!I$16="-","-",'3i PAAC PAP'!$G$11*('3f CPIH'!I$16/'3f CPIH'!$G$16))</f>
        <v>13.194057606544863</v>
      </c>
      <c r="N21" s="41">
        <f>IF('3f CPIH'!J$16="-","-",'3i PAAC PAP'!$G$11*('3f CPIH'!J$16/'3f CPIH'!$G$16))</f>
        <v>13.307149528886677</v>
      </c>
      <c r="O21" s="31"/>
      <c r="P21" s="41">
        <f>IF('3f CPIH'!L$16="-","-",'3i PAAC PAP'!$G$11*('3f CPIH'!L$16/'3f CPIH'!$G$16))</f>
        <v>13.307149528886677</v>
      </c>
      <c r="Q21" s="41" t="str">
        <f>IF('3f CPIH'!M$16="-","-",'3i PAAC PAP'!$G$11*('3f CPIH'!M$16/'3f CPIH'!$G$16))</f>
        <v>-</v>
      </c>
      <c r="R21" s="41" t="str">
        <f>IF('3f CPIH'!N$16="-","-",'3i PAAC PAP'!$G$11*('3f CPIH'!N$16/'3f CPIH'!$G$16))</f>
        <v>-</v>
      </c>
      <c r="S21" s="41" t="str">
        <f>IF('3f CPIH'!O$16="-","-",'3i PAAC PAP'!$G$11*('3f CPIH'!O$16/'3f CPIH'!$G$16))</f>
        <v>-</v>
      </c>
      <c r="T21" s="41" t="str">
        <f>IF('3f CPIH'!P$16="-","-",'3i PAAC PAP'!$G$11*('3f CPIH'!P$16/'3f CPIH'!$G$16))</f>
        <v>-</v>
      </c>
      <c r="U21" s="41" t="str">
        <f>IF('3f CPIH'!Q$16="-","-",'3i PAAC PAP'!$G$11*('3f CPIH'!Q$16/'3f CPIH'!$G$16))</f>
        <v>-</v>
      </c>
      <c r="V21" s="41" t="str">
        <f>IF('3f CPIH'!R$16="-","-",'3i PAAC PAP'!$G$11*('3f CPIH'!R$16/'3f CPIH'!$G$16))</f>
        <v>-</v>
      </c>
      <c r="W21" s="41" t="str">
        <f>IF('3f CPIH'!S$16="-","-",'3i PAAC PAP'!$G$11*('3f CPIH'!S$16/'3f CPIH'!$G$16))</f>
        <v>-</v>
      </c>
      <c r="X21" s="41" t="str">
        <f>IF('3f CPIH'!T$16="-","-",'3i PAAC PAP'!$G$11*('3f CPIH'!T$16/'3f CPIH'!$G$16))</f>
        <v>-</v>
      </c>
      <c r="Y21" s="41" t="str">
        <f>IF('3f CPIH'!U$16="-","-",'3i PAAC PAP'!$G$11*('3f CPIH'!U$16/'3f CPIH'!$G$16))</f>
        <v>-</v>
      </c>
      <c r="Z21" s="41" t="str">
        <f>IF('3f CPIH'!V$16="-","-",'3i PAAC PAP'!$G$11*('3f CPIH'!V$16/'3f CPIH'!$G$16))</f>
        <v>-</v>
      </c>
      <c r="AA21" s="29"/>
    </row>
    <row r="22" spans="1:27" s="30" customFormat="1" ht="11.5" x14ac:dyDescent="0.25">
      <c r="A22" s="273">
        <v>8</v>
      </c>
      <c r="B22" s="142" t="s">
        <v>352</v>
      </c>
      <c r="C22" s="142" t="s">
        <v>417</v>
      </c>
      <c r="D22" s="133" t="s">
        <v>318</v>
      </c>
      <c r="E22" s="134"/>
      <c r="F22" s="31"/>
      <c r="G22" s="41">
        <f>IF(G17="-","-",SUM(G15:G20)*'3i PAAC PAP'!$G$23)</f>
        <v>5.4133505062791016</v>
      </c>
      <c r="H22" s="41">
        <f>IF(H17="-","-",SUM(H15:H20)*'3i PAAC PAP'!$G$23)</f>
        <v>5.4203093904495656</v>
      </c>
      <c r="I22" s="41">
        <f>IF(I17="-","-",SUM(I15:I20)*'3i PAAC PAP'!$G$23)</f>
        <v>5.4060326534462524</v>
      </c>
      <c r="J22" s="41">
        <f>IF(J17="-","-",SUM(J15:J20)*'3i PAAC PAP'!$G$23)</f>
        <v>5.4269093059576434</v>
      </c>
      <c r="K22" s="41">
        <f>IF(K17="-","-",SUM(K15:K20)*'3i PAAC PAP'!$G$23)</f>
        <v>5.5050586677689957</v>
      </c>
      <c r="L22" s="41">
        <f>IF(L17="-","-",SUM(L15:L20)*'3i PAAC PAP'!$G$23)</f>
        <v>5.5378662417671265</v>
      </c>
      <c r="M22" s="41">
        <f>IF(M17="-","-",SUM(M15:M20)*'3i PAAC PAP'!$G$23)</f>
        <v>5.6992242064891379</v>
      </c>
      <c r="N22" s="41">
        <f>IF(N17="-","-",SUM(N15:N20)*'3i PAAC PAP'!$G$23)</f>
        <v>6.0246447583339302</v>
      </c>
      <c r="O22" s="31"/>
      <c r="P22" s="41" t="str">
        <f>IF(P17="-","-",SUM(P15:P20)*'3i PAAC PAP'!$G$23)</f>
        <v>-</v>
      </c>
      <c r="Q22" s="41" t="str">
        <f>IF(Q17="-","-",SUM(Q15:Q20)*'3i PAAC PAP'!$G$23)</f>
        <v>-</v>
      </c>
      <c r="R22" s="41" t="str">
        <f>IF(R17="-","-",SUM(R15:R20)*'3i PAAC PAP'!$G$23)</f>
        <v>-</v>
      </c>
      <c r="S22" s="41" t="str">
        <f>IF(S17="-","-",SUM(S15:S20)*'3i PAAC PAP'!$G$23)</f>
        <v>-</v>
      </c>
      <c r="T22" s="41" t="str">
        <f>IF(T17="-","-",SUM(T15:T20)*'3i PAAC PAP'!$G$23)</f>
        <v>-</v>
      </c>
      <c r="U22" s="41" t="str">
        <f>IF(U17="-","-",SUM(U15:U20)*'3i PAAC PAP'!$G$23)</f>
        <v>-</v>
      </c>
      <c r="V22" s="41" t="str">
        <f>IF(V17="-","-",SUM(V15:V20)*'3i PAAC PAP'!$G$23)</f>
        <v>-</v>
      </c>
      <c r="W22" s="41" t="str">
        <f>IF(W17="-","-",SUM(W15:W20)*'3i PAAC PAP'!$G$23)</f>
        <v>-</v>
      </c>
      <c r="X22" s="41" t="str">
        <f>IF(X17="-","-",SUM(X15:X20)*'3i PAAC PAP'!$G$23)</f>
        <v>-</v>
      </c>
      <c r="Y22" s="41" t="str">
        <f>IF(Y17="-","-",SUM(Y15:Y20)*'3i PAAC PAP'!$G$23)</f>
        <v>-</v>
      </c>
      <c r="Z22" s="41" t="str">
        <f>IF(Z17="-","-",SUM(Z15:Z20)*'3i PAAC PAP'!$G$23)</f>
        <v>-</v>
      </c>
      <c r="AA22" s="29"/>
    </row>
    <row r="23" spans="1:27" s="30" customFormat="1" ht="11.5" x14ac:dyDescent="0.25">
      <c r="A23" s="273">
        <v>9</v>
      </c>
      <c r="B23" s="142" t="s">
        <v>398</v>
      </c>
      <c r="C23" s="142" t="s">
        <v>548</v>
      </c>
      <c r="D23" s="133" t="s">
        <v>318</v>
      </c>
      <c r="E23" s="134"/>
      <c r="F23" s="31"/>
      <c r="G23" s="41">
        <f>IF(G17="-","-",SUM(G15:G22)*'3j EBIT'!$E$9)</f>
        <v>1.5982563741957754</v>
      </c>
      <c r="H23" s="41">
        <f>IF(H17="-","-",SUM(H15:H22)*'3j EBIT'!$E$9)</f>
        <v>1.6004818318263303</v>
      </c>
      <c r="I23" s="41">
        <f>IF(I17="-","-",SUM(I15:I22)*'3j EBIT'!$E$9)</f>
        <v>1.5976119967785887</v>
      </c>
      <c r="J23" s="41">
        <f>IF(J17="-","-",SUM(J15:J22)*'3j EBIT'!$E$9)</f>
        <v>1.6042883696702541</v>
      </c>
      <c r="K23" s="41">
        <f>IF(K17="-","-",SUM(K15:K22)*'3j EBIT'!$E$9)</f>
        <v>1.6267832123382617</v>
      </c>
      <c r="L23" s="41">
        <f>IF(L17="-","-",SUM(L15:L22)*'3j EBIT'!$E$9)</f>
        <v>1.6381276857515126</v>
      </c>
      <c r="M23" s="41">
        <f>IF(M17="-","-",SUM(M15:M22)*'3j EBIT'!$E$9)</f>
        <v>1.6822394235553941</v>
      </c>
      <c r="N23" s="41">
        <f>IF(N17="-","-",SUM(N15:N22)*'3j EBIT'!$E$9)</f>
        <v>1.7661285143845673</v>
      </c>
      <c r="O23" s="31"/>
      <c r="P23" s="41" t="str">
        <f>IF(P17="-","-",SUM(P15:P22)*'3j EBIT'!$E$9)</f>
        <v>-</v>
      </c>
      <c r="Q23" s="41" t="str">
        <f>IF(Q17="-","-",SUM(Q15:Q22)*'3j EBIT'!$E$9)</f>
        <v>-</v>
      </c>
      <c r="R23" s="41" t="str">
        <f>IF(R17="-","-",SUM(R15:R22)*'3j EBIT'!$E$9)</f>
        <v>-</v>
      </c>
      <c r="S23" s="41" t="str">
        <f>IF(S17="-","-",SUM(S15:S22)*'3j EBIT'!$E$9)</f>
        <v>-</v>
      </c>
      <c r="T23" s="41" t="str">
        <f>IF(T17="-","-",SUM(T15:T22)*'3j EBIT'!$E$9)</f>
        <v>-</v>
      </c>
      <c r="U23" s="41" t="str">
        <f>IF(U17="-","-",SUM(U15:U22)*'3j EBIT'!$E$9)</f>
        <v>-</v>
      </c>
      <c r="V23" s="41" t="str">
        <f>IF(V17="-","-",SUM(V15:V22)*'3j EBIT'!$E$9)</f>
        <v>-</v>
      </c>
      <c r="W23" s="41" t="str">
        <f>IF(W17="-","-",SUM(W15:W22)*'3j EBIT'!$E$9)</f>
        <v>-</v>
      </c>
      <c r="X23" s="41" t="str">
        <f>IF(X17="-","-",SUM(X15:X22)*'3j EBIT'!$E$9)</f>
        <v>-</v>
      </c>
      <c r="Y23" s="41" t="str">
        <f>IF(Y17="-","-",SUM(Y15:Y22)*'3j EBIT'!$E$9)</f>
        <v>-</v>
      </c>
      <c r="Z23" s="41" t="str">
        <f>IF(Z17="-","-",SUM(Z15:Z22)*'3j EBIT'!$E$9)</f>
        <v>-</v>
      </c>
      <c r="AA23" s="29"/>
    </row>
    <row r="24" spans="1:27" s="30" customFormat="1" ht="11.5" x14ac:dyDescent="0.25">
      <c r="A24" s="273">
        <v>10</v>
      </c>
      <c r="B24" s="142" t="s">
        <v>294</v>
      </c>
      <c r="C24" s="190" t="s">
        <v>549</v>
      </c>
      <c r="D24" s="133" t="s">
        <v>318</v>
      </c>
      <c r="E24" s="133"/>
      <c r="F24" s="31"/>
      <c r="G24" s="41">
        <f>IF(G19="-","-",SUM(G15:G17,G19:G23)*'3k HAP'!$E$10)</f>
        <v>0.99307160344342438</v>
      </c>
      <c r="H24" s="41">
        <f>IF(H19="-","-",SUM(H15:H17,H19:H23)*'3k HAP'!$E$10)</f>
        <v>0.99479945240321344</v>
      </c>
      <c r="I24" s="41">
        <f>IF(I19="-","-",SUM(I15:I17,I19:I23)*'3k HAP'!$E$10)</f>
        <v>0.99785525809302478</v>
      </c>
      <c r="J24" s="41">
        <f>IF(J19="-","-",SUM(J15:J17,J19:J23)*'3k HAP'!$E$10)</f>
        <v>1.0030388049723924</v>
      </c>
      <c r="K24" s="41">
        <f>IF(K19="-","-",SUM(K15:K17,K19:K23)*'3k HAP'!$E$10)</f>
        <v>1.0152198874340177</v>
      </c>
      <c r="L24" s="41">
        <f>IF(L19="-","-",SUM(L15:L17,L19:L23)*'3k HAP'!$E$10)</f>
        <v>1.0240277552259338</v>
      </c>
      <c r="M24" s="41">
        <f>IF(M19="-","-",SUM(M15:M17,M19:M23)*'3k HAP'!$E$10)</f>
        <v>1.0720144517829051</v>
      </c>
      <c r="N24" s="41">
        <f>IF(N19="-","-",SUM(N15:N17,N19:N23)*'3k HAP'!$E$10)</f>
        <v>1.137146079694727</v>
      </c>
      <c r="O24" s="31"/>
      <c r="P24" s="41">
        <f>IF(P19="-","-",SUM(P15:P17,P19:P23)*'3k HAP'!$E$10)</f>
        <v>0.84449485614831143</v>
      </c>
      <c r="Q24" s="41" t="str">
        <f>IF(Q19="-","-",SUM(Q15:Q17,Q19:Q23)*'3k HAP'!$E$10)</f>
        <v>-</v>
      </c>
      <c r="R24" s="41" t="str">
        <f>IF(R19="-","-",SUM(R15:R17,R19:R23)*'3k HAP'!$E$10)</f>
        <v>-</v>
      </c>
      <c r="S24" s="41" t="str">
        <f>IF(S19="-","-",SUM(S15:S17,S19:S23)*'3k HAP'!$E$10)</f>
        <v>-</v>
      </c>
      <c r="T24" s="41" t="str">
        <f>IF(T19="-","-",SUM(T15:T17,T19:T23)*'3k HAP'!$E$10)</f>
        <v>-</v>
      </c>
      <c r="U24" s="41" t="str">
        <f>IF(U19="-","-",SUM(U15:U17,U19:U23)*'3k HAP'!$E$10)</f>
        <v>-</v>
      </c>
      <c r="V24" s="41" t="str">
        <f>IF(V19="-","-",SUM(V15:V17,V19:V23)*'3k HAP'!$E$10)</f>
        <v>-</v>
      </c>
      <c r="W24" s="41" t="str">
        <f>IF(W19="-","-",SUM(W15:W17,W19:W23)*'3k HAP'!$E$10)</f>
        <v>-</v>
      </c>
      <c r="X24" s="41" t="str">
        <f>IF(X19="-","-",SUM(X15:X17,X19:X23)*'3k HAP'!$E$10)</f>
        <v>-</v>
      </c>
      <c r="Y24" s="41" t="str">
        <f>IF(Y19="-","-",SUM(Y15:Y17,Y19:Y23)*'3k HAP'!$E$10)</f>
        <v>-</v>
      </c>
      <c r="Z24" s="41" t="str">
        <f>IF(Z19="-","-",SUM(Z15:Z17,Z19:Z23)*'3k HAP'!$E$10)</f>
        <v>-</v>
      </c>
      <c r="AA24" s="29"/>
    </row>
    <row r="25" spans="1:27" s="30" customFormat="1" ht="11.25" customHeight="1" x14ac:dyDescent="0.25">
      <c r="A25" s="273">
        <v>11</v>
      </c>
      <c r="B25" s="142" t="s">
        <v>46</v>
      </c>
      <c r="C25" s="142" t="str">
        <f>B25&amp;"_"&amp;D25</f>
        <v>Total_Eastern</v>
      </c>
      <c r="D25" s="133" t="s">
        <v>318</v>
      </c>
      <c r="E25" s="134"/>
      <c r="F25" s="31"/>
      <c r="G25" s="41">
        <f t="shared" ref="G25:N25" si="0">IF(G19="-","-",SUM(G15:G24))</f>
        <v>86.710084514258952</v>
      </c>
      <c r="H25" s="41">
        <f t="shared" si="0"/>
        <v>86.831167169825875</v>
      </c>
      <c r="I25" s="41">
        <f t="shared" si="0"/>
        <v>86.680309190586797</v>
      </c>
      <c r="J25" s="41">
        <f t="shared" si="0"/>
        <v>87.043557157287609</v>
      </c>
      <c r="K25" s="41">
        <f t="shared" si="0"/>
        <v>88.262172170207108</v>
      </c>
      <c r="L25" s="41">
        <f t="shared" si="0"/>
        <v>88.87940205947811</v>
      </c>
      <c r="M25" s="41">
        <f t="shared" si="0"/>
        <v>91.293170904569564</v>
      </c>
      <c r="N25" s="41">
        <f t="shared" si="0"/>
        <v>95.85740693010915</v>
      </c>
      <c r="O25" s="31"/>
      <c r="P25" s="41">
        <f t="shared" ref="P25:Z25" si="1">IF(P19="-","-",SUM(P15:P24))</f>
        <v>59.179755970990563</v>
      </c>
      <c r="Q25" s="41" t="str">
        <f t="shared" si="1"/>
        <v>-</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25" customHeight="1" x14ac:dyDescent="0.25">
      <c r="A26" s="273">
        <v>1</v>
      </c>
      <c r="B26" s="138" t="s">
        <v>353</v>
      </c>
      <c r="C26" s="138" t="s">
        <v>344</v>
      </c>
      <c r="D26" s="136" t="s">
        <v>320</v>
      </c>
      <c r="E26" s="137"/>
      <c r="F26" s="31"/>
      <c r="G26" s="135" t="s">
        <v>336</v>
      </c>
      <c r="H26" s="135" t="s">
        <v>336</v>
      </c>
      <c r="I26" s="135" t="s">
        <v>336</v>
      </c>
      <c r="J26" s="135" t="s">
        <v>336</v>
      </c>
      <c r="K26" s="135" t="s">
        <v>336</v>
      </c>
      <c r="L26" s="135" t="s">
        <v>336</v>
      </c>
      <c r="M26" s="135" t="s">
        <v>336</v>
      </c>
      <c r="N26" s="135" t="s">
        <v>336</v>
      </c>
      <c r="O26" s="31"/>
      <c r="P26" s="135" t="s">
        <v>336</v>
      </c>
      <c r="Q26" s="135" t="s">
        <v>336</v>
      </c>
      <c r="R26" s="135" t="s">
        <v>336</v>
      </c>
      <c r="S26" s="135" t="s">
        <v>336</v>
      </c>
      <c r="T26" s="135" t="s">
        <v>336</v>
      </c>
      <c r="U26" s="135" t="s">
        <v>336</v>
      </c>
      <c r="V26" s="135" t="s">
        <v>336</v>
      </c>
      <c r="W26" s="135" t="s">
        <v>336</v>
      </c>
      <c r="X26" s="135" t="s">
        <v>336</v>
      </c>
      <c r="Y26" s="135" t="s">
        <v>336</v>
      </c>
      <c r="Z26" s="135" t="s">
        <v>336</v>
      </c>
      <c r="AA26" s="29"/>
    </row>
    <row r="27" spans="1:27" s="30" customFormat="1" ht="11.25" customHeight="1" x14ac:dyDescent="0.25">
      <c r="A27" s="273">
        <v>2</v>
      </c>
      <c r="B27" s="138" t="s">
        <v>353</v>
      </c>
      <c r="C27" s="138" t="s">
        <v>303</v>
      </c>
      <c r="D27" s="136" t="s">
        <v>320</v>
      </c>
      <c r="E27" s="137"/>
      <c r="F27" s="31"/>
      <c r="G27" s="135" t="s">
        <v>336</v>
      </c>
      <c r="H27" s="135" t="s">
        <v>336</v>
      </c>
      <c r="I27" s="135" t="s">
        <v>336</v>
      </c>
      <c r="J27" s="135" t="s">
        <v>336</v>
      </c>
      <c r="K27" s="135" t="s">
        <v>336</v>
      </c>
      <c r="L27" s="135" t="s">
        <v>336</v>
      </c>
      <c r="M27" s="135" t="s">
        <v>336</v>
      </c>
      <c r="N27" s="135" t="s">
        <v>336</v>
      </c>
      <c r="O27" s="31"/>
      <c r="P27" s="135" t="s">
        <v>336</v>
      </c>
      <c r="Q27" s="135" t="s">
        <v>336</v>
      </c>
      <c r="R27" s="135" t="s">
        <v>336</v>
      </c>
      <c r="S27" s="135" t="s">
        <v>336</v>
      </c>
      <c r="T27" s="135" t="s">
        <v>336</v>
      </c>
      <c r="U27" s="135" t="s">
        <v>336</v>
      </c>
      <c r="V27" s="135" t="s">
        <v>336</v>
      </c>
      <c r="W27" s="135" t="s">
        <v>336</v>
      </c>
      <c r="X27" s="135" t="s">
        <v>336</v>
      </c>
      <c r="Y27" s="135" t="s">
        <v>336</v>
      </c>
      <c r="Z27" s="135" t="s">
        <v>336</v>
      </c>
      <c r="AA27" s="29"/>
    </row>
    <row r="28" spans="1:27" s="30" customFormat="1" ht="12.4" customHeight="1" x14ac:dyDescent="0.25">
      <c r="A28" s="273">
        <v>3</v>
      </c>
      <c r="B28" s="138" t="s">
        <v>2</v>
      </c>
      <c r="C28" s="138" t="s">
        <v>345</v>
      </c>
      <c r="D28" s="136" t="s">
        <v>320</v>
      </c>
      <c r="E28" s="137"/>
      <c r="F28" s="31"/>
      <c r="G28" s="135">
        <f>IF('3c PC'!G14="-","-",'3c PC'!G61)</f>
        <v>6.5567588596821027</v>
      </c>
      <c r="H28" s="135">
        <f>IF('3c PC'!H14="-","-",'3c PC'!H61)</f>
        <v>6.5567588596821027</v>
      </c>
      <c r="I28" s="135">
        <f>IF('3c PC'!I14="-","-",'3c PC'!I61)</f>
        <v>6.6197359495950758</v>
      </c>
      <c r="J28" s="135">
        <f>IF('3c PC'!J14="-","-",'3c PC'!J61)</f>
        <v>6.6197359495950758</v>
      </c>
      <c r="K28" s="135">
        <f>IF('3c PC'!K14="-","-",'3c PC'!K61)</f>
        <v>6.6995028867368616</v>
      </c>
      <c r="L28" s="135">
        <f>IF('3c PC'!L14="-","-",'3c PC'!L61)</f>
        <v>6.6995028867368616</v>
      </c>
      <c r="M28" s="135">
        <f>IF('3c PC'!M14="-","-",'3c PC'!M61)</f>
        <v>7.1131218301273513</v>
      </c>
      <c r="N28" s="135">
        <f>IF('3c PC'!N14="-","-",'3c PC'!N61)</f>
        <v>7.1131218301273513</v>
      </c>
      <c r="O28" s="31"/>
      <c r="P28" s="135" t="str">
        <f>'3c PC'!P61</f>
        <v>-</v>
      </c>
      <c r="Q28" s="135" t="str">
        <f>'3c PC'!Q61</f>
        <v>-</v>
      </c>
      <c r="R28" s="135" t="str">
        <f>'3c PC'!R61</f>
        <v>-</v>
      </c>
      <c r="S28" s="135" t="str">
        <f>'3c PC'!S61</f>
        <v>-</v>
      </c>
      <c r="T28" s="135" t="str">
        <f>'3c PC'!T61</f>
        <v>-</v>
      </c>
      <c r="U28" s="135" t="str">
        <f>'3c PC'!U61</f>
        <v>-</v>
      </c>
      <c r="V28" s="135" t="str">
        <f>'3c PC'!V61</f>
        <v>-</v>
      </c>
      <c r="W28" s="135" t="str">
        <f>'3c PC'!W61</f>
        <v>-</v>
      </c>
      <c r="X28" s="135" t="str">
        <f>'3c PC'!X61</f>
        <v>-</v>
      </c>
      <c r="Y28" s="135" t="str">
        <f>'3c PC'!Y61</f>
        <v>-</v>
      </c>
      <c r="Z28" s="135" t="str">
        <f>'3c PC'!Z61</f>
        <v>-</v>
      </c>
      <c r="AA28" s="29"/>
    </row>
    <row r="29" spans="1:27" s="30" customFormat="1" ht="11.25" customHeight="1" x14ac:dyDescent="0.25">
      <c r="A29" s="273">
        <v>4</v>
      </c>
      <c r="B29" s="138" t="s">
        <v>355</v>
      </c>
      <c r="C29" s="138" t="s">
        <v>346</v>
      </c>
      <c r="D29" s="136" t="s">
        <v>320</v>
      </c>
      <c r="E29" s="137"/>
      <c r="F29" s="31"/>
      <c r="G29" s="135">
        <f>IF('3d NC-Elec'!H43="-","-",'3d NC-Elec'!H43)</f>
        <v>9.5265000000000004</v>
      </c>
      <c r="H29" s="135">
        <f>IF('3d NC-Elec'!I43="-","-",'3d NC-Elec'!I43)</f>
        <v>9.5265000000000004</v>
      </c>
      <c r="I29" s="135">
        <f>IF('3d NC-Elec'!J43="-","-",'3d NC-Elec'!J43)</f>
        <v>16.352</v>
      </c>
      <c r="J29" s="135">
        <f>IF('3d NC-Elec'!K43="-","-",'3d NC-Elec'!K43)</f>
        <v>16.352</v>
      </c>
      <c r="K29" s="135">
        <f>IF('3d NC-Elec'!L43="-","-",'3d NC-Elec'!L43)</f>
        <v>11.388</v>
      </c>
      <c r="L29" s="135">
        <f>IF('3d NC-Elec'!M43="-","-",'3d NC-Elec'!M43)</f>
        <v>11.388</v>
      </c>
      <c r="M29" s="135">
        <f>IF('3d NC-Elec'!N43="-","-",'3d NC-Elec'!N43)</f>
        <v>12.0815</v>
      </c>
      <c r="N29" s="135">
        <f>IF('3d NC-Elec'!O43="-","-",'3d NC-Elec'!O43)</f>
        <v>12.0815</v>
      </c>
      <c r="O29" s="31"/>
      <c r="P29" s="135" t="str">
        <f>'3d NC-Elec'!Q43</f>
        <v>-</v>
      </c>
      <c r="Q29" s="135" t="str">
        <f>'3d NC-Elec'!R43</f>
        <v>-</v>
      </c>
      <c r="R29" s="135" t="str">
        <f>'3d NC-Elec'!S43</f>
        <v>-</v>
      </c>
      <c r="S29" s="135" t="str">
        <f>'3d NC-Elec'!T43</f>
        <v>-</v>
      </c>
      <c r="T29" s="135" t="str">
        <f>'3d NC-Elec'!U43</f>
        <v>-</v>
      </c>
      <c r="U29" s="135" t="str">
        <f>'3d NC-Elec'!V43</f>
        <v>-</v>
      </c>
      <c r="V29" s="135" t="str">
        <f>'3d NC-Elec'!W43</f>
        <v>-</v>
      </c>
      <c r="W29" s="135" t="str">
        <f>'3d NC-Elec'!X43</f>
        <v>-</v>
      </c>
      <c r="X29" s="135" t="str">
        <f>'3d NC-Elec'!Y43</f>
        <v>-</v>
      </c>
      <c r="Y29" s="135" t="str">
        <f>'3d NC-Elec'!Z43</f>
        <v>-</v>
      </c>
      <c r="Z29" s="135" t="str">
        <f>'3d NC-Elec'!AA43</f>
        <v>-</v>
      </c>
      <c r="AA29" s="29"/>
    </row>
    <row r="30" spans="1:27" s="30" customFormat="1" ht="11.25" customHeight="1" x14ac:dyDescent="0.25">
      <c r="A30" s="273">
        <v>5</v>
      </c>
      <c r="B30" s="138" t="s">
        <v>352</v>
      </c>
      <c r="C30" s="138" t="s">
        <v>347</v>
      </c>
      <c r="D30" s="136" t="s">
        <v>320</v>
      </c>
      <c r="E30" s="137"/>
      <c r="F30" s="31"/>
      <c r="G30" s="135">
        <f>IF('3f CPIH'!C$16="-","-",'3g OC '!$E$9*('3f CPIH'!C$16/'3f CPIH'!$G$16))</f>
        <v>42.4769437907173</v>
      </c>
      <c r="H30" s="135">
        <f>IF('3f CPIH'!D$16="-","-",'3g OC '!$E$9*('3f CPIH'!D$16/'3f CPIH'!$G$16))</f>
        <v>42.561982717225234</v>
      </c>
      <c r="I30" s="135">
        <f>IF('3f CPIH'!E$16="-","-",'3g OC '!$E$9*('3f CPIH'!E$16/'3f CPIH'!$G$16))</f>
        <v>42.689541106987157</v>
      </c>
      <c r="J30" s="135">
        <f>IF('3f CPIH'!F$16="-","-",'3g OC '!$E$9*('3f CPIH'!F$16/'3f CPIH'!$G$16))</f>
        <v>42.944657886510981</v>
      </c>
      <c r="K30" s="135">
        <f>IF('3f CPIH'!G$16="-","-",'3g OC '!$E$9*('3f CPIH'!G$16/'3f CPIH'!$G$16))</f>
        <v>43.454891445558637</v>
      </c>
      <c r="L30" s="135">
        <f>IF('3f CPIH'!H$16="-","-",'3g OC '!$E$9*('3f CPIH'!H$16/'3f CPIH'!$G$16))</f>
        <v>44.007644467860267</v>
      </c>
      <c r="M30" s="135">
        <f>IF('3f CPIH'!I$16="-","-",'3g OC '!$E$9*('3f CPIH'!I$16/'3f CPIH'!$G$16))</f>
        <v>44.645436416669831</v>
      </c>
      <c r="N30" s="135">
        <f>IF('3f CPIH'!J$16="-","-",'3g OC '!$E$9*('3f CPIH'!J$16/'3f CPIH'!$G$16))</f>
        <v>45.028111585955578</v>
      </c>
      <c r="O30" s="31"/>
      <c r="P30" s="135">
        <f>IF('3f CPIH'!L$16="-","-",'3g OC '!$E$9*('3f CPIH'!L$16/'3f CPIH'!$G$16))</f>
        <v>45.028111585955578</v>
      </c>
      <c r="Q30" s="135" t="str">
        <f>IF('3f CPIH'!M$16="-","-",'3g OC '!$E$9*('3f CPIH'!M$16/'3f CPIH'!$G$16))</f>
        <v>-</v>
      </c>
      <c r="R30" s="135" t="str">
        <f>IF('3f CPIH'!N$16="-","-",'3g OC '!$E$9*('3f CPIH'!N$16/'3f CPIH'!$G$16))</f>
        <v>-</v>
      </c>
      <c r="S30" s="135" t="str">
        <f>IF('3f CPIH'!O$16="-","-",'3g OC '!$E$9*('3f CPIH'!O$16/'3f CPIH'!$G$16))</f>
        <v>-</v>
      </c>
      <c r="T30" s="135" t="str">
        <f>IF('3f CPIH'!P$16="-","-",'3g OC '!$E$9*('3f CPIH'!P$16/'3f CPIH'!$G$16))</f>
        <v>-</v>
      </c>
      <c r="U30" s="135" t="str">
        <f>IF('3f CPIH'!Q$16="-","-",'3g OC '!$E$9*('3f CPIH'!Q$16/'3f CPIH'!$G$16))</f>
        <v>-</v>
      </c>
      <c r="V30" s="135" t="str">
        <f>IF('3f CPIH'!R$16="-","-",'3g OC '!$E$9*('3f CPIH'!R$16/'3f CPIH'!$G$16))</f>
        <v>-</v>
      </c>
      <c r="W30" s="135" t="str">
        <f>IF('3f CPIH'!S$16="-","-",'3g OC '!$E$9*('3f CPIH'!S$16/'3f CPIH'!$G$16))</f>
        <v>-</v>
      </c>
      <c r="X30" s="135" t="str">
        <f>IF('3f CPIH'!T$16="-","-",'3g OC '!$E$9*('3f CPIH'!T$16/'3f CPIH'!$G$16))</f>
        <v>-</v>
      </c>
      <c r="Y30" s="135" t="str">
        <f>IF('3f CPIH'!U$16="-","-",'3g OC '!$E$9*('3f CPIH'!U$16/'3f CPIH'!$G$16))</f>
        <v>-</v>
      </c>
      <c r="Z30" s="135" t="str">
        <f>IF('3f CPIH'!V$16="-","-",'3g OC '!$E$9*('3f CPIH'!V$16/'3f CPIH'!$G$16))</f>
        <v>-</v>
      </c>
      <c r="AA30" s="29"/>
    </row>
    <row r="31" spans="1:27" s="30" customFormat="1" ht="11.25" customHeight="1" x14ac:dyDescent="0.25">
      <c r="A31" s="273">
        <v>6</v>
      </c>
      <c r="B31" s="138" t="s">
        <v>352</v>
      </c>
      <c r="C31" s="138" t="s">
        <v>45</v>
      </c>
      <c r="D31" s="136" t="s">
        <v>320</v>
      </c>
      <c r="E31" s="137"/>
      <c r="F31" s="31"/>
      <c r="G31" s="135" t="s">
        <v>336</v>
      </c>
      <c r="H31" s="135" t="s">
        <v>336</v>
      </c>
      <c r="I31" s="135" t="s">
        <v>336</v>
      </c>
      <c r="J31" s="135" t="s">
        <v>336</v>
      </c>
      <c r="K31" s="135">
        <f>IF('3h SMNCC'!F$36="-","-",'3h SMNCC'!F$44)</f>
        <v>0</v>
      </c>
      <c r="L31" s="135">
        <f>IF('3h SMNCC'!G$36="-","-",'3h SMNCC'!G$44)</f>
        <v>-0.15183804717209767</v>
      </c>
      <c r="M31" s="135">
        <f>IF('3h SMNCC'!H$36="-","-",'3h SMNCC'!H$44)</f>
        <v>1.7175769694001015</v>
      </c>
      <c r="N31" s="135">
        <f>IF('3h SMNCC'!I$36="-","-",'3h SMNCC'!I$44)</f>
        <v>5.3116046327263104</v>
      </c>
      <c r="O31" s="31"/>
      <c r="P31" s="135" t="str">
        <f>IF('3h SMNCC'!K$36="-","-",'3h SMNCC'!K$44)</f>
        <v>-</v>
      </c>
      <c r="Q31" s="135" t="str">
        <f>IF('3h SMNCC'!L$36="-","-",'3h SMNCC'!L$44)</f>
        <v>-</v>
      </c>
      <c r="R31" s="135" t="str">
        <f>IF('3h SMNCC'!M$36="-","-",'3h SMNCC'!M$44)</f>
        <v>-</v>
      </c>
      <c r="S31" s="135" t="str">
        <f>IF('3h SMNCC'!N$36="-","-",'3h SMNCC'!N$44)</f>
        <v>-</v>
      </c>
      <c r="T31" s="135" t="str">
        <f>IF('3h SMNCC'!O$36="-","-",'3h SMNCC'!O$44)</f>
        <v>-</v>
      </c>
      <c r="U31" s="135" t="str">
        <f>IF('3h SMNCC'!P$36="-","-",'3h SMNCC'!P$44)</f>
        <v>-</v>
      </c>
      <c r="V31" s="135" t="str">
        <f>IF('3h SMNCC'!Q$36="-","-",'3h SMNCC'!Q$44)</f>
        <v>-</v>
      </c>
      <c r="W31" s="135" t="str">
        <f>IF('3h SMNCC'!R$36="-","-",'3h SMNCC'!R$44)</f>
        <v>-</v>
      </c>
      <c r="X31" s="135" t="str">
        <f>IF('3h SMNCC'!S$36="-","-",'3h SMNCC'!S$44)</f>
        <v>-</v>
      </c>
      <c r="Y31" s="135" t="str">
        <f>IF('3h SMNCC'!T$36="-","-",'3h SMNCC'!T$44)</f>
        <v>-</v>
      </c>
      <c r="Z31" s="135" t="str">
        <f>IF('3h SMNCC'!U$36="-","-",'3h SMNCC'!U$44)</f>
        <v>-</v>
      </c>
      <c r="AA31" s="29"/>
    </row>
    <row r="32" spans="1:27" s="30" customFormat="1" ht="11.5" x14ac:dyDescent="0.25">
      <c r="A32" s="273">
        <v>7</v>
      </c>
      <c r="B32" s="138" t="s">
        <v>352</v>
      </c>
      <c r="C32" s="138" t="s">
        <v>399</v>
      </c>
      <c r="D32" s="136" t="s">
        <v>320</v>
      </c>
      <c r="E32" s="137"/>
      <c r="F32" s="31"/>
      <c r="G32" s="135">
        <f>IF('3f CPIH'!C$16="-","-",'3i PAAC PAP'!$G$11*('3f CPIH'!C$16/'3f CPIH'!$G$16))</f>
        <v>12.553203379941255</v>
      </c>
      <c r="H32" s="135">
        <f>IF('3f CPIH'!D$16="-","-",'3i PAAC PAP'!$G$11*('3f CPIH'!D$16/'3f CPIH'!$G$16))</f>
        <v>12.578334918239436</v>
      </c>
      <c r="I32" s="135">
        <f>IF('3f CPIH'!E$16="-","-",'3i PAAC PAP'!$G$11*('3f CPIH'!E$16/'3f CPIH'!$G$16))</f>
        <v>12.616032225686709</v>
      </c>
      <c r="J32" s="135">
        <f>IF('3f CPIH'!F$16="-","-",'3i PAAC PAP'!$G$11*('3f CPIH'!F$16/'3f CPIH'!$G$16))</f>
        <v>12.691426840581251</v>
      </c>
      <c r="K32" s="135">
        <f>IF('3f CPIH'!G$16="-","-",'3i PAAC PAP'!$G$11*('3f CPIH'!G$16/'3f CPIH'!$G$16))</f>
        <v>12.842216070370334</v>
      </c>
      <c r="L32" s="135">
        <f>IF('3f CPIH'!H$16="-","-",'3i PAAC PAP'!$G$11*('3f CPIH'!H$16/'3f CPIH'!$G$16))</f>
        <v>13.005571069308509</v>
      </c>
      <c r="M32" s="135">
        <f>IF('3f CPIH'!I$16="-","-",'3i PAAC PAP'!$G$11*('3f CPIH'!I$16/'3f CPIH'!$G$16))</f>
        <v>13.194057606544863</v>
      </c>
      <c r="N32" s="135">
        <f>IF('3f CPIH'!J$16="-","-",'3i PAAC PAP'!$G$11*('3f CPIH'!J$16/'3f CPIH'!$G$16))</f>
        <v>13.307149528886677</v>
      </c>
      <c r="O32" s="31"/>
      <c r="P32" s="135">
        <f>IF('3f CPIH'!L$16="-","-",'3i PAAC PAP'!$G$11*('3f CPIH'!L$16/'3f CPIH'!$G$16))</f>
        <v>13.307149528886677</v>
      </c>
      <c r="Q32" s="135" t="str">
        <f>IF('3f CPIH'!M$16="-","-",'3i PAAC PAP'!$G$11*('3f CPIH'!M$16/'3f CPIH'!$G$16))</f>
        <v>-</v>
      </c>
      <c r="R32" s="135" t="str">
        <f>IF('3f CPIH'!N$16="-","-",'3i PAAC PAP'!$G$11*('3f CPIH'!N$16/'3f CPIH'!$G$16))</f>
        <v>-</v>
      </c>
      <c r="S32" s="135" t="str">
        <f>IF('3f CPIH'!O$16="-","-",'3i PAAC PAP'!$G$11*('3f CPIH'!O$16/'3f CPIH'!$G$16))</f>
        <v>-</v>
      </c>
      <c r="T32" s="135" t="str">
        <f>IF('3f CPIH'!P$16="-","-",'3i PAAC PAP'!$G$11*('3f CPIH'!P$16/'3f CPIH'!$G$16))</f>
        <v>-</v>
      </c>
      <c r="U32" s="135" t="str">
        <f>IF('3f CPIH'!Q$16="-","-",'3i PAAC PAP'!$G$11*('3f CPIH'!Q$16/'3f CPIH'!$G$16))</f>
        <v>-</v>
      </c>
      <c r="V32" s="135" t="str">
        <f>IF('3f CPIH'!R$16="-","-",'3i PAAC PAP'!$G$11*('3f CPIH'!R$16/'3f CPIH'!$G$16))</f>
        <v>-</v>
      </c>
      <c r="W32" s="135" t="str">
        <f>IF('3f CPIH'!S$16="-","-",'3i PAAC PAP'!$G$11*('3f CPIH'!S$16/'3f CPIH'!$G$16))</f>
        <v>-</v>
      </c>
      <c r="X32" s="135" t="str">
        <f>IF('3f CPIH'!T$16="-","-",'3i PAAC PAP'!$G$11*('3f CPIH'!T$16/'3f CPIH'!$G$16))</f>
        <v>-</v>
      </c>
      <c r="Y32" s="135" t="str">
        <f>IF('3f CPIH'!U$16="-","-",'3i PAAC PAP'!$G$11*('3f CPIH'!U$16/'3f CPIH'!$G$16))</f>
        <v>-</v>
      </c>
      <c r="Z32" s="135" t="str">
        <f>IF('3f CPIH'!V$16="-","-",'3i PAAC PAP'!$G$11*('3f CPIH'!V$16/'3f CPIH'!$G$16))</f>
        <v>-</v>
      </c>
      <c r="AA32" s="29"/>
    </row>
    <row r="33" spans="1:27" s="30" customFormat="1" ht="11.5" x14ac:dyDescent="0.25">
      <c r="A33" s="273">
        <v>8</v>
      </c>
      <c r="B33" s="138" t="s">
        <v>352</v>
      </c>
      <c r="C33" s="138" t="s">
        <v>417</v>
      </c>
      <c r="D33" s="136" t="s">
        <v>320</v>
      </c>
      <c r="E33" s="137"/>
      <c r="F33" s="31"/>
      <c r="G33" s="135">
        <f>IF(G28="-","-",SUM(G26:G31)*'3i PAAC PAP'!$G$23)</f>
        <v>4.792083860618547</v>
      </c>
      <c r="H33" s="135">
        <f>IF(H28="-","-",SUM(H26:H31)*'3i PAAC PAP'!$G$23)</f>
        <v>4.7990427447890101</v>
      </c>
      <c r="I33" s="135">
        <f>IF(I28="-","-",SUM(I26:I31)*'3i PAAC PAP'!$G$23)</f>
        <v>5.3731772058392036</v>
      </c>
      <c r="J33" s="135">
        <f>IF(J28="-","-",SUM(J26:J31)*'3i PAAC PAP'!$G$23)</f>
        <v>5.3940538583505955</v>
      </c>
      <c r="K33" s="135">
        <f>IF(K28="-","-",SUM(K26:K31)*'3i PAAC PAP'!$G$23)</f>
        <v>5.0361218246502109</v>
      </c>
      <c r="L33" s="135">
        <f>IF(L28="-","-",SUM(L26:L31)*'3i PAAC PAP'!$G$23)</f>
        <v>5.0689293986483417</v>
      </c>
      <c r="M33" s="135">
        <f>IF(M28="-","-",SUM(M26:M31)*'3i PAAC PAP'!$G$23)</f>
        <v>5.3646960126719163</v>
      </c>
      <c r="N33" s="135">
        <f>IF(N28="-","-",SUM(N26:N31)*'3i PAAC PAP'!$G$23)</f>
        <v>5.6901165645167087</v>
      </c>
      <c r="O33" s="31"/>
      <c r="P33" s="135" t="str">
        <f>IF(P28="-","-",SUM(P26:P31)*'3i PAAC PAP'!$G$23)</f>
        <v>-</v>
      </c>
      <c r="Q33" s="135" t="str">
        <f>IF(Q28="-","-",SUM(Q26:Q31)*'3i PAAC PAP'!$G$23)</f>
        <v>-</v>
      </c>
      <c r="R33" s="135" t="str">
        <f>IF(R28="-","-",SUM(R26:R31)*'3i PAAC PAP'!$G$23)</f>
        <v>-</v>
      </c>
      <c r="S33" s="135" t="str">
        <f>IF(S28="-","-",SUM(S26:S31)*'3i PAAC PAP'!$G$23)</f>
        <v>-</v>
      </c>
      <c r="T33" s="135" t="str">
        <f>IF(T28="-","-",SUM(T26:T31)*'3i PAAC PAP'!$G$23)</f>
        <v>-</v>
      </c>
      <c r="U33" s="135" t="str">
        <f>IF(U28="-","-",SUM(U26:U31)*'3i PAAC PAP'!$G$23)</f>
        <v>-</v>
      </c>
      <c r="V33" s="135" t="str">
        <f>IF(V28="-","-",SUM(V26:V31)*'3i PAAC PAP'!$G$23)</f>
        <v>-</v>
      </c>
      <c r="W33" s="135" t="str">
        <f>IF(W28="-","-",SUM(W26:W31)*'3i PAAC PAP'!$G$23)</f>
        <v>-</v>
      </c>
      <c r="X33" s="135" t="str">
        <f>IF(X28="-","-",SUM(X26:X31)*'3i PAAC PAP'!$G$23)</f>
        <v>-</v>
      </c>
      <c r="Y33" s="135" t="str">
        <f>IF(Y28="-","-",SUM(Y26:Y31)*'3i PAAC PAP'!$G$23)</f>
        <v>-</v>
      </c>
      <c r="Z33" s="135" t="str">
        <f>IF(Z28="-","-",SUM(Z26:Z31)*'3i PAAC PAP'!$G$23)</f>
        <v>-</v>
      </c>
      <c r="AA33" s="29"/>
    </row>
    <row r="34" spans="1:27" s="30" customFormat="1" ht="11.5" x14ac:dyDescent="0.25">
      <c r="A34" s="273">
        <v>9</v>
      </c>
      <c r="B34" s="138" t="s">
        <v>398</v>
      </c>
      <c r="C34" s="138" t="s">
        <v>548</v>
      </c>
      <c r="D34" s="136" t="s">
        <v>320</v>
      </c>
      <c r="E34" s="137"/>
      <c r="F34" s="31"/>
      <c r="G34" s="135">
        <f>IF(G28="-","-",SUM(G26:G33)*'3j EBIT'!$E$9)</f>
        <v>1.4422043079282247</v>
      </c>
      <c r="H34" s="135">
        <f>IF(H28="-","-",SUM(H26:H33)*'3j EBIT'!$E$9)</f>
        <v>1.4444297655587797</v>
      </c>
      <c r="I34" s="135">
        <f>IF(I28="-","-",SUM(I26:I33)*'3j EBIT'!$E$9)</f>
        <v>1.5893592432740546</v>
      </c>
      <c r="J34" s="135">
        <f>IF(J28="-","-",SUM(J26:J33)*'3j EBIT'!$E$9)</f>
        <v>1.5960356161657201</v>
      </c>
      <c r="K34" s="135">
        <f>IF(K28="-","-",SUM(K26:K33)*'3j EBIT'!$E$9)</f>
        <v>1.5089939123190046</v>
      </c>
      <c r="L34" s="135">
        <f>IF(L28="-","-",SUM(L26:L33)*'3j EBIT'!$E$9)</f>
        <v>1.5203383857322557</v>
      </c>
      <c r="M34" s="135">
        <f>IF(M28="-","-",SUM(M26:M33)*'3j EBIT'!$E$9)</f>
        <v>1.598211387872867</v>
      </c>
      <c r="N34" s="135">
        <f>IF(N28="-","-",SUM(N26:N33)*'3j EBIT'!$E$9)</f>
        <v>1.6821004787020402</v>
      </c>
      <c r="O34" s="31"/>
      <c r="P34" s="135" t="str">
        <f>IF(P28="-","-",SUM(P26:P33)*'3j EBIT'!$E$9)</f>
        <v>-</v>
      </c>
      <c r="Q34" s="135" t="str">
        <f>IF(Q28="-","-",SUM(Q26:Q33)*'3j EBIT'!$E$9)</f>
        <v>-</v>
      </c>
      <c r="R34" s="135" t="str">
        <f>IF(R28="-","-",SUM(R26:R33)*'3j EBIT'!$E$9)</f>
        <v>-</v>
      </c>
      <c r="S34" s="135" t="str">
        <f>IF(S28="-","-",SUM(S26:S33)*'3j EBIT'!$E$9)</f>
        <v>-</v>
      </c>
      <c r="T34" s="135" t="str">
        <f>IF(T28="-","-",SUM(T26:T33)*'3j EBIT'!$E$9)</f>
        <v>-</v>
      </c>
      <c r="U34" s="135" t="str">
        <f>IF(U28="-","-",SUM(U26:U33)*'3j EBIT'!$E$9)</f>
        <v>-</v>
      </c>
      <c r="V34" s="135" t="str">
        <f>IF(V28="-","-",SUM(V26:V33)*'3j EBIT'!$E$9)</f>
        <v>-</v>
      </c>
      <c r="W34" s="135" t="str">
        <f>IF(W28="-","-",SUM(W26:W33)*'3j EBIT'!$E$9)</f>
        <v>-</v>
      </c>
      <c r="X34" s="135" t="str">
        <f>IF(X28="-","-",SUM(X26:X33)*'3j EBIT'!$E$9)</f>
        <v>-</v>
      </c>
      <c r="Y34" s="135" t="str">
        <f>IF(Y28="-","-",SUM(Y26:Y33)*'3j EBIT'!$E$9)</f>
        <v>-</v>
      </c>
      <c r="Z34" s="135" t="str">
        <f>IF(Z28="-","-",SUM(Z26:Z33)*'3j EBIT'!$E$9)</f>
        <v>-</v>
      </c>
      <c r="AA34" s="29"/>
    </row>
    <row r="35" spans="1:27" s="30" customFormat="1" ht="11.25" customHeight="1" x14ac:dyDescent="0.25">
      <c r="A35" s="273">
        <v>10</v>
      </c>
      <c r="B35" s="138" t="s">
        <v>294</v>
      </c>
      <c r="C35" s="188" t="s">
        <v>549</v>
      </c>
      <c r="D35" s="136" t="s">
        <v>320</v>
      </c>
      <c r="E35" s="136"/>
      <c r="F35" s="31"/>
      <c r="G35" s="135">
        <f>IF(G30="-","-",SUM(G26:G28,G30:G34)*'3k HAP'!$E$10)</f>
        <v>0.98181868983224152</v>
      </c>
      <c r="H35" s="135">
        <f>IF(H30="-","-",SUM(H26:H28,H30:H34)*'3k HAP'!$E$10)</f>
        <v>0.98354653879203058</v>
      </c>
      <c r="I35" s="135">
        <f>IF(I30="-","-",SUM(I26:I28,I30:I34)*'3k HAP'!$E$10)</f>
        <v>0.99726015208474128</v>
      </c>
      <c r="J35" s="135">
        <f>IF(J30="-","-",SUM(J26:J28,J30:J34)*'3k HAP'!$E$10)</f>
        <v>1.0024436989641086</v>
      </c>
      <c r="K35" s="135">
        <f>IF(K30="-","-",SUM(K26:K28,K30:K34)*'3k HAP'!$E$10)</f>
        <v>1.0067261016794229</v>
      </c>
      <c r="L35" s="135">
        <f>IF(L30="-","-",SUM(L26:L28,L30:L34)*'3k HAP'!$E$10)</f>
        <v>1.0155339694713392</v>
      </c>
      <c r="M35" s="135">
        <f>IF(M30="-","-",SUM(M26:M28,M30:M34)*'3k HAP'!$E$10)</f>
        <v>1.065955190607653</v>
      </c>
      <c r="N35" s="135">
        <f>IF(N30="-","-",SUM(N26:N28,N30:N34)*'3k HAP'!$E$10)</f>
        <v>1.1310868185194749</v>
      </c>
      <c r="O35" s="31"/>
      <c r="P35" s="135">
        <f>IF(P30="-","-",SUM(P26:P28,P30:P34)*'3k HAP'!$E$10)</f>
        <v>0.84449485614831143</v>
      </c>
      <c r="Q35" s="135" t="str">
        <f>IF(Q30="-","-",SUM(Q26:Q28,Q30:Q34)*'3k HAP'!$E$10)</f>
        <v>-</v>
      </c>
      <c r="R35" s="135" t="str">
        <f>IF(R30="-","-",SUM(R26:R28,R30:R34)*'3k HAP'!$E$10)</f>
        <v>-</v>
      </c>
      <c r="S35" s="135" t="str">
        <f>IF(S30="-","-",SUM(S26:S28,S30:S34)*'3k HAP'!$E$10)</f>
        <v>-</v>
      </c>
      <c r="T35" s="135" t="str">
        <f>IF(T30="-","-",SUM(T26:T28,T30:T34)*'3k HAP'!$E$10)</f>
        <v>-</v>
      </c>
      <c r="U35" s="135" t="str">
        <f>IF(U30="-","-",SUM(U26:U28,U30:U34)*'3k HAP'!$E$10)</f>
        <v>-</v>
      </c>
      <c r="V35" s="135" t="str">
        <f>IF(V30="-","-",SUM(V26:V28,V30:V34)*'3k HAP'!$E$10)</f>
        <v>-</v>
      </c>
      <c r="W35" s="135" t="str">
        <f>IF(W30="-","-",SUM(W26:W28,W30:W34)*'3k HAP'!$E$10)</f>
        <v>-</v>
      </c>
      <c r="X35" s="135" t="str">
        <f>IF(X30="-","-",SUM(X26:X28,X30:X34)*'3k HAP'!$E$10)</f>
        <v>-</v>
      </c>
      <c r="Y35" s="135" t="str">
        <f>IF(Y30="-","-",SUM(Y26:Y28,Y30:Y34)*'3k HAP'!$E$10)</f>
        <v>-</v>
      </c>
      <c r="Z35" s="135" t="str">
        <f>IF(Z30="-","-",SUM(Z26:Z28,Z30:Z34)*'3k HAP'!$E$10)</f>
        <v>-</v>
      </c>
      <c r="AA35" s="29"/>
    </row>
    <row r="36" spans="1:27" s="30" customFormat="1" ht="11.25" customHeight="1" x14ac:dyDescent="0.25">
      <c r="A36" s="273">
        <v>11</v>
      </c>
      <c r="B36" s="138" t="s">
        <v>46</v>
      </c>
      <c r="C36" s="138" t="str">
        <f>B36&amp;"_"&amp;D36</f>
        <v>Total_East Midlands</v>
      </c>
      <c r="D36" s="136" t="s">
        <v>320</v>
      </c>
      <c r="E36" s="137"/>
      <c r="F36" s="31"/>
      <c r="G36" s="135">
        <f t="shared" ref="G36:N36" si="2">IF(G30="-","-",SUM(G26:G35))</f>
        <v>78.329512888719663</v>
      </c>
      <c r="H36" s="135">
        <f t="shared" si="2"/>
        <v>78.450595544286585</v>
      </c>
      <c r="I36" s="135">
        <f t="shared" si="2"/>
        <v>86.237105883466938</v>
      </c>
      <c r="J36" s="135">
        <f t="shared" si="2"/>
        <v>86.600353850167735</v>
      </c>
      <c r="K36" s="135">
        <f t="shared" si="2"/>
        <v>81.936452241314456</v>
      </c>
      <c r="L36" s="135">
        <f t="shared" si="2"/>
        <v>82.553682130585472</v>
      </c>
      <c r="M36" s="135">
        <f t="shared" si="2"/>
        <v>86.780555413894575</v>
      </c>
      <c r="N36" s="135">
        <f t="shared" si="2"/>
        <v>91.344791439434161</v>
      </c>
      <c r="O36" s="31"/>
      <c r="P36" s="135">
        <f t="shared" ref="P36:Z36" si="3">IF(P30="-","-",SUM(P26:P35))</f>
        <v>59.179755970990563</v>
      </c>
      <c r="Q36" s="135" t="str">
        <f t="shared" si="3"/>
        <v>-</v>
      </c>
      <c r="R36" s="135" t="str">
        <f t="shared" si="3"/>
        <v>-</v>
      </c>
      <c r="S36" s="135" t="str">
        <f t="shared" si="3"/>
        <v>-</v>
      </c>
      <c r="T36" s="135" t="str">
        <f t="shared" si="3"/>
        <v>-</v>
      </c>
      <c r="U36" s="135" t="str">
        <f t="shared" si="3"/>
        <v>-</v>
      </c>
      <c r="V36" s="135" t="str">
        <f t="shared" si="3"/>
        <v>-</v>
      </c>
      <c r="W36" s="135" t="str">
        <f t="shared" si="3"/>
        <v>-</v>
      </c>
      <c r="X36" s="135" t="str">
        <f t="shared" si="3"/>
        <v>-</v>
      </c>
      <c r="Y36" s="135" t="str">
        <f t="shared" si="3"/>
        <v>-</v>
      </c>
      <c r="Z36" s="135" t="str">
        <f t="shared" si="3"/>
        <v>-</v>
      </c>
      <c r="AA36" s="29"/>
    </row>
    <row r="37" spans="1:27" s="30" customFormat="1" ht="11.25" customHeight="1" x14ac:dyDescent="0.25">
      <c r="A37" s="273">
        <v>1</v>
      </c>
      <c r="B37" s="142" t="s">
        <v>353</v>
      </c>
      <c r="C37" s="142" t="s">
        <v>344</v>
      </c>
      <c r="D37" s="133" t="s">
        <v>321</v>
      </c>
      <c r="E37" s="134"/>
      <c r="F37" s="31"/>
      <c r="G37" s="41" t="s">
        <v>336</v>
      </c>
      <c r="H37" s="41" t="s">
        <v>336</v>
      </c>
      <c r="I37" s="41" t="s">
        <v>336</v>
      </c>
      <c r="J37" s="41" t="s">
        <v>336</v>
      </c>
      <c r="K37" s="41" t="s">
        <v>336</v>
      </c>
      <c r="L37" s="41" t="s">
        <v>336</v>
      </c>
      <c r="M37" s="41" t="s">
        <v>336</v>
      </c>
      <c r="N37" s="41" t="s">
        <v>336</v>
      </c>
      <c r="O37" s="31"/>
      <c r="P37" s="41" t="s">
        <v>336</v>
      </c>
      <c r="Q37" s="41" t="s">
        <v>336</v>
      </c>
      <c r="R37" s="41" t="s">
        <v>336</v>
      </c>
      <c r="S37" s="41" t="s">
        <v>336</v>
      </c>
      <c r="T37" s="41" t="s">
        <v>336</v>
      </c>
      <c r="U37" s="41" t="s">
        <v>336</v>
      </c>
      <c r="V37" s="41" t="s">
        <v>336</v>
      </c>
      <c r="W37" s="41" t="s">
        <v>336</v>
      </c>
      <c r="X37" s="41" t="s">
        <v>336</v>
      </c>
      <c r="Y37" s="41" t="s">
        <v>336</v>
      </c>
      <c r="Z37" s="41" t="s">
        <v>336</v>
      </c>
      <c r="AA37" s="29"/>
    </row>
    <row r="38" spans="1:27" s="30" customFormat="1" ht="11.25" customHeight="1" x14ac:dyDescent="0.25">
      <c r="A38" s="273">
        <v>2</v>
      </c>
      <c r="B38" s="142" t="s">
        <v>353</v>
      </c>
      <c r="C38" s="142" t="s">
        <v>303</v>
      </c>
      <c r="D38" s="133" t="s">
        <v>321</v>
      </c>
      <c r="E38" s="134"/>
      <c r="F38" s="31"/>
      <c r="G38" s="41" t="s">
        <v>336</v>
      </c>
      <c r="H38" s="41" t="s">
        <v>336</v>
      </c>
      <c r="I38" s="41" t="s">
        <v>336</v>
      </c>
      <c r="J38" s="41" t="s">
        <v>336</v>
      </c>
      <c r="K38" s="41" t="s">
        <v>336</v>
      </c>
      <c r="L38" s="41" t="s">
        <v>336</v>
      </c>
      <c r="M38" s="41" t="s">
        <v>336</v>
      </c>
      <c r="N38" s="41" t="s">
        <v>336</v>
      </c>
      <c r="O38" s="31"/>
      <c r="P38" s="41" t="s">
        <v>336</v>
      </c>
      <c r="Q38" s="41" t="s">
        <v>336</v>
      </c>
      <c r="R38" s="41" t="s">
        <v>336</v>
      </c>
      <c r="S38" s="41" t="s">
        <v>336</v>
      </c>
      <c r="T38" s="41" t="s">
        <v>336</v>
      </c>
      <c r="U38" s="41" t="s">
        <v>336</v>
      </c>
      <c r="V38" s="41" t="s">
        <v>336</v>
      </c>
      <c r="W38" s="41" t="s">
        <v>336</v>
      </c>
      <c r="X38" s="41" t="s">
        <v>336</v>
      </c>
      <c r="Y38" s="41" t="s">
        <v>336</v>
      </c>
      <c r="Z38" s="41" t="s">
        <v>336</v>
      </c>
      <c r="AA38" s="29"/>
    </row>
    <row r="39" spans="1:27" s="30" customFormat="1" ht="11.25" customHeight="1" x14ac:dyDescent="0.25">
      <c r="A39" s="273">
        <v>3</v>
      </c>
      <c r="B39" s="142" t="s">
        <v>2</v>
      </c>
      <c r="C39" s="142" t="s">
        <v>345</v>
      </c>
      <c r="D39" s="133" t="s">
        <v>321</v>
      </c>
      <c r="E39" s="134"/>
      <c r="F39" s="31"/>
      <c r="G39" s="41">
        <f>IF('3c PC'!G14="-","-",'3c PC'!G61)</f>
        <v>6.5567588596821027</v>
      </c>
      <c r="H39" s="41">
        <f>IF('3c PC'!H14="-","-",'3c PC'!H61)</f>
        <v>6.5567588596821027</v>
      </c>
      <c r="I39" s="41">
        <f>IF('3c PC'!I14="-","-",'3c PC'!I61)</f>
        <v>6.6197359495950758</v>
      </c>
      <c r="J39" s="41">
        <f>IF('3c PC'!J14="-","-",'3c PC'!J61)</f>
        <v>6.6197359495950758</v>
      </c>
      <c r="K39" s="41">
        <f>IF('3c PC'!K14="-","-",'3c PC'!K61)</f>
        <v>6.6995028867368616</v>
      </c>
      <c r="L39" s="41">
        <f>IF('3c PC'!L14="-","-",'3c PC'!L61)</f>
        <v>6.6995028867368616</v>
      </c>
      <c r="M39" s="41">
        <f>IF('3c PC'!M14="-","-",'3c PC'!M61)</f>
        <v>7.1131218301273513</v>
      </c>
      <c r="N39" s="41">
        <f>IF('3c PC'!N14="-","-",'3c PC'!N61)</f>
        <v>7.1131218301273513</v>
      </c>
      <c r="O39" s="31"/>
      <c r="P39" s="41" t="str">
        <f>'3c PC'!P61</f>
        <v>-</v>
      </c>
      <c r="Q39" s="41" t="str">
        <f>'3c PC'!Q61</f>
        <v>-</v>
      </c>
      <c r="R39" s="41" t="str">
        <f>'3c PC'!R61</f>
        <v>-</v>
      </c>
      <c r="S39" s="41" t="str">
        <f>'3c PC'!S61</f>
        <v>-</v>
      </c>
      <c r="T39" s="41" t="str">
        <f>'3c PC'!T61</f>
        <v>-</v>
      </c>
      <c r="U39" s="41" t="str">
        <f>'3c PC'!U61</f>
        <v>-</v>
      </c>
      <c r="V39" s="41" t="str">
        <f>'3c PC'!V61</f>
        <v>-</v>
      </c>
      <c r="W39" s="41" t="str">
        <f>'3c PC'!W61</f>
        <v>-</v>
      </c>
      <c r="X39" s="41" t="str">
        <f>'3c PC'!X61</f>
        <v>-</v>
      </c>
      <c r="Y39" s="41" t="str">
        <f>'3c PC'!Y61</f>
        <v>-</v>
      </c>
      <c r="Z39" s="41" t="str">
        <f>'3c PC'!Z61</f>
        <v>-</v>
      </c>
      <c r="AA39" s="29"/>
    </row>
    <row r="40" spans="1:27" s="30" customFormat="1" ht="11.25" customHeight="1" x14ac:dyDescent="0.25">
      <c r="A40" s="273">
        <v>4</v>
      </c>
      <c r="B40" s="142" t="s">
        <v>355</v>
      </c>
      <c r="C40" s="142" t="s">
        <v>346</v>
      </c>
      <c r="D40" s="133" t="s">
        <v>321</v>
      </c>
      <c r="E40" s="134"/>
      <c r="F40" s="31"/>
      <c r="G40" s="41">
        <f>IF('3d NC-Elec'!H44="-","-",'3d NC-Elec'!H44)</f>
        <v>16.096500000000002</v>
      </c>
      <c r="H40" s="41">
        <f>IF('3d NC-Elec'!I44="-","-",'3d NC-Elec'!I44)</f>
        <v>16.096500000000002</v>
      </c>
      <c r="I40" s="41">
        <f>IF('3d NC-Elec'!J44="-","-",'3d NC-Elec'!J44)</f>
        <v>23.7469</v>
      </c>
      <c r="J40" s="41">
        <f>IF('3d NC-Elec'!K44="-","-",'3d NC-Elec'!K44)</f>
        <v>23.7469</v>
      </c>
      <c r="K40" s="41">
        <f>IF('3d NC-Elec'!L44="-","-",'3d NC-Elec'!L44)</f>
        <v>14.855500000000001</v>
      </c>
      <c r="L40" s="41">
        <f>IF('3d NC-Elec'!M44="-","-",'3d NC-Elec'!M44)</f>
        <v>14.855500000000001</v>
      </c>
      <c r="M40" s="41">
        <f>IF('3d NC-Elec'!N44="-","-",'3d NC-Elec'!N44)</f>
        <v>15.439500000000001</v>
      </c>
      <c r="N40" s="41">
        <f>IF('3d NC-Elec'!O44="-","-",'3d NC-Elec'!O44)</f>
        <v>15.439500000000001</v>
      </c>
      <c r="O40" s="31"/>
      <c r="P40" s="41" t="str">
        <f>'3d NC-Elec'!Q44</f>
        <v>-</v>
      </c>
      <c r="Q40" s="41" t="str">
        <f>'3d NC-Elec'!R44</f>
        <v>-</v>
      </c>
      <c r="R40" s="41" t="str">
        <f>'3d NC-Elec'!S44</f>
        <v>-</v>
      </c>
      <c r="S40" s="41" t="str">
        <f>'3d NC-Elec'!T44</f>
        <v>-</v>
      </c>
      <c r="T40" s="41" t="str">
        <f>'3d NC-Elec'!U44</f>
        <v>-</v>
      </c>
      <c r="U40" s="41" t="str">
        <f>'3d NC-Elec'!V44</f>
        <v>-</v>
      </c>
      <c r="V40" s="41" t="str">
        <f>'3d NC-Elec'!W44</f>
        <v>-</v>
      </c>
      <c r="W40" s="41" t="str">
        <f>'3d NC-Elec'!X44</f>
        <v>-</v>
      </c>
      <c r="X40" s="41" t="str">
        <f>'3d NC-Elec'!Y44</f>
        <v>-</v>
      </c>
      <c r="Y40" s="41" t="str">
        <f>'3d NC-Elec'!Z44</f>
        <v>-</v>
      </c>
      <c r="Z40" s="41" t="str">
        <f>'3d NC-Elec'!AA44</f>
        <v>-</v>
      </c>
      <c r="AA40" s="29"/>
    </row>
    <row r="41" spans="1:27" s="30" customFormat="1" ht="12.4" customHeight="1" x14ac:dyDescent="0.25">
      <c r="A41" s="273">
        <v>5</v>
      </c>
      <c r="B41" s="142" t="s">
        <v>352</v>
      </c>
      <c r="C41" s="142" t="s">
        <v>347</v>
      </c>
      <c r="D41" s="133" t="s">
        <v>321</v>
      </c>
      <c r="E41" s="134"/>
      <c r="F41" s="31"/>
      <c r="G41" s="41">
        <f>IF('3f CPIH'!C$16="-","-",'3g OC '!$E$9*('3f CPIH'!C$16/'3f CPIH'!$G$16))</f>
        <v>42.4769437907173</v>
      </c>
      <c r="H41" s="41">
        <f>IF('3f CPIH'!D$16="-","-",'3g OC '!$E$9*('3f CPIH'!D$16/'3f CPIH'!$G$16))</f>
        <v>42.561982717225234</v>
      </c>
      <c r="I41" s="41">
        <f>IF('3f CPIH'!E$16="-","-",'3g OC '!$E$9*('3f CPIH'!E$16/'3f CPIH'!$G$16))</f>
        <v>42.689541106987157</v>
      </c>
      <c r="J41" s="41">
        <f>IF('3f CPIH'!F$16="-","-",'3g OC '!$E$9*('3f CPIH'!F$16/'3f CPIH'!$G$16))</f>
        <v>42.944657886510981</v>
      </c>
      <c r="K41" s="41">
        <f>IF('3f CPIH'!G$16="-","-",'3g OC '!$E$9*('3f CPIH'!G$16/'3f CPIH'!$G$16))</f>
        <v>43.454891445558637</v>
      </c>
      <c r="L41" s="41">
        <f>IF('3f CPIH'!H$16="-","-",'3g OC '!$E$9*('3f CPIH'!H$16/'3f CPIH'!$G$16))</f>
        <v>44.007644467860267</v>
      </c>
      <c r="M41" s="41">
        <f>IF('3f CPIH'!I$16="-","-",'3g OC '!$E$9*('3f CPIH'!I$16/'3f CPIH'!$G$16))</f>
        <v>44.645436416669831</v>
      </c>
      <c r="N41" s="41">
        <f>IF('3f CPIH'!J$16="-","-",'3g OC '!$E$9*('3f CPIH'!J$16/'3f CPIH'!$G$16))</f>
        <v>45.028111585955578</v>
      </c>
      <c r="O41" s="31"/>
      <c r="P41" s="41">
        <f>IF('3f CPIH'!L$16="-","-",'3g OC '!$E$9*('3f CPIH'!L$16/'3f CPIH'!$G$16))</f>
        <v>45.028111585955578</v>
      </c>
      <c r="Q41" s="41" t="str">
        <f>IF('3f CPIH'!M$16="-","-",'3g OC '!$E$9*('3f CPIH'!M$16/'3f CPIH'!$G$16))</f>
        <v>-</v>
      </c>
      <c r="R41" s="41" t="str">
        <f>IF('3f CPIH'!N$16="-","-",'3g OC '!$E$9*('3f CPIH'!N$16/'3f CPIH'!$G$16))</f>
        <v>-</v>
      </c>
      <c r="S41" s="41" t="str">
        <f>IF('3f CPIH'!O$16="-","-",'3g OC '!$E$9*('3f CPIH'!O$16/'3f CPIH'!$G$16))</f>
        <v>-</v>
      </c>
      <c r="T41" s="41" t="str">
        <f>IF('3f CPIH'!P$16="-","-",'3g OC '!$E$9*('3f CPIH'!P$16/'3f CPIH'!$G$16))</f>
        <v>-</v>
      </c>
      <c r="U41" s="41" t="str">
        <f>IF('3f CPIH'!Q$16="-","-",'3g OC '!$E$9*('3f CPIH'!Q$16/'3f CPIH'!$G$16))</f>
        <v>-</v>
      </c>
      <c r="V41" s="41" t="str">
        <f>IF('3f CPIH'!R$16="-","-",'3g OC '!$E$9*('3f CPIH'!R$16/'3f CPIH'!$G$16))</f>
        <v>-</v>
      </c>
      <c r="W41" s="41" t="str">
        <f>IF('3f CPIH'!S$16="-","-",'3g OC '!$E$9*('3f CPIH'!S$16/'3f CPIH'!$G$16))</f>
        <v>-</v>
      </c>
      <c r="X41" s="41" t="str">
        <f>IF('3f CPIH'!T$16="-","-",'3g OC '!$E$9*('3f CPIH'!T$16/'3f CPIH'!$G$16))</f>
        <v>-</v>
      </c>
      <c r="Y41" s="41" t="str">
        <f>IF('3f CPIH'!U$16="-","-",'3g OC '!$E$9*('3f CPIH'!U$16/'3f CPIH'!$G$16))</f>
        <v>-</v>
      </c>
      <c r="Z41" s="41" t="str">
        <f>IF('3f CPIH'!V$16="-","-",'3g OC '!$E$9*('3f CPIH'!V$16/'3f CPIH'!$G$16))</f>
        <v>-</v>
      </c>
      <c r="AA41" s="29"/>
    </row>
    <row r="42" spans="1:27" s="30" customFormat="1" ht="11.5" x14ac:dyDescent="0.25">
      <c r="A42" s="273">
        <v>6</v>
      </c>
      <c r="B42" s="142" t="s">
        <v>352</v>
      </c>
      <c r="C42" s="142" t="s">
        <v>45</v>
      </c>
      <c r="D42" s="133" t="s">
        <v>321</v>
      </c>
      <c r="E42" s="134"/>
      <c r="F42" s="31"/>
      <c r="G42" s="41" t="s">
        <v>336</v>
      </c>
      <c r="H42" s="41" t="s">
        <v>336</v>
      </c>
      <c r="I42" s="41" t="s">
        <v>336</v>
      </c>
      <c r="J42" s="41" t="s">
        <v>336</v>
      </c>
      <c r="K42" s="41">
        <f>IF('3h SMNCC'!F$36="-","-",'3h SMNCC'!F$44)</f>
        <v>0</v>
      </c>
      <c r="L42" s="41">
        <f>IF('3h SMNCC'!G$36="-","-",'3h SMNCC'!G$44)</f>
        <v>-0.15183804717209767</v>
      </c>
      <c r="M42" s="41">
        <f>IF('3h SMNCC'!H$36="-","-",'3h SMNCC'!H$44)</f>
        <v>1.7175769694001015</v>
      </c>
      <c r="N42" s="41">
        <f>IF('3h SMNCC'!I$36="-","-",'3h SMNCC'!I$44)</f>
        <v>5.3116046327263104</v>
      </c>
      <c r="O42" s="31"/>
      <c r="P42" s="41" t="str">
        <f>IF('3h SMNCC'!K$36="-","-",'3h SMNCC'!K$44)</f>
        <v>-</v>
      </c>
      <c r="Q42" s="41" t="str">
        <f>IF('3h SMNCC'!L$36="-","-",'3h SMNCC'!L$44)</f>
        <v>-</v>
      </c>
      <c r="R42" s="41" t="str">
        <f>IF('3h SMNCC'!M$36="-","-",'3h SMNCC'!M$44)</f>
        <v>-</v>
      </c>
      <c r="S42" s="41" t="str">
        <f>IF('3h SMNCC'!N$36="-","-",'3h SMNCC'!N$44)</f>
        <v>-</v>
      </c>
      <c r="T42" s="41" t="str">
        <f>IF('3h SMNCC'!O$36="-","-",'3h SMNCC'!O$44)</f>
        <v>-</v>
      </c>
      <c r="U42" s="41" t="str">
        <f>IF('3h SMNCC'!P$36="-","-",'3h SMNCC'!P$44)</f>
        <v>-</v>
      </c>
      <c r="V42" s="41" t="str">
        <f>IF('3h SMNCC'!Q$36="-","-",'3h SMNCC'!Q$44)</f>
        <v>-</v>
      </c>
      <c r="W42" s="41" t="str">
        <f>IF('3h SMNCC'!R$36="-","-",'3h SMNCC'!R$44)</f>
        <v>-</v>
      </c>
      <c r="X42" s="41" t="str">
        <f>IF('3h SMNCC'!S$36="-","-",'3h SMNCC'!S$44)</f>
        <v>-</v>
      </c>
      <c r="Y42" s="41" t="str">
        <f>IF('3h SMNCC'!T$36="-","-",'3h SMNCC'!T$44)</f>
        <v>-</v>
      </c>
      <c r="Z42" s="41" t="str">
        <f>IF('3h SMNCC'!U$36="-","-",'3h SMNCC'!U$44)</f>
        <v>-</v>
      </c>
      <c r="AA42" s="29"/>
    </row>
    <row r="43" spans="1:27" s="30" customFormat="1" ht="11.5" x14ac:dyDescent="0.25">
      <c r="A43" s="273">
        <v>7</v>
      </c>
      <c r="B43" s="142" t="s">
        <v>352</v>
      </c>
      <c r="C43" s="142" t="s">
        <v>399</v>
      </c>
      <c r="D43" s="133" t="s">
        <v>321</v>
      </c>
      <c r="E43" s="134"/>
      <c r="F43" s="31"/>
      <c r="G43" s="41">
        <f>IF('3f CPIH'!C$16="-","-",'3i PAAC PAP'!$G$11*('3f CPIH'!C$16/'3f CPIH'!$G$16))</f>
        <v>12.553203379941255</v>
      </c>
      <c r="H43" s="41">
        <f>IF('3f CPIH'!D$16="-","-",'3i PAAC PAP'!$G$11*('3f CPIH'!D$16/'3f CPIH'!$G$16))</f>
        <v>12.578334918239436</v>
      </c>
      <c r="I43" s="41">
        <f>IF('3f CPIH'!E$16="-","-",'3i PAAC PAP'!$G$11*('3f CPIH'!E$16/'3f CPIH'!$G$16))</f>
        <v>12.616032225686709</v>
      </c>
      <c r="J43" s="41">
        <f>IF('3f CPIH'!F$16="-","-",'3i PAAC PAP'!$G$11*('3f CPIH'!F$16/'3f CPIH'!$G$16))</f>
        <v>12.691426840581251</v>
      </c>
      <c r="K43" s="41">
        <f>IF('3f CPIH'!G$16="-","-",'3i PAAC PAP'!$G$11*('3f CPIH'!G$16/'3f CPIH'!$G$16))</f>
        <v>12.842216070370334</v>
      </c>
      <c r="L43" s="41">
        <f>IF('3f CPIH'!H$16="-","-",'3i PAAC PAP'!$G$11*('3f CPIH'!H$16/'3f CPIH'!$G$16))</f>
        <v>13.005571069308509</v>
      </c>
      <c r="M43" s="41">
        <f>IF('3f CPIH'!I$16="-","-",'3i PAAC PAP'!$G$11*('3f CPIH'!I$16/'3f CPIH'!$G$16))</f>
        <v>13.194057606544863</v>
      </c>
      <c r="N43" s="41">
        <f>IF('3f CPIH'!J$16="-","-",'3i PAAC PAP'!$G$11*('3f CPIH'!J$16/'3f CPIH'!$G$16))</f>
        <v>13.307149528886677</v>
      </c>
      <c r="O43" s="31"/>
      <c r="P43" s="41">
        <f>IF('3f CPIH'!L$16="-","-",'3i PAAC PAP'!$G$11*('3f CPIH'!L$16/'3f CPIH'!$G$16))</f>
        <v>13.307149528886677</v>
      </c>
      <c r="Q43" s="41" t="str">
        <f>IF('3f CPIH'!M$16="-","-",'3i PAAC PAP'!$G$11*('3f CPIH'!M$16/'3f CPIH'!$G$16))</f>
        <v>-</v>
      </c>
      <c r="R43" s="41" t="str">
        <f>IF('3f CPIH'!N$16="-","-",'3i PAAC PAP'!$G$11*('3f CPIH'!N$16/'3f CPIH'!$G$16))</f>
        <v>-</v>
      </c>
      <c r="S43" s="41" t="str">
        <f>IF('3f CPIH'!O$16="-","-",'3i PAAC PAP'!$G$11*('3f CPIH'!O$16/'3f CPIH'!$G$16))</f>
        <v>-</v>
      </c>
      <c r="T43" s="41" t="str">
        <f>IF('3f CPIH'!P$16="-","-",'3i PAAC PAP'!$G$11*('3f CPIH'!P$16/'3f CPIH'!$G$16))</f>
        <v>-</v>
      </c>
      <c r="U43" s="41" t="str">
        <f>IF('3f CPIH'!Q$16="-","-",'3i PAAC PAP'!$G$11*('3f CPIH'!Q$16/'3f CPIH'!$G$16))</f>
        <v>-</v>
      </c>
      <c r="V43" s="41" t="str">
        <f>IF('3f CPIH'!R$16="-","-",'3i PAAC PAP'!$G$11*('3f CPIH'!R$16/'3f CPIH'!$G$16))</f>
        <v>-</v>
      </c>
      <c r="W43" s="41" t="str">
        <f>IF('3f CPIH'!S$16="-","-",'3i PAAC PAP'!$G$11*('3f CPIH'!S$16/'3f CPIH'!$G$16))</f>
        <v>-</v>
      </c>
      <c r="X43" s="41" t="str">
        <f>IF('3f CPIH'!T$16="-","-",'3i PAAC PAP'!$G$11*('3f CPIH'!T$16/'3f CPIH'!$G$16))</f>
        <v>-</v>
      </c>
      <c r="Y43" s="41" t="str">
        <f>IF('3f CPIH'!U$16="-","-",'3i PAAC PAP'!$G$11*('3f CPIH'!U$16/'3f CPIH'!$G$16))</f>
        <v>-</v>
      </c>
      <c r="Z43" s="41" t="str">
        <f>IF('3f CPIH'!V$16="-","-",'3i PAAC PAP'!$G$11*('3f CPIH'!V$16/'3f CPIH'!$G$16))</f>
        <v>-</v>
      </c>
      <c r="AA43" s="29"/>
    </row>
    <row r="44" spans="1:27" s="30" customFormat="1" ht="11.5" x14ac:dyDescent="0.25">
      <c r="A44" s="273">
        <v>8</v>
      </c>
      <c r="B44" s="142" t="s">
        <v>352</v>
      </c>
      <c r="C44" s="142" t="s">
        <v>417</v>
      </c>
      <c r="D44" s="133" t="s">
        <v>321</v>
      </c>
      <c r="E44" s="134"/>
      <c r="F44" s="31"/>
      <c r="G44" s="41">
        <f>IF(G39="-","-",SUM(G37:G42)*'3i PAAC PAP'!$G$23)</f>
        <v>5.3297184578247974</v>
      </c>
      <c r="H44" s="41">
        <f>IF(H39="-","-",SUM(H37:H42)*'3i PAAC PAP'!$G$23)</f>
        <v>5.3366773419952604</v>
      </c>
      <c r="I44" s="41">
        <f>IF(I39="-","-",SUM(I37:I42)*'3i PAAC PAP'!$G$23)</f>
        <v>5.9783148135835713</v>
      </c>
      <c r="J44" s="41">
        <f>IF(J39="-","-",SUM(J37:J42)*'3i PAAC PAP'!$G$23)</f>
        <v>5.9991914660949641</v>
      </c>
      <c r="K44" s="41">
        <f>IF(K39="-","-",SUM(K37:K42)*'3i PAAC PAP'!$G$23)</f>
        <v>5.319873417620177</v>
      </c>
      <c r="L44" s="41">
        <f>IF(L39="-","-",SUM(L37:L42)*'3i PAAC PAP'!$G$23)</f>
        <v>5.3526809916183078</v>
      </c>
      <c r="M44" s="41">
        <f>IF(M39="-","-",SUM(M37:M42)*'3i PAAC PAP'!$G$23)</f>
        <v>5.6394870290217778</v>
      </c>
      <c r="N44" s="41">
        <f>IF(N39="-","-",SUM(N37:N42)*'3i PAAC PAP'!$G$23)</f>
        <v>5.9649075808665684</v>
      </c>
      <c r="O44" s="31"/>
      <c r="P44" s="41" t="str">
        <f>IF(P39="-","-",SUM(P37:P42)*'3i PAAC PAP'!$G$23)</f>
        <v>-</v>
      </c>
      <c r="Q44" s="41" t="str">
        <f>IF(Q39="-","-",SUM(Q37:Q42)*'3i PAAC PAP'!$G$23)</f>
        <v>-</v>
      </c>
      <c r="R44" s="41" t="str">
        <f>IF(R39="-","-",SUM(R37:R42)*'3i PAAC PAP'!$G$23)</f>
        <v>-</v>
      </c>
      <c r="S44" s="41" t="str">
        <f>IF(S39="-","-",SUM(S37:S42)*'3i PAAC PAP'!$G$23)</f>
        <v>-</v>
      </c>
      <c r="T44" s="41" t="str">
        <f>IF(T39="-","-",SUM(T37:T42)*'3i PAAC PAP'!$G$23)</f>
        <v>-</v>
      </c>
      <c r="U44" s="41" t="str">
        <f>IF(U39="-","-",SUM(U37:U42)*'3i PAAC PAP'!$G$23)</f>
        <v>-</v>
      </c>
      <c r="V44" s="41" t="str">
        <f>IF(V39="-","-",SUM(V37:V42)*'3i PAAC PAP'!$G$23)</f>
        <v>-</v>
      </c>
      <c r="W44" s="41" t="str">
        <f>IF(W39="-","-",SUM(W37:W42)*'3i PAAC PAP'!$G$23)</f>
        <v>-</v>
      </c>
      <c r="X44" s="41" t="str">
        <f>IF(X39="-","-",SUM(X37:X42)*'3i PAAC PAP'!$G$23)</f>
        <v>-</v>
      </c>
      <c r="Y44" s="41" t="str">
        <f>IF(Y39="-","-",SUM(Y37:Y42)*'3i PAAC PAP'!$G$23)</f>
        <v>-</v>
      </c>
      <c r="Z44" s="41" t="str">
        <f>IF(Z39="-","-",SUM(Z37:Z42)*'3i PAAC PAP'!$G$23)</f>
        <v>-</v>
      </c>
      <c r="AA44" s="29"/>
    </row>
    <row r="45" spans="1:27" s="30" customFormat="1" ht="11.25" customHeight="1" x14ac:dyDescent="0.25">
      <c r="A45" s="273">
        <v>9</v>
      </c>
      <c r="B45" s="142" t="s">
        <v>398</v>
      </c>
      <c r="C45" s="142" t="s">
        <v>548</v>
      </c>
      <c r="D45" s="140" t="s">
        <v>321</v>
      </c>
      <c r="E45" s="134"/>
      <c r="F45" s="31"/>
      <c r="G45" s="41">
        <f>IF(G39="-","-",SUM(G37:G44)*'3j EBIT'!$E$9)</f>
        <v>1.5772493652751436</v>
      </c>
      <c r="H45" s="41">
        <f>IF(H39="-","-",SUM(H37:H44)*'3j EBIT'!$E$9)</f>
        <v>1.5794748229056987</v>
      </c>
      <c r="I45" s="41">
        <f>IF(I39="-","-",SUM(I37:I44)*'3j EBIT'!$E$9)</f>
        <v>1.7413599578211976</v>
      </c>
      <c r="J45" s="41">
        <f>IF(J39="-","-",SUM(J37:J44)*'3j EBIT'!$E$9)</f>
        <v>1.7480363307128635</v>
      </c>
      <c r="K45" s="41">
        <f>IF(K39="-","-",SUM(K37:K44)*'3j EBIT'!$E$9)</f>
        <v>1.580267692585434</v>
      </c>
      <c r="L45" s="41">
        <f>IF(L39="-","-",SUM(L37:L44)*'3j EBIT'!$E$9)</f>
        <v>1.5916121659986853</v>
      </c>
      <c r="M45" s="41">
        <f>IF(M39="-","-",SUM(M37:M44)*'3j EBIT'!$E$9)</f>
        <v>1.6672344171835145</v>
      </c>
      <c r="N45" s="41">
        <f>IF(N39="-","-",SUM(N37:N44)*'3j EBIT'!$E$9)</f>
        <v>1.7511235080126872</v>
      </c>
      <c r="O45" s="31"/>
      <c r="P45" s="41" t="str">
        <f>IF(P39="-","-",SUM(P37:P44)*'3j EBIT'!$E$9)</f>
        <v>-</v>
      </c>
      <c r="Q45" s="41" t="str">
        <f>IF(Q39="-","-",SUM(Q37:Q44)*'3j EBIT'!$E$9)</f>
        <v>-</v>
      </c>
      <c r="R45" s="41" t="str">
        <f>IF(R39="-","-",SUM(R37:R44)*'3j EBIT'!$E$9)</f>
        <v>-</v>
      </c>
      <c r="S45" s="41" t="str">
        <f>IF(S39="-","-",SUM(S37:S44)*'3j EBIT'!$E$9)</f>
        <v>-</v>
      </c>
      <c r="T45" s="41" t="str">
        <f>IF(T39="-","-",SUM(T37:T44)*'3j EBIT'!$E$9)</f>
        <v>-</v>
      </c>
      <c r="U45" s="41" t="str">
        <f>IF(U39="-","-",SUM(U37:U44)*'3j EBIT'!$E$9)</f>
        <v>-</v>
      </c>
      <c r="V45" s="41" t="str">
        <f>IF(V39="-","-",SUM(V37:V44)*'3j EBIT'!$E$9)</f>
        <v>-</v>
      </c>
      <c r="W45" s="41" t="str">
        <f>IF(W39="-","-",SUM(W37:W44)*'3j EBIT'!$E$9)</f>
        <v>-</v>
      </c>
      <c r="X45" s="41" t="str">
        <f>IF(X39="-","-",SUM(X37:X44)*'3j EBIT'!$E$9)</f>
        <v>-</v>
      </c>
      <c r="Y45" s="41" t="str">
        <f>IF(Y39="-","-",SUM(Y37:Y44)*'3j EBIT'!$E$9)</f>
        <v>-</v>
      </c>
      <c r="Z45" s="41" t="str">
        <f>IF(Z39="-","-",SUM(Z37:Z44)*'3j EBIT'!$E$9)</f>
        <v>-</v>
      </c>
      <c r="AA45" s="29"/>
    </row>
    <row r="46" spans="1:27" s="30" customFormat="1" ht="11.25" customHeight="1" x14ac:dyDescent="0.25">
      <c r="A46" s="273">
        <v>10</v>
      </c>
      <c r="B46" s="142" t="s">
        <v>294</v>
      </c>
      <c r="C46" s="190" t="s">
        <v>549</v>
      </c>
      <c r="D46" s="140" t="s">
        <v>321</v>
      </c>
      <c r="E46" s="133"/>
      <c r="F46" s="31"/>
      <c r="G46" s="41">
        <f>IF(G41="-","-",SUM(G37:G39,G41:G45)*'3k HAP'!$E$10)</f>
        <v>0.99155678814961135</v>
      </c>
      <c r="H46" s="41">
        <f>IF(H41="-","-",SUM(H37:H39,H41:H45)*'3k HAP'!$E$10)</f>
        <v>0.99328463710940029</v>
      </c>
      <c r="I46" s="41">
        <f>IF(I41="-","-",SUM(I37:I39,I41:I45)*'3k HAP'!$E$10)</f>
        <v>1.008220922746403</v>
      </c>
      <c r="J46" s="41">
        <f>IF(J41="-","-",SUM(J37:J39,J41:J45)*'3k HAP'!$E$10)</f>
        <v>1.0134044696257705</v>
      </c>
      <c r="K46" s="41">
        <f>IF(K41="-","-",SUM(K37:K39,K41:K45)*'3k HAP'!$E$10)</f>
        <v>1.0118656535691459</v>
      </c>
      <c r="L46" s="41">
        <f>IF(L41="-","-",SUM(L37:L39,L41:L45)*'3k HAP'!$E$10)</f>
        <v>1.0206735213610623</v>
      </c>
      <c r="M46" s="41">
        <f>IF(M41="-","-",SUM(M37:M39,M41:M45)*'3k HAP'!$E$10)</f>
        <v>1.0709324408587531</v>
      </c>
      <c r="N46" s="41">
        <f>IF(N41="-","-",SUM(N37:N39,N41:N45)*'3k HAP'!$E$10)</f>
        <v>1.1360640687705748</v>
      </c>
      <c r="O46" s="31"/>
      <c r="P46" s="41">
        <f>IF(P41="-","-",SUM(P37:P39,P41:P45)*'3k HAP'!$E$10)</f>
        <v>0.84449485614831143</v>
      </c>
      <c r="Q46" s="41" t="str">
        <f>IF(Q41="-","-",SUM(Q37:Q39,Q41:Q45)*'3k HAP'!$E$10)</f>
        <v>-</v>
      </c>
      <c r="R46" s="41" t="str">
        <f>IF(R41="-","-",SUM(R37:R39,R41:R45)*'3k HAP'!$E$10)</f>
        <v>-</v>
      </c>
      <c r="S46" s="41" t="str">
        <f>IF(S41="-","-",SUM(S37:S39,S41:S45)*'3k HAP'!$E$10)</f>
        <v>-</v>
      </c>
      <c r="T46" s="41" t="str">
        <f>IF(T41="-","-",SUM(T37:T39,T41:T45)*'3k HAP'!$E$10)</f>
        <v>-</v>
      </c>
      <c r="U46" s="41" t="str">
        <f>IF(U41="-","-",SUM(U37:U39,U41:U45)*'3k HAP'!$E$10)</f>
        <v>-</v>
      </c>
      <c r="V46" s="41" t="str">
        <f>IF(V41="-","-",SUM(V37:V39,V41:V45)*'3k HAP'!$E$10)</f>
        <v>-</v>
      </c>
      <c r="W46" s="41" t="str">
        <f>IF(W41="-","-",SUM(W37:W39,W41:W45)*'3k HAP'!$E$10)</f>
        <v>-</v>
      </c>
      <c r="X46" s="41" t="str">
        <f>IF(X41="-","-",SUM(X37:X39,X41:X45)*'3k HAP'!$E$10)</f>
        <v>-</v>
      </c>
      <c r="Y46" s="41" t="str">
        <f>IF(Y41="-","-",SUM(Y37:Y39,Y41:Y45)*'3k HAP'!$E$10)</f>
        <v>-</v>
      </c>
      <c r="Z46" s="41" t="str">
        <f>IF(Z41="-","-",SUM(Z37:Z39,Z41:Z45)*'3k HAP'!$E$10)</f>
        <v>-</v>
      </c>
      <c r="AA46" s="29"/>
    </row>
    <row r="47" spans="1:27" s="30" customFormat="1" ht="11.25" customHeight="1" x14ac:dyDescent="0.25">
      <c r="A47" s="273">
        <v>11</v>
      </c>
      <c r="B47" s="142" t="s">
        <v>46</v>
      </c>
      <c r="C47" s="142" t="str">
        <f>B47&amp;"_"&amp;D47</f>
        <v>Total_London</v>
      </c>
      <c r="D47" s="140" t="s">
        <v>321</v>
      </c>
      <c r="E47" s="134"/>
      <c r="F47" s="31"/>
      <c r="G47" s="41">
        <f t="shared" ref="G47:N47" si="4">IF(G41="-","-",SUM(G37:G46))</f>
        <v>85.581930641590219</v>
      </c>
      <c r="H47" s="41">
        <f t="shared" si="4"/>
        <v>85.703013297157128</v>
      </c>
      <c r="I47" s="41">
        <f t="shared" si="4"/>
        <v>94.40010497642011</v>
      </c>
      <c r="J47" s="41">
        <f t="shared" si="4"/>
        <v>94.763352943120921</v>
      </c>
      <c r="K47" s="41">
        <f t="shared" si="4"/>
        <v>85.764117166440585</v>
      </c>
      <c r="L47" s="41">
        <f t="shared" si="4"/>
        <v>86.381347055711601</v>
      </c>
      <c r="M47" s="41">
        <f t="shared" si="4"/>
        <v>90.487346709806189</v>
      </c>
      <c r="N47" s="41">
        <f t="shared" si="4"/>
        <v>95.051582735345747</v>
      </c>
      <c r="O47" s="31"/>
      <c r="P47" s="41">
        <f t="shared" ref="P47:Z47" si="5">IF(P41="-","-",SUM(P37:P46))</f>
        <v>59.179755970990563</v>
      </c>
      <c r="Q47" s="41" t="str">
        <f t="shared" si="5"/>
        <v>-</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25" customHeight="1" x14ac:dyDescent="0.25">
      <c r="A48" s="273">
        <v>1</v>
      </c>
      <c r="B48" s="138" t="s">
        <v>353</v>
      </c>
      <c r="C48" s="138" t="s">
        <v>344</v>
      </c>
      <c r="D48" s="141" t="s">
        <v>322</v>
      </c>
      <c r="E48" s="137"/>
      <c r="F48" s="31"/>
      <c r="G48" s="135" t="s">
        <v>336</v>
      </c>
      <c r="H48" s="135" t="s">
        <v>336</v>
      </c>
      <c r="I48" s="135" t="s">
        <v>336</v>
      </c>
      <c r="J48" s="135" t="s">
        <v>336</v>
      </c>
      <c r="K48" s="135" t="s">
        <v>336</v>
      </c>
      <c r="L48" s="135" t="s">
        <v>336</v>
      </c>
      <c r="M48" s="135" t="s">
        <v>336</v>
      </c>
      <c r="N48" s="135" t="s">
        <v>336</v>
      </c>
      <c r="O48" s="31"/>
      <c r="P48" s="135" t="s">
        <v>336</v>
      </c>
      <c r="Q48" s="135" t="s">
        <v>336</v>
      </c>
      <c r="R48" s="135" t="s">
        <v>336</v>
      </c>
      <c r="S48" s="135" t="s">
        <v>336</v>
      </c>
      <c r="T48" s="135" t="s">
        <v>336</v>
      </c>
      <c r="U48" s="135" t="s">
        <v>336</v>
      </c>
      <c r="V48" s="135" t="s">
        <v>336</v>
      </c>
      <c r="W48" s="135" t="s">
        <v>336</v>
      </c>
      <c r="X48" s="135" t="s">
        <v>336</v>
      </c>
      <c r="Y48" s="135" t="s">
        <v>336</v>
      </c>
      <c r="Z48" s="135" t="s">
        <v>336</v>
      </c>
      <c r="AA48" s="29"/>
    </row>
    <row r="49" spans="1:27" s="30" customFormat="1" ht="11.25" customHeight="1" x14ac:dyDescent="0.25">
      <c r="A49" s="273">
        <v>2</v>
      </c>
      <c r="B49" s="138" t="s">
        <v>353</v>
      </c>
      <c r="C49" s="138" t="s">
        <v>303</v>
      </c>
      <c r="D49" s="141" t="s">
        <v>322</v>
      </c>
      <c r="E49" s="137"/>
      <c r="F49" s="31"/>
      <c r="G49" s="135" t="s">
        <v>336</v>
      </c>
      <c r="H49" s="135" t="s">
        <v>336</v>
      </c>
      <c r="I49" s="135" t="s">
        <v>336</v>
      </c>
      <c r="J49" s="135" t="s">
        <v>336</v>
      </c>
      <c r="K49" s="135" t="s">
        <v>336</v>
      </c>
      <c r="L49" s="135" t="s">
        <v>336</v>
      </c>
      <c r="M49" s="135" t="s">
        <v>336</v>
      </c>
      <c r="N49" s="135" t="s">
        <v>336</v>
      </c>
      <c r="O49" s="31"/>
      <c r="P49" s="135" t="s">
        <v>336</v>
      </c>
      <c r="Q49" s="135" t="s">
        <v>336</v>
      </c>
      <c r="R49" s="135" t="s">
        <v>336</v>
      </c>
      <c r="S49" s="135" t="s">
        <v>336</v>
      </c>
      <c r="T49" s="135" t="s">
        <v>336</v>
      </c>
      <c r="U49" s="135" t="s">
        <v>336</v>
      </c>
      <c r="V49" s="135" t="s">
        <v>336</v>
      </c>
      <c r="W49" s="135" t="s">
        <v>336</v>
      </c>
      <c r="X49" s="135" t="s">
        <v>336</v>
      </c>
      <c r="Y49" s="135" t="s">
        <v>336</v>
      </c>
      <c r="Z49" s="135" t="s">
        <v>336</v>
      </c>
      <c r="AA49" s="29"/>
    </row>
    <row r="50" spans="1:27" s="30" customFormat="1" ht="11.25" customHeight="1" x14ac:dyDescent="0.25">
      <c r="A50" s="273">
        <v>3</v>
      </c>
      <c r="B50" s="138" t="s">
        <v>2</v>
      </c>
      <c r="C50" s="138" t="s">
        <v>345</v>
      </c>
      <c r="D50" s="141" t="s">
        <v>322</v>
      </c>
      <c r="E50" s="137"/>
      <c r="F50" s="31"/>
      <c r="G50" s="135">
        <f>IF('3c PC'!G14="-","-",'3c PC'!G61)</f>
        <v>6.5567588596821027</v>
      </c>
      <c r="H50" s="135">
        <f>IF('3c PC'!H14="-","-",'3c PC'!H61)</f>
        <v>6.5567588596821027</v>
      </c>
      <c r="I50" s="135">
        <f>IF('3c PC'!I14="-","-",'3c PC'!I61)</f>
        <v>6.6197359495950758</v>
      </c>
      <c r="J50" s="135">
        <f>IF('3c PC'!J14="-","-",'3c PC'!J61)</f>
        <v>6.6197359495950758</v>
      </c>
      <c r="K50" s="135">
        <f>IF('3c PC'!K14="-","-",'3c PC'!K61)</f>
        <v>6.6995028867368616</v>
      </c>
      <c r="L50" s="135">
        <f>IF('3c PC'!L14="-","-",'3c PC'!L61)</f>
        <v>6.6995028867368616</v>
      </c>
      <c r="M50" s="135">
        <f>IF('3c PC'!M14="-","-",'3c PC'!M61)</f>
        <v>7.1131218301273513</v>
      </c>
      <c r="N50" s="135">
        <f>IF('3c PC'!N14="-","-",'3c PC'!N61)</f>
        <v>7.1131218301273513</v>
      </c>
      <c r="O50" s="31"/>
      <c r="P50" s="135" t="str">
        <f>'3c PC'!P61</f>
        <v>-</v>
      </c>
      <c r="Q50" s="135" t="str">
        <f>'3c PC'!Q61</f>
        <v>-</v>
      </c>
      <c r="R50" s="135" t="str">
        <f>'3c PC'!R61</f>
        <v>-</v>
      </c>
      <c r="S50" s="135" t="str">
        <f>'3c PC'!S61</f>
        <v>-</v>
      </c>
      <c r="T50" s="135" t="str">
        <f>'3c PC'!T61</f>
        <v>-</v>
      </c>
      <c r="U50" s="135" t="str">
        <f>'3c PC'!U61</f>
        <v>-</v>
      </c>
      <c r="V50" s="135" t="str">
        <f>'3c PC'!V61</f>
        <v>-</v>
      </c>
      <c r="W50" s="135" t="str">
        <f>'3c PC'!W61</f>
        <v>-</v>
      </c>
      <c r="X50" s="135" t="str">
        <f>'3c PC'!X61</f>
        <v>-</v>
      </c>
      <c r="Y50" s="135" t="str">
        <f>'3c PC'!Y61</f>
        <v>-</v>
      </c>
      <c r="Z50" s="135" t="str">
        <f>'3c PC'!Z61</f>
        <v>-</v>
      </c>
      <c r="AA50" s="29"/>
    </row>
    <row r="51" spans="1:27" s="30" customFormat="1" ht="11.25" customHeight="1" x14ac:dyDescent="0.25">
      <c r="A51" s="273">
        <v>4</v>
      </c>
      <c r="B51" s="138" t="s">
        <v>355</v>
      </c>
      <c r="C51" s="138" t="s">
        <v>346</v>
      </c>
      <c r="D51" s="141" t="s">
        <v>322</v>
      </c>
      <c r="E51" s="137"/>
      <c r="F51" s="31"/>
      <c r="G51" s="135">
        <f>IF('3d NC-Elec'!H45="-","-",'3d NC-Elec'!H45)</f>
        <v>19.308499999999999</v>
      </c>
      <c r="H51" s="135">
        <f>IF('3d NC-Elec'!I45="-","-",'3d NC-Elec'!I45)</f>
        <v>19.308499999999999</v>
      </c>
      <c r="I51" s="135">
        <f>IF('3d NC-Elec'!J45="-","-",'3d NC-Elec'!J45)</f>
        <v>14.818999999999999</v>
      </c>
      <c r="J51" s="135">
        <f>IF('3d NC-Elec'!K45="-","-",'3d NC-Elec'!K45)</f>
        <v>14.818999999999999</v>
      </c>
      <c r="K51" s="135">
        <f>IF('3d NC-Elec'!L45="-","-",'3d NC-Elec'!L45)</f>
        <v>15.184000000000001</v>
      </c>
      <c r="L51" s="135">
        <f>IF('3d NC-Elec'!M45="-","-",'3d NC-Elec'!M45)</f>
        <v>15.184000000000001</v>
      </c>
      <c r="M51" s="135">
        <f>IF('3d NC-Elec'!N45="-","-",'3d NC-Elec'!N45)</f>
        <v>13.468499999999999</v>
      </c>
      <c r="N51" s="135">
        <f>IF('3d NC-Elec'!O45="-","-",'3d NC-Elec'!O45)</f>
        <v>13.468499999999999</v>
      </c>
      <c r="O51" s="31"/>
      <c r="P51" s="135" t="str">
        <f>'3d NC-Elec'!Q45</f>
        <v>-</v>
      </c>
      <c r="Q51" s="135" t="str">
        <f>'3d NC-Elec'!R45</f>
        <v>-</v>
      </c>
      <c r="R51" s="135" t="str">
        <f>'3d NC-Elec'!S45</f>
        <v>-</v>
      </c>
      <c r="S51" s="135" t="str">
        <f>'3d NC-Elec'!T45</f>
        <v>-</v>
      </c>
      <c r="T51" s="135" t="str">
        <f>'3d NC-Elec'!U45</f>
        <v>-</v>
      </c>
      <c r="U51" s="135" t="str">
        <f>'3d NC-Elec'!V45</f>
        <v>-</v>
      </c>
      <c r="V51" s="135" t="str">
        <f>'3d NC-Elec'!W45</f>
        <v>-</v>
      </c>
      <c r="W51" s="135" t="str">
        <f>'3d NC-Elec'!X45</f>
        <v>-</v>
      </c>
      <c r="X51" s="135" t="str">
        <f>'3d NC-Elec'!Y45</f>
        <v>-</v>
      </c>
      <c r="Y51" s="135" t="str">
        <f>'3d NC-Elec'!Z45</f>
        <v>-</v>
      </c>
      <c r="Z51" s="135" t="str">
        <f>'3d NC-Elec'!AA45</f>
        <v>-</v>
      </c>
      <c r="AA51" s="29"/>
    </row>
    <row r="52" spans="1:27" s="30" customFormat="1" ht="11.5" x14ac:dyDescent="0.25">
      <c r="A52" s="273">
        <v>5</v>
      </c>
      <c r="B52" s="138" t="s">
        <v>352</v>
      </c>
      <c r="C52" s="138" t="s">
        <v>347</v>
      </c>
      <c r="D52" s="141" t="s">
        <v>322</v>
      </c>
      <c r="E52" s="137"/>
      <c r="F52" s="31"/>
      <c r="G52" s="135">
        <f>IF('3f CPIH'!C$16="-","-",'3g OC '!$E$9*('3f CPIH'!C$16/'3f CPIH'!$G$16))</f>
        <v>42.4769437907173</v>
      </c>
      <c r="H52" s="135">
        <f>IF('3f CPIH'!D$16="-","-",'3g OC '!$E$9*('3f CPIH'!D$16/'3f CPIH'!$G$16))</f>
        <v>42.561982717225234</v>
      </c>
      <c r="I52" s="135">
        <f>IF('3f CPIH'!E$16="-","-",'3g OC '!$E$9*('3f CPIH'!E$16/'3f CPIH'!$G$16))</f>
        <v>42.689541106987157</v>
      </c>
      <c r="J52" s="135">
        <f>IF('3f CPIH'!F$16="-","-",'3g OC '!$E$9*('3f CPIH'!F$16/'3f CPIH'!$G$16))</f>
        <v>42.944657886510981</v>
      </c>
      <c r="K52" s="135">
        <f>IF('3f CPIH'!G$16="-","-",'3g OC '!$E$9*('3f CPIH'!G$16/'3f CPIH'!$G$16))</f>
        <v>43.454891445558637</v>
      </c>
      <c r="L52" s="135">
        <f>IF('3f CPIH'!H$16="-","-",'3g OC '!$E$9*('3f CPIH'!H$16/'3f CPIH'!$G$16))</f>
        <v>44.007644467860267</v>
      </c>
      <c r="M52" s="135">
        <f>IF('3f CPIH'!I$16="-","-",'3g OC '!$E$9*('3f CPIH'!I$16/'3f CPIH'!$G$16))</f>
        <v>44.645436416669831</v>
      </c>
      <c r="N52" s="135">
        <f>IF('3f CPIH'!J$16="-","-",'3g OC '!$E$9*('3f CPIH'!J$16/'3f CPIH'!$G$16))</f>
        <v>45.028111585955578</v>
      </c>
      <c r="O52" s="31"/>
      <c r="P52" s="135">
        <f>IF('3f CPIH'!L$16="-","-",'3g OC '!$E$9*('3f CPIH'!L$16/'3f CPIH'!$G$16))</f>
        <v>45.028111585955578</v>
      </c>
      <c r="Q52" s="135" t="str">
        <f>IF('3f CPIH'!M$16="-","-",'3g OC '!$E$9*('3f CPIH'!M$16/'3f CPIH'!$G$16))</f>
        <v>-</v>
      </c>
      <c r="R52" s="135" t="str">
        <f>IF('3f CPIH'!N$16="-","-",'3g OC '!$E$9*('3f CPIH'!N$16/'3f CPIH'!$G$16))</f>
        <v>-</v>
      </c>
      <c r="S52" s="135" t="str">
        <f>IF('3f CPIH'!O$16="-","-",'3g OC '!$E$9*('3f CPIH'!O$16/'3f CPIH'!$G$16))</f>
        <v>-</v>
      </c>
      <c r="T52" s="135" t="str">
        <f>IF('3f CPIH'!P$16="-","-",'3g OC '!$E$9*('3f CPIH'!P$16/'3f CPIH'!$G$16))</f>
        <v>-</v>
      </c>
      <c r="U52" s="135" t="str">
        <f>IF('3f CPIH'!Q$16="-","-",'3g OC '!$E$9*('3f CPIH'!Q$16/'3f CPIH'!$G$16))</f>
        <v>-</v>
      </c>
      <c r="V52" s="135" t="str">
        <f>IF('3f CPIH'!R$16="-","-",'3g OC '!$E$9*('3f CPIH'!R$16/'3f CPIH'!$G$16))</f>
        <v>-</v>
      </c>
      <c r="W52" s="135" t="str">
        <f>IF('3f CPIH'!S$16="-","-",'3g OC '!$E$9*('3f CPIH'!S$16/'3f CPIH'!$G$16))</f>
        <v>-</v>
      </c>
      <c r="X52" s="135" t="str">
        <f>IF('3f CPIH'!T$16="-","-",'3g OC '!$E$9*('3f CPIH'!T$16/'3f CPIH'!$G$16))</f>
        <v>-</v>
      </c>
      <c r="Y52" s="135" t="str">
        <f>IF('3f CPIH'!U$16="-","-",'3g OC '!$E$9*('3f CPIH'!U$16/'3f CPIH'!$G$16))</f>
        <v>-</v>
      </c>
      <c r="Z52" s="135" t="str">
        <f>IF('3f CPIH'!V$16="-","-",'3g OC '!$E$9*('3f CPIH'!V$16/'3f CPIH'!$G$16))</f>
        <v>-</v>
      </c>
      <c r="AA52" s="29"/>
    </row>
    <row r="53" spans="1:27" s="30" customFormat="1" ht="11.5" x14ac:dyDescent="0.25">
      <c r="A53" s="273">
        <v>6</v>
      </c>
      <c r="B53" s="138" t="s">
        <v>352</v>
      </c>
      <c r="C53" s="138" t="s">
        <v>45</v>
      </c>
      <c r="D53" s="141" t="s">
        <v>322</v>
      </c>
      <c r="E53" s="137"/>
      <c r="F53" s="31"/>
      <c r="G53" s="135" t="s">
        <v>336</v>
      </c>
      <c r="H53" s="135" t="s">
        <v>336</v>
      </c>
      <c r="I53" s="135" t="s">
        <v>336</v>
      </c>
      <c r="J53" s="135" t="s">
        <v>336</v>
      </c>
      <c r="K53" s="135">
        <f>IF('3h SMNCC'!F$36="-","-",'3h SMNCC'!F$44)</f>
        <v>0</v>
      </c>
      <c r="L53" s="135">
        <f>IF('3h SMNCC'!G$36="-","-",'3h SMNCC'!G$44)</f>
        <v>-0.15183804717209767</v>
      </c>
      <c r="M53" s="135">
        <f>IF('3h SMNCC'!H$36="-","-",'3h SMNCC'!H$44)</f>
        <v>1.7175769694001015</v>
      </c>
      <c r="N53" s="135">
        <f>IF('3h SMNCC'!I$36="-","-",'3h SMNCC'!I$44)</f>
        <v>5.3116046327263104</v>
      </c>
      <c r="O53" s="31"/>
      <c r="P53" s="135" t="str">
        <f>IF('3h SMNCC'!K$36="-","-",'3h SMNCC'!K$44)</f>
        <v>-</v>
      </c>
      <c r="Q53" s="135" t="str">
        <f>IF('3h SMNCC'!L$36="-","-",'3h SMNCC'!L$44)</f>
        <v>-</v>
      </c>
      <c r="R53" s="135" t="str">
        <f>IF('3h SMNCC'!M$36="-","-",'3h SMNCC'!M$44)</f>
        <v>-</v>
      </c>
      <c r="S53" s="135" t="str">
        <f>IF('3h SMNCC'!N$36="-","-",'3h SMNCC'!N$44)</f>
        <v>-</v>
      </c>
      <c r="T53" s="135" t="str">
        <f>IF('3h SMNCC'!O$36="-","-",'3h SMNCC'!O$44)</f>
        <v>-</v>
      </c>
      <c r="U53" s="135" t="str">
        <f>IF('3h SMNCC'!P$36="-","-",'3h SMNCC'!P$44)</f>
        <v>-</v>
      </c>
      <c r="V53" s="135" t="str">
        <f>IF('3h SMNCC'!Q$36="-","-",'3h SMNCC'!Q$44)</f>
        <v>-</v>
      </c>
      <c r="W53" s="135" t="str">
        <f>IF('3h SMNCC'!R$36="-","-",'3h SMNCC'!R$44)</f>
        <v>-</v>
      </c>
      <c r="X53" s="135" t="str">
        <f>IF('3h SMNCC'!S$36="-","-",'3h SMNCC'!S$44)</f>
        <v>-</v>
      </c>
      <c r="Y53" s="135" t="str">
        <f>IF('3h SMNCC'!T$36="-","-",'3h SMNCC'!T$44)</f>
        <v>-</v>
      </c>
      <c r="Z53" s="135" t="str">
        <f>IF('3h SMNCC'!U$36="-","-",'3h SMNCC'!U$44)</f>
        <v>-</v>
      </c>
      <c r="AA53" s="29"/>
    </row>
    <row r="54" spans="1:27" s="30" customFormat="1" ht="12.4" customHeight="1" x14ac:dyDescent="0.25">
      <c r="A54" s="273">
        <v>7</v>
      </c>
      <c r="B54" s="138" t="s">
        <v>352</v>
      </c>
      <c r="C54" s="138" t="s">
        <v>399</v>
      </c>
      <c r="D54" s="141" t="s">
        <v>322</v>
      </c>
      <c r="E54" s="137"/>
      <c r="F54" s="31"/>
      <c r="G54" s="135">
        <f>IF('3f CPIH'!C$16="-","-",'3i PAAC PAP'!$G$11*('3f CPIH'!C$16/'3f CPIH'!$G$16))</f>
        <v>12.553203379941255</v>
      </c>
      <c r="H54" s="135">
        <f>IF('3f CPIH'!D$16="-","-",'3i PAAC PAP'!$G$11*('3f CPIH'!D$16/'3f CPIH'!$G$16))</f>
        <v>12.578334918239436</v>
      </c>
      <c r="I54" s="135">
        <f>IF('3f CPIH'!E$16="-","-",'3i PAAC PAP'!$G$11*('3f CPIH'!E$16/'3f CPIH'!$G$16))</f>
        <v>12.616032225686709</v>
      </c>
      <c r="J54" s="135">
        <f>IF('3f CPIH'!F$16="-","-",'3i PAAC PAP'!$G$11*('3f CPIH'!F$16/'3f CPIH'!$G$16))</f>
        <v>12.691426840581251</v>
      </c>
      <c r="K54" s="135">
        <f>IF('3f CPIH'!G$16="-","-",'3i PAAC PAP'!$G$11*('3f CPIH'!G$16/'3f CPIH'!$G$16))</f>
        <v>12.842216070370334</v>
      </c>
      <c r="L54" s="135">
        <f>IF('3f CPIH'!H$16="-","-",'3i PAAC PAP'!$G$11*('3f CPIH'!H$16/'3f CPIH'!$G$16))</f>
        <v>13.005571069308509</v>
      </c>
      <c r="M54" s="135">
        <f>IF('3f CPIH'!I$16="-","-",'3i PAAC PAP'!$G$11*('3f CPIH'!I$16/'3f CPIH'!$G$16))</f>
        <v>13.194057606544863</v>
      </c>
      <c r="N54" s="135">
        <f>IF('3f CPIH'!J$16="-","-",'3i PAAC PAP'!$G$11*('3f CPIH'!J$16/'3f CPIH'!$G$16))</f>
        <v>13.307149528886677</v>
      </c>
      <c r="O54" s="31"/>
      <c r="P54" s="135">
        <f>IF('3f CPIH'!L$16="-","-",'3i PAAC PAP'!$G$11*('3f CPIH'!L$16/'3f CPIH'!$G$16))</f>
        <v>13.307149528886677</v>
      </c>
      <c r="Q54" s="135" t="str">
        <f>IF('3f CPIH'!M$16="-","-",'3i PAAC PAP'!$G$11*('3f CPIH'!M$16/'3f CPIH'!$G$16))</f>
        <v>-</v>
      </c>
      <c r="R54" s="135" t="str">
        <f>IF('3f CPIH'!N$16="-","-",'3i PAAC PAP'!$G$11*('3f CPIH'!N$16/'3f CPIH'!$G$16))</f>
        <v>-</v>
      </c>
      <c r="S54" s="135" t="str">
        <f>IF('3f CPIH'!O$16="-","-",'3i PAAC PAP'!$G$11*('3f CPIH'!O$16/'3f CPIH'!$G$16))</f>
        <v>-</v>
      </c>
      <c r="T54" s="135" t="str">
        <f>IF('3f CPIH'!P$16="-","-",'3i PAAC PAP'!$G$11*('3f CPIH'!P$16/'3f CPIH'!$G$16))</f>
        <v>-</v>
      </c>
      <c r="U54" s="135" t="str">
        <f>IF('3f CPIH'!Q$16="-","-",'3i PAAC PAP'!$G$11*('3f CPIH'!Q$16/'3f CPIH'!$G$16))</f>
        <v>-</v>
      </c>
      <c r="V54" s="135" t="str">
        <f>IF('3f CPIH'!R$16="-","-",'3i PAAC PAP'!$G$11*('3f CPIH'!R$16/'3f CPIH'!$G$16))</f>
        <v>-</v>
      </c>
      <c r="W54" s="135" t="str">
        <f>IF('3f CPIH'!S$16="-","-",'3i PAAC PAP'!$G$11*('3f CPIH'!S$16/'3f CPIH'!$G$16))</f>
        <v>-</v>
      </c>
      <c r="X54" s="135" t="str">
        <f>IF('3f CPIH'!T$16="-","-",'3i PAAC PAP'!$G$11*('3f CPIH'!T$16/'3f CPIH'!$G$16))</f>
        <v>-</v>
      </c>
      <c r="Y54" s="135" t="str">
        <f>IF('3f CPIH'!U$16="-","-",'3i PAAC PAP'!$G$11*('3f CPIH'!U$16/'3f CPIH'!$G$16))</f>
        <v>-</v>
      </c>
      <c r="Z54" s="135" t="str">
        <f>IF('3f CPIH'!V$16="-","-",'3i PAAC PAP'!$G$11*('3f CPIH'!V$16/'3f CPIH'!$G$16))</f>
        <v>-</v>
      </c>
      <c r="AA54" s="29"/>
    </row>
    <row r="55" spans="1:27" s="30" customFormat="1" ht="11.5" x14ac:dyDescent="0.25">
      <c r="A55" s="273">
        <v>8</v>
      </c>
      <c r="B55" s="138" t="s">
        <v>352</v>
      </c>
      <c r="C55" s="138" t="s">
        <v>417</v>
      </c>
      <c r="D55" s="141" t="s">
        <v>322</v>
      </c>
      <c r="E55" s="137"/>
      <c r="F55" s="31"/>
      <c r="G55" s="135">
        <f>IF(G50="-","-",SUM(G48:G53)*'3i PAAC PAP'!$G$23)</f>
        <v>5.5925620386811854</v>
      </c>
      <c r="H55" s="135">
        <f>IF(H50="-","-",SUM(H48:H53)*'3i PAAC PAP'!$G$23)</f>
        <v>5.5995209228516485</v>
      </c>
      <c r="I55" s="135">
        <f>IF(I50="-","-",SUM(I48:I53)*'3i PAAC PAP'!$G$23)</f>
        <v>5.2477291331577449</v>
      </c>
      <c r="J55" s="135">
        <f>IF(J50="-","-",SUM(J48:J53)*'3i PAAC PAP'!$G$23)</f>
        <v>5.2686057856691368</v>
      </c>
      <c r="K55" s="135">
        <f>IF(K50="-","-",SUM(K48:K53)*'3i PAAC PAP'!$G$23)</f>
        <v>5.3467551474804891</v>
      </c>
      <c r="L55" s="135">
        <f>IF(L50="-","-",SUM(L48:L53)*'3i PAAC PAP'!$G$23)</f>
        <v>5.3795627214786208</v>
      </c>
      <c r="M55" s="135">
        <f>IF(M50="-","-",SUM(M48:M53)*'3i PAAC PAP'!$G$23)</f>
        <v>5.4781966498599024</v>
      </c>
      <c r="N55" s="135">
        <f>IF(N50="-","-",SUM(N48:N53)*'3i PAAC PAP'!$G$23)</f>
        <v>5.8036172017046948</v>
      </c>
      <c r="O55" s="31"/>
      <c r="P55" s="135" t="str">
        <f>IF(P50="-","-",SUM(P48:P53)*'3i PAAC PAP'!$G$23)</f>
        <v>-</v>
      </c>
      <c r="Q55" s="135" t="str">
        <f>IF(Q50="-","-",SUM(Q48:Q53)*'3i PAAC PAP'!$G$23)</f>
        <v>-</v>
      </c>
      <c r="R55" s="135" t="str">
        <f>IF(R50="-","-",SUM(R48:R53)*'3i PAAC PAP'!$G$23)</f>
        <v>-</v>
      </c>
      <c r="S55" s="135" t="str">
        <f>IF(S50="-","-",SUM(S48:S53)*'3i PAAC PAP'!$G$23)</f>
        <v>-</v>
      </c>
      <c r="T55" s="135" t="str">
        <f>IF(T50="-","-",SUM(T48:T53)*'3i PAAC PAP'!$G$23)</f>
        <v>-</v>
      </c>
      <c r="U55" s="135" t="str">
        <f>IF(U50="-","-",SUM(U48:U53)*'3i PAAC PAP'!$G$23)</f>
        <v>-</v>
      </c>
      <c r="V55" s="135" t="str">
        <f>IF(V50="-","-",SUM(V48:V53)*'3i PAAC PAP'!$G$23)</f>
        <v>-</v>
      </c>
      <c r="W55" s="135" t="str">
        <f>IF(W50="-","-",SUM(W48:W53)*'3i PAAC PAP'!$G$23)</f>
        <v>-</v>
      </c>
      <c r="X55" s="135" t="str">
        <f>IF(X50="-","-",SUM(X48:X53)*'3i PAAC PAP'!$G$23)</f>
        <v>-</v>
      </c>
      <c r="Y55" s="135" t="str">
        <f>IF(Y50="-","-",SUM(Y48:Y53)*'3i PAAC PAP'!$G$23)</f>
        <v>-</v>
      </c>
      <c r="Z55" s="135" t="str">
        <f>IF(Z50="-","-",SUM(Z48:Z53)*'3i PAAC PAP'!$G$23)</f>
        <v>-</v>
      </c>
      <c r="AA55" s="29"/>
    </row>
    <row r="56" spans="1:27" s="30" customFormat="1" ht="11.25" customHeight="1" x14ac:dyDescent="0.25">
      <c r="A56" s="273">
        <v>9</v>
      </c>
      <c r="B56" s="138" t="s">
        <v>398</v>
      </c>
      <c r="C56" s="138" t="s">
        <v>548</v>
      </c>
      <c r="D56" s="141" t="s">
        <v>322</v>
      </c>
      <c r="E56" s="137"/>
      <c r="F56" s="31"/>
      <c r="G56" s="135">
        <f>IF(G50="-","-",SUM(G48:G55)*'3j EBIT'!$E$9)</f>
        <v>1.6432713933114147</v>
      </c>
      <c r="H56" s="135">
        <f>IF(H50="-","-",SUM(H48:H55)*'3j EBIT'!$E$9)</f>
        <v>1.6454968509419701</v>
      </c>
      <c r="I56" s="135">
        <f>IF(I50="-","-",SUM(I48:I55)*'3j EBIT'!$E$9)</f>
        <v>1.5578487298931072</v>
      </c>
      <c r="J56" s="135">
        <f>IF(J50="-","-",SUM(J48:J55)*'3j EBIT'!$E$9)</f>
        <v>1.5645251027847722</v>
      </c>
      <c r="K56" s="135">
        <f>IF(K50="-","-",SUM(K48:K55)*'3j EBIT'!$E$9)</f>
        <v>1.5870199454527805</v>
      </c>
      <c r="L56" s="135">
        <f>IF(L50="-","-",SUM(L48:L55)*'3j EBIT'!$E$9)</f>
        <v>1.5983644188660315</v>
      </c>
      <c r="M56" s="135">
        <f>IF(M50="-","-",SUM(M48:M55)*'3j EBIT'!$E$9)</f>
        <v>1.6267208999794387</v>
      </c>
      <c r="N56" s="135">
        <f>IF(N50="-","-",SUM(N48:N55)*'3j EBIT'!$E$9)</f>
        <v>1.7106099908086119</v>
      </c>
      <c r="O56" s="31"/>
      <c r="P56" s="135" t="str">
        <f>IF(P50="-","-",SUM(P48:P55)*'3j EBIT'!$E$9)</f>
        <v>-</v>
      </c>
      <c r="Q56" s="135" t="str">
        <f>IF(Q50="-","-",SUM(Q48:Q55)*'3j EBIT'!$E$9)</f>
        <v>-</v>
      </c>
      <c r="R56" s="135" t="str">
        <f>IF(R50="-","-",SUM(R48:R55)*'3j EBIT'!$E$9)</f>
        <v>-</v>
      </c>
      <c r="S56" s="135" t="str">
        <f>IF(S50="-","-",SUM(S48:S55)*'3j EBIT'!$E$9)</f>
        <v>-</v>
      </c>
      <c r="T56" s="135" t="str">
        <f>IF(T50="-","-",SUM(T48:T55)*'3j EBIT'!$E$9)</f>
        <v>-</v>
      </c>
      <c r="U56" s="135" t="str">
        <f>IF(U50="-","-",SUM(U48:U55)*'3j EBIT'!$E$9)</f>
        <v>-</v>
      </c>
      <c r="V56" s="135" t="str">
        <f>IF(V50="-","-",SUM(V48:V55)*'3j EBIT'!$E$9)</f>
        <v>-</v>
      </c>
      <c r="W56" s="135" t="str">
        <f>IF(W50="-","-",SUM(W48:W55)*'3j EBIT'!$E$9)</f>
        <v>-</v>
      </c>
      <c r="X56" s="135" t="str">
        <f>IF(X50="-","-",SUM(X48:X55)*'3j EBIT'!$E$9)</f>
        <v>-</v>
      </c>
      <c r="Y56" s="135" t="str">
        <f>IF(Y50="-","-",SUM(Y48:Y55)*'3j EBIT'!$E$9)</f>
        <v>-</v>
      </c>
      <c r="Z56" s="135" t="str">
        <f>IF(Z50="-","-",SUM(Z48:Z55)*'3j EBIT'!$E$9)</f>
        <v>-</v>
      </c>
      <c r="AA56" s="29"/>
    </row>
    <row r="57" spans="1:27" s="30" customFormat="1" ht="11.25" customHeight="1" x14ac:dyDescent="0.25">
      <c r="A57" s="273">
        <v>10</v>
      </c>
      <c r="B57" s="138" t="s">
        <v>294</v>
      </c>
      <c r="C57" s="188" t="s">
        <v>549</v>
      </c>
      <c r="D57" s="141" t="s">
        <v>322</v>
      </c>
      <c r="E57" s="136"/>
      <c r="F57" s="31"/>
      <c r="G57" s="135">
        <f>IF(G52="-","-",SUM(G48:G50,G52:G56)*'3k HAP'!$E$10)</f>
        <v>0.99631763621588088</v>
      </c>
      <c r="H57" s="135">
        <f>IF(H52="-","-",SUM(H48:H50,H52:H56)*'3k HAP'!$E$10)</f>
        <v>0.99804548517567016</v>
      </c>
      <c r="I57" s="135">
        <f>IF(I52="-","-",SUM(I48:I50,I52:I56)*'3k HAP'!$E$10)</f>
        <v>0.99498792914402168</v>
      </c>
      <c r="J57" s="135">
        <f>IF(J52="-","-",SUM(J48:J50,J52:J56)*'3k HAP'!$E$10)</f>
        <v>1.0001714760233891</v>
      </c>
      <c r="K57" s="135">
        <f>IF(K52="-","-",SUM(K48:K50,K52:K56)*'3k HAP'!$E$10)</f>
        <v>1.0123525584850142</v>
      </c>
      <c r="L57" s="135">
        <f>IF(L52="-","-",SUM(L48:L50,L52:L56)*'3k HAP'!$E$10)</f>
        <v>1.0211604262769305</v>
      </c>
      <c r="M57" s="135">
        <f>IF(M52="-","-",SUM(M48:M50,M52:M56)*'3k HAP'!$E$10)</f>
        <v>1.0680110113635419</v>
      </c>
      <c r="N57" s="135">
        <f>IF(N52="-","-",SUM(N48:N50,N52:N56)*'3k HAP'!$E$10)</f>
        <v>1.1331426392753638</v>
      </c>
      <c r="O57" s="31"/>
      <c r="P57" s="135">
        <f>IF(P52="-","-",SUM(P48:P50,P52:P56)*'3k HAP'!$E$10)</f>
        <v>0.84449485614831143</v>
      </c>
      <c r="Q57" s="135" t="str">
        <f>IF(Q52="-","-",SUM(Q48:Q50,Q52:Q56)*'3k HAP'!$E$10)</f>
        <v>-</v>
      </c>
      <c r="R57" s="135" t="str">
        <f>IF(R52="-","-",SUM(R48:R50,R52:R56)*'3k HAP'!$E$10)</f>
        <v>-</v>
      </c>
      <c r="S57" s="135" t="str">
        <f>IF(S52="-","-",SUM(S48:S50,S52:S56)*'3k HAP'!$E$10)</f>
        <v>-</v>
      </c>
      <c r="T57" s="135" t="str">
        <f>IF(T52="-","-",SUM(T48:T50,T52:T56)*'3k HAP'!$E$10)</f>
        <v>-</v>
      </c>
      <c r="U57" s="135" t="str">
        <f>IF(U52="-","-",SUM(U48:U50,U52:U56)*'3k HAP'!$E$10)</f>
        <v>-</v>
      </c>
      <c r="V57" s="135" t="str">
        <f>IF(V52="-","-",SUM(V48:V50,V52:V56)*'3k HAP'!$E$10)</f>
        <v>-</v>
      </c>
      <c r="W57" s="135" t="str">
        <f>IF(W52="-","-",SUM(W48:W50,W52:W56)*'3k HAP'!$E$10)</f>
        <v>-</v>
      </c>
      <c r="X57" s="135" t="str">
        <f>IF(X52="-","-",SUM(X48:X50,X52:X56)*'3k HAP'!$E$10)</f>
        <v>-</v>
      </c>
      <c r="Y57" s="135" t="str">
        <f>IF(Y52="-","-",SUM(Y48:Y50,Y52:Y56)*'3k HAP'!$E$10)</f>
        <v>-</v>
      </c>
      <c r="Z57" s="135" t="str">
        <f>IF(Z52="-","-",SUM(Z48:Z50,Z52:Z56)*'3k HAP'!$E$10)</f>
        <v>-</v>
      </c>
      <c r="AA57" s="29"/>
    </row>
    <row r="58" spans="1:27" s="30" customFormat="1" ht="11.25" customHeight="1" x14ac:dyDescent="0.25">
      <c r="A58" s="273">
        <v>11</v>
      </c>
      <c r="B58" s="138" t="s">
        <v>46</v>
      </c>
      <c r="C58" s="138" t="str">
        <f>B58&amp;"_"&amp;D58</f>
        <v>Total_N Wales and Mersey</v>
      </c>
      <c r="D58" s="141" t="s">
        <v>322</v>
      </c>
      <c r="E58" s="137"/>
      <c r="F58" s="31"/>
      <c r="G58" s="135">
        <f t="shared" ref="G58:N58" si="6">IF(G52="-","-",SUM(G48:G57))</f>
        <v>89.127557098549119</v>
      </c>
      <c r="H58" s="135">
        <f t="shared" si="6"/>
        <v>89.248639754116056</v>
      </c>
      <c r="I58" s="135">
        <f t="shared" si="6"/>
        <v>84.544875074463818</v>
      </c>
      <c r="J58" s="135">
        <f t="shared" si="6"/>
        <v>84.908123041164586</v>
      </c>
      <c r="K58" s="135">
        <f t="shared" si="6"/>
        <v>86.126738054084143</v>
      </c>
      <c r="L58" s="135">
        <f t="shared" si="6"/>
        <v>86.743967943355145</v>
      </c>
      <c r="M58" s="135">
        <f t="shared" si="6"/>
        <v>88.31162138394501</v>
      </c>
      <c r="N58" s="135">
        <f t="shared" si="6"/>
        <v>92.875857409484595</v>
      </c>
      <c r="O58" s="31"/>
      <c r="P58" s="135">
        <f t="shared" ref="P58:Z58" si="7">IF(P52="-","-",SUM(P48:P57))</f>
        <v>59.179755970990563</v>
      </c>
      <c r="Q58" s="135" t="str">
        <f t="shared" si="7"/>
        <v>-</v>
      </c>
      <c r="R58" s="135" t="str">
        <f t="shared" si="7"/>
        <v>-</v>
      </c>
      <c r="S58" s="135" t="str">
        <f t="shared" si="7"/>
        <v>-</v>
      </c>
      <c r="T58" s="135" t="str">
        <f t="shared" si="7"/>
        <v>-</v>
      </c>
      <c r="U58" s="135" t="str">
        <f t="shared" si="7"/>
        <v>-</v>
      </c>
      <c r="V58" s="135" t="str">
        <f t="shared" si="7"/>
        <v>-</v>
      </c>
      <c r="W58" s="135" t="str">
        <f t="shared" si="7"/>
        <v>-</v>
      </c>
      <c r="X58" s="135" t="str">
        <f t="shared" si="7"/>
        <v>-</v>
      </c>
      <c r="Y58" s="135" t="str">
        <f t="shared" si="7"/>
        <v>-</v>
      </c>
      <c r="Z58" s="135" t="str">
        <f t="shared" si="7"/>
        <v>-</v>
      </c>
      <c r="AA58" s="29"/>
    </row>
    <row r="59" spans="1:27" s="30" customFormat="1" ht="11.25" customHeight="1" x14ac:dyDescent="0.25">
      <c r="A59" s="273">
        <v>1</v>
      </c>
      <c r="B59" s="142" t="s">
        <v>353</v>
      </c>
      <c r="C59" s="142" t="s">
        <v>344</v>
      </c>
      <c r="D59" s="140" t="s">
        <v>323</v>
      </c>
      <c r="E59" s="134"/>
      <c r="F59" s="31"/>
      <c r="G59" s="41" t="s">
        <v>336</v>
      </c>
      <c r="H59" s="41" t="s">
        <v>336</v>
      </c>
      <c r="I59" s="41" t="s">
        <v>336</v>
      </c>
      <c r="J59" s="41" t="s">
        <v>336</v>
      </c>
      <c r="K59" s="41" t="s">
        <v>336</v>
      </c>
      <c r="L59" s="41" t="s">
        <v>336</v>
      </c>
      <c r="M59" s="41" t="s">
        <v>336</v>
      </c>
      <c r="N59" s="41" t="s">
        <v>336</v>
      </c>
      <c r="O59" s="31"/>
      <c r="P59" s="41" t="s">
        <v>336</v>
      </c>
      <c r="Q59" s="41" t="s">
        <v>336</v>
      </c>
      <c r="R59" s="41" t="s">
        <v>336</v>
      </c>
      <c r="S59" s="41" t="s">
        <v>336</v>
      </c>
      <c r="T59" s="41" t="s">
        <v>336</v>
      </c>
      <c r="U59" s="41" t="s">
        <v>336</v>
      </c>
      <c r="V59" s="41" t="s">
        <v>336</v>
      </c>
      <c r="W59" s="41" t="s">
        <v>336</v>
      </c>
      <c r="X59" s="41" t="s">
        <v>336</v>
      </c>
      <c r="Y59" s="41" t="s">
        <v>336</v>
      </c>
      <c r="Z59" s="41" t="s">
        <v>336</v>
      </c>
      <c r="AA59" s="29"/>
    </row>
    <row r="60" spans="1:27" s="30" customFormat="1" ht="11.25" customHeight="1" x14ac:dyDescent="0.25">
      <c r="A60" s="273">
        <v>2</v>
      </c>
      <c r="B60" s="142" t="s">
        <v>353</v>
      </c>
      <c r="C60" s="142" t="s">
        <v>303</v>
      </c>
      <c r="D60" s="140" t="s">
        <v>323</v>
      </c>
      <c r="E60" s="134"/>
      <c r="F60" s="31"/>
      <c r="G60" s="41" t="s">
        <v>336</v>
      </c>
      <c r="H60" s="41" t="s">
        <v>336</v>
      </c>
      <c r="I60" s="41" t="s">
        <v>336</v>
      </c>
      <c r="J60" s="41" t="s">
        <v>336</v>
      </c>
      <c r="K60" s="41" t="s">
        <v>336</v>
      </c>
      <c r="L60" s="41" t="s">
        <v>336</v>
      </c>
      <c r="M60" s="41" t="s">
        <v>336</v>
      </c>
      <c r="N60" s="41" t="s">
        <v>336</v>
      </c>
      <c r="O60" s="31"/>
      <c r="P60" s="41" t="s">
        <v>336</v>
      </c>
      <c r="Q60" s="41" t="s">
        <v>336</v>
      </c>
      <c r="R60" s="41" t="s">
        <v>336</v>
      </c>
      <c r="S60" s="41" t="s">
        <v>336</v>
      </c>
      <c r="T60" s="41" t="s">
        <v>336</v>
      </c>
      <c r="U60" s="41" t="s">
        <v>336</v>
      </c>
      <c r="V60" s="41" t="s">
        <v>336</v>
      </c>
      <c r="W60" s="41" t="s">
        <v>336</v>
      </c>
      <c r="X60" s="41" t="s">
        <v>336</v>
      </c>
      <c r="Y60" s="41" t="s">
        <v>336</v>
      </c>
      <c r="Z60" s="41" t="s">
        <v>336</v>
      </c>
      <c r="AA60" s="29"/>
    </row>
    <row r="61" spans="1:27" s="30" customFormat="1" ht="11.25" customHeight="1" x14ac:dyDescent="0.25">
      <c r="A61" s="273">
        <v>3</v>
      </c>
      <c r="B61" s="142" t="s">
        <v>2</v>
      </c>
      <c r="C61" s="142" t="s">
        <v>345</v>
      </c>
      <c r="D61" s="140" t="s">
        <v>323</v>
      </c>
      <c r="E61" s="134"/>
      <c r="F61" s="31"/>
      <c r="G61" s="41">
        <f>IF('3c PC'!G14="-","-",'3c PC'!G61)</f>
        <v>6.5567588596821027</v>
      </c>
      <c r="H61" s="41">
        <f>IF('3c PC'!H14="-","-",'3c PC'!H61)</f>
        <v>6.5567588596821027</v>
      </c>
      <c r="I61" s="41">
        <f>IF('3c PC'!I14="-","-",'3c PC'!I61)</f>
        <v>6.6197359495950758</v>
      </c>
      <c r="J61" s="41">
        <f>IF('3c PC'!J14="-","-",'3c PC'!J61)</f>
        <v>6.6197359495950758</v>
      </c>
      <c r="K61" s="41">
        <f>IF('3c PC'!K14="-","-",'3c PC'!K61)</f>
        <v>6.6995028867368616</v>
      </c>
      <c r="L61" s="41">
        <f>IF('3c PC'!L14="-","-",'3c PC'!L61)</f>
        <v>6.6995028867368616</v>
      </c>
      <c r="M61" s="41">
        <f>IF('3c PC'!M14="-","-",'3c PC'!M61)</f>
        <v>7.1131218301273513</v>
      </c>
      <c r="N61" s="41">
        <f>IF('3c PC'!N14="-","-",'3c PC'!N61)</f>
        <v>7.1131218301273513</v>
      </c>
      <c r="O61" s="31"/>
      <c r="P61" s="41" t="str">
        <f>'3c PC'!P61</f>
        <v>-</v>
      </c>
      <c r="Q61" s="41" t="str">
        <f>'3c PC'!Q61</f>
        <v>-</v>
      </c>
      <c r="R61" s="41" t="str">
        <f>'3c PC'!R61</f>
        <v>-</v>
      </c>
      <c r="S61" s="41" t="str">
        <f>'3c PC'!S61</f>
        <v>-</v>
      </c>
      <c r="T61" s="41" t="str">
        <f>'3c PC'!T61</f>
        <v>-</v>
      </c>
      <c r="U61" s="41" t="str">
        <f>'3c PC'!U61</f>
        <v>-</v>
      </c>
      <c r="V61" s="41" t="str">
        <f>'3c PC'!V61</f>
        <v>-</v>
      </c>
      <c r="W61" s="41" t="str">
        <f>'3c PC'!W61</f>
        <v>-</v>
      </c>
      <c r="X61" s="41" t="str">
        <f>'3c PC'!X61</f>
        <v>-</v>
      </c>
      <c r="Y61" s="41" t="str">
        <f>'3c PC'!Y61</f>
        <v>-</v>
      </c>
      <c r="Z61" s="41" t="str">
        <f>'3c PC'!Z61</f>
        <v>-</v>
      </c>
      <c r="AA61" s="29"/>
    </row>
    <row r="62" spans="1:27" s="30" customFormat="1" ht="11.5" x14ac:dyDescent="0.25">
      <c r="A62" s="273">
        <v>4</v>
      </c>
      <c r="B62" s="142" t="s">
        <v>355</v>
      </c>
      <c r="C62" s="142" t="s">
        <v>346</v>
      </c>
      <c r="D62" s="140" t="s">
        <v>323</v>
      </c>
      <c r="E62" s="134"/>
      <c r="F62" s="31"/>
      <c r="G62" s="41">
        <f>IF('3d NC-Elec'!H46="-","-",'3d NC-Elec'!H46)</f>
        <v>12.555999999999999</v>
      </c>
      <c r="H62" s="41">
        <f>IF('3d NC-Elec'!I46="-","-",'3d NC-Elec'!I46)</f>
        <v>12.555999999999999</v>
      </c>
      <c r="I62" s="41">
        <f>IF('3d NC-Elec'!J46="-","-",'3d NC-Elec'!J46)</f>
        <v>19.491</v>
      </c>
      <c r="J62" s="41">
        <f>IF('3d NC-Elec'!K46="-","-",'3d NC-Elec'!K46)</f>
        <v>19.491</v>
      </c>
      <c r="K62" s="41">
        <f>IF('3d NC-Elec'!L46="-","-",'3d NC-Elec'!L46)</f>
        <v>14.234999999999999</v>
      </c>
      <c r="L62" s="41">
        <f>IF('3d NC-Elec'!M46="-","-",'3d NC-Elec'!M46)</f>
        <v>14.234999999999999</v>
      </c>
      <c r="M62" s="41">
        <f>IF('3d NC-Elec'!N46="-","-",'3d NC-Elec'!N46)</f>
        <v>15.658499999999998</v>
      </c>
      <c r="N62" s="41">
        <f>IF('3d NC-Elec'!O46="-","-",'3d NC-Elec'!O46)</f>
        <v>15.658499999999998</v>
      </c>
      <c r="O62" s="31"/>
      <c r="P62" s="41" t="str">
        <f>'3d NC-Elec'!Q46</f>
        <v>-</v>
      </c>
      <c r="Q62" s="41" t="str">
        <f>'3d NC-Elec'!R46</f>
        <v>-</v>
      </c>
      <c r="R62" s="41" t="str">
        <f>'3d NC-Elec'!S46</f>
        <v>-</v>
      </c>
      <c r="S62" s="41" t="str">
        <f>'3d NC-Elec'!T46</f>
        <v>-</v>
      </c>
      <c r="T62" s="41" t="str">
        <f>'3d NC-Elec'!U46</f>
        <v>-</v>
      </c>
      <c r="U62" s="41" t="str">
        <f>'3d NC-Elec'!V46</f>
        <v>-</v>
      </c>
      <c r="V62" s="41" t="str">
        <f>'3d NC-Elec'!W46</f>
        <v>-</v>
      </c>
      <c r="W62" s="41" t="str">
        <f>'3d NC-Elec'!X46</f>
        <v>-</v>
      </c>
      <c r="X62" s="41" t="str">
        <f>'3d NC-Elec'!Y46</f>
        <v>-</v>
      </c>
      <c r="Y62" s="41" t="str">
        <f>'3d NC-Elec'!Z46</f>
        <v>-</v>
      </c>
      <c r="Z62" s="41" t="str">
        <f>'3d NC-Elec'!AA46</f>
        <v>-</v>
      </c>
      <c r="AA62" s="29"/>
    </row>
    <row r="63" spans="1:27" s="30" customFormat="1" ht="11.5" x14ac:dyDescent="0.25">
      <c r="A63" s="273">
        <v>5</v>
      </c>
      <c r="B63" s="142" t="s">
        <v>352</v>
      </c>
      <c r="C63" s="142" t="s">
        <v>347</v>
      </c>
      <c r="D63" s="140" t="s">
        <v>323</v>
      </c>
      <c r="E63" s="134"/>
      <c r="F63" s="31"/>
      <c r="G63" s="41">
        <f>IF('3f CPIH'!C$16="-","-",'3g OC '!$E$9*('3f CPIH'!C$16/'3f CPIH'!$G$16))</f>
        <v>42.4769437907173</v>
      </c>
      <c r="H63" s="41">
        <f>IF('3f CPIH'!D$16="-","-",'3g OC '!$E$9*('3f CPIH'!D$16/'3f CPIH'!$G$16))</f>
        <v>42.561982717225234</v>
      </c>
      <c r="I63" s="41">
        <f>IF('3f CPIH'!E$16="-","-",'3g OC '!$E$9*('3f CPIH'!E$16/'3f CPIH'!$G$16))</f>
        <v>42.689541106987157</v>
      </c>
      <c r="J63" s="41">
        <f>IF('3f CPIH'!F$16="-","-",'3g OC '!$E$9*('3f CPIH'!F$16/'3f CPIH'!$G$16))</f>
        <v>42.944657886510981</v>
      </c>
      <c r="K63" s="41">
        <f>IF('3f CPIH'!G$16="-","-",'3g OC '!$E$9*('3f CPIH'!G$16/'3f CPIH'!$G$16))</f>
        <v>43.454891445558637</v>
      </c>
      <c r="L63" s="41">
        <f>IF('3f CPIH'!H$16="-","-",'3g OC '!$E$9*('3f CPIH'!H$16/'3f CPIH'!$G$16))</f>
        <v>44.007644467860267</v>
      </c>
      <c r="M63" s="41">
        <f>IF('3f CPIH'!I$16="-","-",'3g OC '!$E$9*('3f CPIH'!I$16/'3f CPIH'!$G$16))</f>
        <v>44.645436416669831</v>
      </c>
      <c r="N63" s="41">
        <f>IF('3f CPIH'!J$16="-","-",'3g OC '!$E$9*('3f CPIH'!J$16/'3f CPIH'!$G$16))</f>
        <v>45.028111585955578</v>
      </c>
      <c r="O63" s="31"/>
      <c r="P63" s="41">
        <f>IF('3f CPIH'!L$16="-","-",'3g OC '!$E$9*('3f CPIH'!L$16/'3f CPIH'!$G$16))</f>
        <v>45.028111585955578</v>
      </c>
      <c r="Q63" s="41" t="str">
        <f>IF('3f CPIH'!M$16="-","-",'3g OC '!$E$9*('3f CPIH'!M$16/'3f CPIH'!$G$16))</f>
        <v>-</v>
      </c>
      <c r="R63" s="41" t="str">
        <f>IF('3f CPIH'!N$16="-","-",'3g OC '!$E$9*('3f CPIH'!N$16/'3f CPIH'!$G$16))</f>
        <v>-</v>
      </c>
      <c r="S63" s="41" t="str">
        <f>IF('3f CPIH'!O$16="-","-",'3g OC '!$E$9*('3f CPIH'!O$16/'3f CPIH'!$G$16))</f>
        <v>-</v>
      </c>
      <c r="T63" s="41" t="str">
        <f>IF('3f CPIH'!P$16="-","-",'3g OC '!$E$9*('3f CPIH'!P$16/'3f CPIH'!$G$16))</f>
        <v>-</v>
      </c>
      <c r="U63" s="41" t="str">
        <f>IF('3f CPIH'!Q$16="-","-",'3g OC '!$E$9*('3f CPIH'!Q$16/'3f CPIH'!$G$16))</f>
        <v>-</v>
      </c>
      <c r="V63" s="41" t="str">
        <f>IF('3f CPIH'!R$16="-","-",'3g OC '!$E$9*('3f CPIH'!R$16/'3f CPIH'!$G$16))</f>
        <v>-</v>
      </c>
      <c r="W63" s="41" t="str">
        <f>IF('3f CPIH'!S$16="-","-",'3g OC '!$E$9*('3f CPIH'!S$16/'3f CPIH'!$G$16))</f>
        <v>-</v>
      </c>
      <c r="X63" s="41" t="str">
        <f>IF('3f CPIH'!T$16="-","-",'3g OC '!$E$9*('3f CPIH'!T$16/'3f CPIH'!$G$16))</f>
        <v>-</v>
      </c>
      <c r="Y63" s="41" t="str">
        <f>IF('3f CPIH'!U$16="-","-",'3g OC '!$E$9*('3f CPIH'!U$16/'3f CPIH'!$G$16))</f>
        <v>-</v>
      </c>
      <c r="Z63" s="41" t="str">
        <f>IF('3f CPIH'!V$16="-","-",'3g OC '!$E$9*('3f CPIH'!V$16/'3f CPIH'!$G$16))</f>
        <v>-</v>
      </c>
      <c r="AA63" s="29"/>
    </row>
    <row r="64" spans="1:27" s="30" customFormat="1" ht="11.5" x14ac:dyDescent="0.25">
      <c r="A64" s="273">
        <v>6</v>
      </c>
      <c r="B64" s="142" t="s">
        <v>352</v>
      </c>
      <c r="C64" s="142" t="s">
        <v>45</v>
      </c>
      <c r="D64" s="140" t="s">
        <v>323</v>
      </c>
      <c r="E64" s="134"/>
      <c r="F64" s="31"/>
      <c r="G64" s="41" t="s">
        <v>336</v>
      </c>
      <c r="H64" s="41" t="s">
        <v>336</v>
      </c>
      <c r="I64" s="41" t="s">
        <v>336</v>
      </c>
      <c r="J64" s="41" t="s">
        <v>336</v>
      </c>
      <c r="K64" s="41">
        <f>IF('3h SMNCC'!F$36="-","-",'3h SMNCC'!F$44)</f>
        <v>0</v>
      </c>
      <c r="L64" s="41">
        <f>IF('3h SMNCC'!G$36="-","-",'3h SMNCC'!G$44)</f>
        <v>-0.15183804717209767</v>
      </c>
      <c r="M64" s="41">
        <f>IF('3h SMNCC'!H$36="-","-",'3h SMNCC'!H$44)</f>
        <v>1.7175769694001015</v>
      </c>
      <c r="N64" s="41">
        <f>IF('3h SMNCC'!I$36="-","-",'3h SMNCC'!I$44)</f>
        <v>5.3116046327263104</v>
      </c>
      <c r="O64" s="31"/>
      <c r="P64" s="41" t="str">
        <f>IF('3h SMNCC'!K$36="-","-",'3h SMNCC'!K$44)</f>
        <v>-</v>
      </c>
      <c r="Q64" s="41" t="str">
        <f>IF('3h SMNCC'!L$36="-","-",'3h SMNCC'!L$44)</f>
        <v>-</v>
      </c>
      <c r="R64" s="41" t="str">
        <f>IF('3h SMNCC'!M$36="-","-",'3h SMNCC'!M$44)</f>
        <v>-</v>
      </c>
      <c r="S64" s="41" t="str">
        <f>IF('3h SMNCC'!N$36="-","-",'3h SMNCC'!N$44)</f>
        <v>-</v>
      </c>
      <c r="T64" s="41" t="str">
        <f>IF('3h SMNCC'!O$36="-","-",'3h SMNCC'!O$44)</f>
        <v>-</v>
      </c>
      <c r="U64" s="41" t="str">
        <f>IF('3h SMNCC'!P$36="-","-",'3h SMNCC'!P$44)</f>
        <v>-</v>
      </c>
      <c r="V64" s="41" t="str">
        <f>IF('3h SMNCC'!Q$36="-","-",'3h SMNCC'!Q$44)</f>
        <v>-</v>
      </c>
      <c r="W64" s="41" t="str">
        <f>IF('3h SMNCC'!R$36="-","-",'3h SMNCC'!R$44)</f>
        <v>-</v>
      </c>
      <c r="X64" s="41" t="str">
        <f>IF('3h SMNCC'!S$36="-","-",'3h SMNCC'!S$44)</f>
        <v>-</v>
      </c>
      <c r="Y64" s="41" t="str">
        <f>IF('3h SMNCC'!T$36="-","-",'3h SMNCC'!T$44)</f>
        <v>-</v>
      </c>
      <c r="Z64" s="41" t="str">
        <f>IF('3h SMNCC'!U$36="-","-",'3h SMNCC'!U$44)</f>
        <v>-</v>
      </c>
      <c r="AA64" s="29"/>
    </row>
    <row r="65" spans="1:27" s="30" customFormat="1" ht="11.5" x14ac:dyDescent="0.25">
      <c r="A65" s="273">
        <v>7</v>
      </c>
      <c r="B65" s="142" t="s">
        <v>352</v>
      </c>
      <c r="C65" s="142" t="s">
        <v>399</v>
      </c>
      <c r="D65" s="140" t="s">
        <v>323</v>
      </c>
      <c r="E65" s="134"/>
      <c r="F65" s="31"/>
      <c r="G65" s="41">
        <f>IF('3f CPIH'!C$16="-","-",'3i PAAC PAP'!$G$11*('3f CPIH'!C$16/'3f CPIH'!$G$16))</f>
        <v>12.553203379941255</v>
      </c>
      <c r="H65" s="41">
        <f>IF('3f CPIH'!D$16="-","-",'3i PAAC PAP'!$G$11*('3f CPIH'!D$16/'3f CPIH'!$G$16))</f>
        <v>12.578334918239436</v>
      </c>
      <c r="I65" s="41">
        <f>IF('3f CPIH'!E$16="-","-",'3i PAAC PAP'!$G$11*('3f CPIH'!E$16/'3f CPIH'!$G$16))</f>
        <v>12.616032225686709</v>
      </c>
      <c r="J65" s="41">
        <f>IF('3f CPIH'!F$16="-","-",'3i PAAC PAP'!$G$11*('3f CPIH'!F$16/'3f CPIH'!$G$16))</f>
        <v>12.691426840581251</v>
      </c>
      <c r="K65" s="41">
        <f>IF('3f CPIH'!G$16="-","-",'3i PAAC PAP'!$G$11*('3f CPIH'!G$16/'3f CPIH'!$G$16))</f>
        <v>12.842216070370334</v>
      </c>
      <c r="L65" s="41">
        <f>IF('3f CPIH'!H$16="-","-",'3i PAAC PAP'!$G$11*('3f CPIH'!H$16/'3f CPIH'!$G$16))</f>
        <v>13.005571069308509</v>
      </c>
      <c r="M65" s="41">
        <f>IF('3f CPIH'!I$16="-","-",'3i PAAC PAP'!$G$11*('3f CPIH'!I$16/'3f CPIH'!$G$16))</f>
        <v>13.194057606544863</v>
      </c>
      <c r="N65" s="41">
        <f>IF('3f CPIH'!J$16="-","-",'3i PAAC PAP'!$G$11*('3f CPIH'!J$16/'3f CPIH'!$G$16))</f>
        <v>13.307149528886677</v>
      </c>
      <c r="O65" s="31"/>
      <c r="P65" s="41">
        <f>IF('3f CPIH'!L$16="-","-",'3i PAAC PAP'!$G$11*('3f CPIH'!L$16/'3f CPIH'!$G$16))</f>
        <v>13.307149528886677</v>
      </c>
      <c r="Q65" s="41" t="str">
        <f>IF('3f CPIH'!M$16="-","-",'3i PAAC PAP'!$G$11*('3f CPIH'!M$16/'3f CPIH'!$G$16))</f>
        <v>-</v>
      </c>
      <c r="R65" s="41" t="str">
        <f>IF('3f CPIH'!N$16="-","-",'3i PAAC PAP'!$G$11*('3f CPIH'!N$16/'3f CPIH'!$G$16))</f>
        <v>-</v>
      </c>
      <c r="S65" s="41" t="str">
        <f>IF('3f CPIH'!O$16="-","-",'3i PAAC PAP'!$G$11*('3f CPIH'!O$16/'3f CPIH'!$G$16))</f>
        <v>-</v>
      </c>
      <c r="T65" s="41" t="str">
        <f>IF('3f CPIH'!P$16="-","-",'3i PAAC PAP'!$G$11*('3f CPIH'!P$16/'3f CPIH'!$G$16))</f>
        <v>-</v>
      </c>
      <c r="U65" s="41" t="str">
        <f>IF('3f CPIH'!Q$16="-","-",'3i PAAC PAP'!$G$11*('3f CPIH'!Q$16/'3f CPIH'!$G$16))</f>
        <v>-</v>
      </c>
      <c r="V65" s="41" t="str">
        <f>IF('3f CPIH'!R$16="-","-",'3i PAAC PAP'!$G$11*('3f CPIH'!R$16/'3f CPIH'!$G$16))</f>
        <v>-</v>
      </c>
      <c r="W65" s="41" t="str">
        <f>IF('3f CPIH'!S$16="-","-",'3i PAAC PAP'!$G$11*('3f CPIH'!S$16/'3f CPIH'!$G$16))</f>
        <v>-</v>
      </c>
      <c r="X65" s="41" t="str">
        <f>IF('3f CPIH'!T$16="-","-",'3i PAAC PAP'!$G$11*('3f CPIH'!T$16/'3f CPIH'!$G$16))</f>
        <v>-</v>
      </c>
      <c r="Y65" s="41" t="str">
        <f>IF('3f CPIH'!U$16="-","-",'3i PAAC PAP'!$G$11*('3f CPIH'!U$16/'3f CPIH'!$G$16))</f>
        <v>-</v>
      </c>
      <c r="Z65" s="41" t="str">
        <f>IF('3f CPIH'!V$16="-","-",'3i PAAC PAP'!$G$11*('3f CPIH'!V$16/'3f CPIH'!$G$16))</f>
        <v>-</v>
      </c>
      <c r="AA65" s="29"/>
    </row>
    <row r="66" spans="1:27" s="30" customFormat="1" ht="11.25" customHeight="1" x14ac:dyDescent="0.25">
      <c r="A66" s="273">
        <v>8</v>
      </c>
      <c r="B66" s="142" t="s">
        <v>352</v>
      </c>
      <c r="C66" s="142" t="s">
        <v>417</v>
      </c>
      <c r="D66" s="140" t="s">
        <v>323</v>
      </c>
      <c r="E66" s="134"/>
      <c r="F66" s="31"/>
      <c r="G66" s="41">
        <f>IF(G61="-","-",SUM(G59:G64)*'3i PAAC PAP'!$G$23)</f>
        <v>5.0399931471080954</v>
      </c>
      <c r="H66" s="41">
        <f>IF(H61="-","-",SUM(H59:H64)*'3i PAAC PAP'!$G$23)</f>
        <v>5.0469520312785585</v>
      </c>
      <c r="I66" s="41">
        <f>IF(I61="-","-",SUM(I59:I64)*'3i PAAC PAP'!$G$23)</f>
        <v>5.6300470689488558</v>
      </c>
      <c r="J66" s="41">
        <f>IF(J61="-","-",SUM(J59:J64)*'3i PAAC PAP'!$G$23)</f>
        <v>5.6509237214602477</v>
      </c>
      <c r="K66" s="41">
        <f>IF(K61="-","-",SUM(K59:K64)*'3i PAAC PAP'!$G$23)</f>
        <v>5.2690968167729189</v>
      </c>
      <c r="L66" s="41">
        <f>IF(L61="-","-",SUM(L59:L64)*'3i PAAC PAP'!$G$23)</f>
        <v>5.3019043907710506</v>
      </c>
      <c r="M66" s="41">
        <f>IF(M61="-","-",SUM(M59:M64)*'3i PAAC PAP'!$G$23)</f>
        <v>5.6574081822619853</v>
      </c>
      <c r="N66" s="41">
        <f>IF(N61="-","-",SUM(N59:N64)*'3i PAAC PAP'!$G$23)</f>
        <v>5.9828287341067776</v>
      </c>
      <c r="O66" s="31"/>
      <c r="P66" s="41" t="str">
        <f>IF(P61="-","-",SUM(P59:P64)*'3i PAAC PAP'!$G$23)</f>
        <v>-</v>
      </c>
      <c r="Q66" s="41" t="str">
        <f>IF(Q61="-","-",SUM(Q59:Q64)*'3i PAAC PAP'!$G$23)</f>
        <v>-</v>
      </c>
      <c r="R66" s="41" t="str">
        <f>IF(R61="-","-",SUM(R59:R64)*'3i PAAC PAP'!$G$23)</f>
        <v>-</v>
      </c>
      <c r="S66" s="41" t="str">
        <f>IF(S61="-","-",SUM(S59:S64)*'3i PAAC PAP'!$G$23)</f>
        <v>-</v>
      </c>
      <c r="T66" s="41" t="str">
        <f>IF(T61="-","-",SUM(T59:T64)*'3i PAAC PAP'!$G$23)</f>
        <v>-</v>
      </c>
      <c r="U66" s="41" t="str">
        <f>IF(U61="-","-",SUM(U59:U64)*'3i PAAC PAP'!$G$23)</f>
        <v>-</v>
      </c>
      <c r="V66" s="41" t="str">
        <f>IF(V61="-","-",SUM(V59:V64)*'3i PAAC PAP'!$G$23)</f>
        <v>-</v>
      </c>
      <c r="W66" s="41" t="str">
        <f>IF(W61="-","-",SUM(W59:W64)*'3i PAAC PAP'!$G$23)</f>
        <v>-</v>
      </c>
      <c r="X66" s="41" t="str">
        <f>IF(X61="-","-",SUM(X59:X64)*'3i PAAC PAP'!$G$23)</f>
        <v>-</v>
      </c>
      <c r="Y66" s="41" t="str">
        <f>IF(Y61="-","-",SUM(Y59:Y64)*'3i PAAC PAP'!$G$23)</f>
        <v>-</v>
      </c>
      <c r="Z66" s="41" t="str">
        <f>IF(Z61="-","-",SUM(Z59:Z64)*'3i PAAC PAP'!$G$23)</f>
        <v>-</v>
      </c>
      <c r="AA66" s="29"/>
    </row>
    <row r="67" spans="1:27" s="30" customFormat="1" ht="11.25" customHeight="1" x14ac:dyDescent="0.25">
      <c r="A67" s="273">
        <v>9</v>
      </c>
      <c r="B67" s="142" t="s">
        <v>398</v>
      </c>
      <c r="C67" s="142" t="s">
        <v>548</v>
      </c>
      <c r="D67" s="140" t="s">
        <v>323</v>
      </c>
      <c r="E67" s="134"/>
      <c r="F67" s="31"/>
      <c r="G67" s="41">
        <f>IF(G61="-","-",SUM(G59:G66)*'3j EBIT'!$E$9)</f>
        <v>1.5044750843715262</v>
      </c>
      <c r="H67" s="41">
        <f>IF(H61="-","-",SUM(H59:H66)*'3j EBIT'!$E$9)</f>
        <v>1.5067005420020814</v>
      </c>
      <c r="I67" s="41">
        <f>IF(I61="-","-",SUM(I59:I66)*'3j EBIT'!$E$9)</f>
        <v>1.653880770673138</v>
      </c>
      <c r="J67" s="41">
        <f>IF(J61="-","-",SUM(J59:J66)*'3j EBIT'!$E$9)</f>
        <v>1.6605571435648032</v>
      </c>
      <c r="K67" s="41">
        <f>IF(K61="-","-",SUM(K59:K66)*'3j EBIT'!$E$9)</f>
        <v>1.5675134371693362</v>
      </c>
      <c r="L67" s="41">
        <f>IF(L61="-","-",SUM(L59:L66)*'3j EBIT'!$E$9)</f>
        <v>1.5788579105825875</v>
      </c>
      <c r="M67" s="41">
        <f>IF(M61="-","-",SUM(M59:M66)*'3j EBIT'!$E$9)</f>
        <v>1.6717359190950785</v>
      </c>
      <c r="N67" s="41">
        <f>IF(N61="-","-",SUM(N59:N66)*'3j EBIT'!$E$9)</f>
        <v>1.7556250099242512</v>
      </c>
      <c r="O67" s="31"/>
      <c r="P67" s="41" t="str">
        <f>IF(P61="-","-",SUM(P59:P66)*'3j EBIT'!$E$9)</f>
        <v>-</v>
      </c>
      <c r="Q67" s="41" t="str">
        <f>IF(Q61="-","-",SUM(Q59:Q66)*'3j EBIT'!$E$9)</f>
        <v>-</v>
      </c>
      <c r="R67" s="41" t="str">
        <f>IF(R61="-","-",SUM(R59:R66)*'3j EBIT'!$E$9)</f>
        <v>-</v>
      </c>
      <c r="S67" s="41" t="str">
        <f>IF(S61="-","-",SUM(S59:S66)*'3j EBIT'!$E$9)</f>
        <v>-</v>
      </c>
      <c r="T67" s="41" t="str">
        <f>IF(T61="-","-",SUM(T59:T66)*'3j EBIT'!$E$9)</f>
        <v>-</v>
      </c>
      <c r="U67" s="41" t="str">
        <f>IF(U61="-","-",SUM(U59:U66)*'3j EBIT'!$E$9)</f>
        <v>-</v>
      </c>
      <c r="V67" s="41" t="str">
        <f>IF(V61="-","-",SUM(V59:V66)*'3j EBIT'!$E$9)</f>
        <v>-</v>
      </c>
      <c r="W67" s="41" t="str">
        <f>IF(W61="-","-",SUM(W59:W66)*'3j EBIT'!$E$9)</f>
        <v>-</v>
      </c>
      <c r="X67" s="41" t="str">
        <f>IF(X61="-","-",SUM(X59:X66)*'3j EBIT'!$E$9)</f>
        <v>-</v>
      </c>
      <c r="Y67" s="41" t="str">
        <f>IF(Y61="-","-",SUM(Y59:Y66)*'3j EBIT'!$E$9)</f>
        <v>-</v>
      </c>
      <c r="Z67" s="41" t="str">
        <f>IF(Z61="-","-",SUM(Z59:Z66)*'3j EBIT'!$E$9)</f>
        <v>-</v>
      </c>
      <c r="AA67" s="29"/>
    </row>
    <row r="68" spans="1:27" s="30" customFormat="1" ht="11.25" customHeight="1" x14ac:dyDescent="0.25">
      <c r="A68" s="273">
        <v>10</v>
      </c>
      <c r="B68" s="142" t="s">
        <v>294</v>
      </c>
      <c r="C68" s="190" t="s">
        <v>549</v>
      </c>
      <c r="D68" s="140" t="s">
        <v>323</v>
      </c>
      <c r="E68" s="133"/>
      <c r="F68" s="31"/>
      <c r="G68" s="41">
        <f>IF(G63="-","-",SUM(G59:G61,G63:G67)*'3k HAP'!$E$10)</f>
        <v>0.98630903516747304</v>
      </c>
      <c r="H68" s="41">
        <f>IF(H63="-","-",SUM(H59:H61,H63:H67)*'3k HAP'!$E$10)</f>
        <v>0.98803688412726232</v>
      </c>
      <c r="I68" s="41">
        <f>IF(I63="-","-",SUM(I59:I61,I63:I67)*'3k HAP'!$E$10)</f>
        <v>1.0019127990585956</v>
      </c>
      <c r="J68" s="41">
        <f>IF(J63="-","-",SUM(J59:J61,J63:J67)*'3k HAP'!$E$10)</f>
        <v>1.0070963459379629</v>
      </c>
      <c r="K68" s="41">
        <f>IF(K63="-","-",SUM(K59:K61,K63:K67)*'3k HAP'!$E$10)</f>
        <v>1.0109459442836166</v>
      </c>
      <c r="L68" s="41">
        <f>IF(L63="-","-",SUM(L59:L61,L63:L67)*'3k HAP'!$E$10)</f>
        <v>1.0197538120755327</v>
      </c>
      <c r="M68" s="41">
        <f>IF(M63="-","-",SUM(M59:M61,M63:M67)*'3k HAP'!$E$10)</f>
        <v>1.071257044135999</v>
      </c>
      <c r="N68" s="41">
        <f>IF(N63="-","-",SUM(N59:N61,N63:N67)*'3k HAP'!$E$10)</f>
        <v>1.1363886720478205</v>
      </c>
      <c r="O68" s="31"/>
      <c r="P68" s="41">
        <f>IF(P63="-","-",SUM(P59:P61,P63:P67)*'3k HAP'!$E$10)</f>
        <v>0.84449485614831143</v>
      </c>
      <c r="Q68" s="41" t="str">
        <f>IF(Q63="-","-",SUM(Q59:Q61,Q63:Q67)*'3k HAP'!$E$10)</f>
        <v>-</v>
      </c>
      <c r="R68" s="41" t="str">
        <f>IF(R63="-","-",SUM(R59:R61,R63:R67)*'3k HAP'!$E$10)</f>
        <v>-</v>
      </c>
      <c r="S68" s="41" t="str">
        <f>IF(S63="-","-",SUM(S59:S61,S63:S67)*'3k HAP'!$E$10)</f>
        <v>-</v>
      </c>
      <c r="T68" s="41" t="str">
        <f>IF(T63="-","-",SUM(T59:T61,T63:T67)*'3k HAP'!$E$10)</f>
        <v>-</v>
      </c>
      <c r="U68" s="41" t="str">
        <f>IF(U63="-","-",SUM(U59:U61,U63:U67)*'3k HAP'!$E$10)</f>
        <v>-</v>
      </c>
      <c r="V68" s="41" t="str">
        <f>IF(V63="-","-",SUM(V59:V61,V63:V67)*'3k HAP'!$E$10)</f>
        <v>-</v>
      </c>
      <c r="W68" s="41" t="str">
        <f>IF(W63="-","-",SUM(W59:W61,W63:W67)*'3k HAP'!$E$10)</f>
        <v>-</v>
      </c>
      <c r="X68" s="41" t="str">
        <f>IF(X63="-","-",SUM(X59:X61,X63:X67)*'3k HAP'!$E$10)</f>
        <v>-</v>
      </c>
      <c r="Y68" s="41" t="str">
        <f>IF(Y63="-","-",SUM(Y59:Y61,Y63:Y67)*'3k HAP'!$E$10)</f>
        <v>-</v>
      </c>
      <c r="Z68" s="41" t="str">
        <f>IF(Z63="-","-",SUM(Z59:Z61,Z63:Z67)*'3k HAP'!$E$10)</f>
        <v>-</v>
      </c>
      <c r="AA68" s="29"/>
    </row>
    <row r="69" spans="1:27" s="30" customFormat="1" ht="11.25" customHeight="1" x14ac:dyDescent="0.25">
      <c r="A69" s="273">
        <v>11</v>
      </c>
      <c r="B69" s="142" t="s">
        <v>46</v>
      </c>
      <c r="C69" s="142" t="str">
        <f>B69&amp;"_"&amp;D69</f>
        <v>Total_Midlands</v>
      </c>
      <c r="D69" s="140" t="s">
        <v>323</v>
      </c>
      <c r="E69" s="134"/>
      <c r="F69" s="31"/>
      <c r="G69" s="41">
        <f t="shared" ref="G69:N69" si="8">IF(G63="-","-",SUM(G59:G68))</f>
        <v>81.673683296987747</v>
      </c>
      <c r="H69" s="41">
        <f t="shared" si="8"/>
        <v>81.794765952554684</v>
      </c>
      <c r="I69" s="41">
        <f t="shared" si="8"/>
        <v>89.702149920949537</v>
      </c>
      <c r="J69" s="41">
        <f t="shared" si="8"/>
        <v>90.065397887650306</v>
      </c>
      <c r="K69" s="41">
        <f t="shared" si="8"/>
        <v>85.07916660089171</v>
      </c>
      <c r="L69" s="41">
        <f t="shared" si="8"/>
        <v>85.696396490162726</v>
      </c>
      <c r="M69" s="41">
        <f t="shared" si="8"/>
        <v>90.729093968235219</v>
      </c>
      <c r="N69" s="41">
        <f t="shared" si="8"/>
        <v>95.293329993774762</v>
      </c>
      <c r="O69" s="31"/>
      <c r="P69" s="41">
        <f t="shared" ref="P69:Z69" si="9">IF(P63="-","-",SUM(P59:P68))</f>
        <v>59.179755970990563</v>
      </c>
      <c r="Q69" s="41" t="str">
        <f t="shared" si="9"/>
        <v>-</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25" customHeight="1" x14ac:dyDescent="0.25">
      <c r="A70" s="273">
        <v>1</v>
      </c>
      <c r="B70" s="138" t="s">
        <v>353</v>
      </c>
      <c r="C70" s="138" t="s">
        <v>344</v>
      </c>
      <c r="D70" s="141" t="s">
        <v>324</v>
      </c>
      <c r="E70" s="137"/>
      <c r="F70" s="31"/>
      <c r="G70" s="135" t="s">
        <v>336</v>
      </c>
      <c r="H70" s="135" t="s">
        <v>336</v>
      </c>
      <c r="I70" s="135" t="s">
        <v>336</v>
      </c>
      <c r="J70" s="135" t="s">
        <v>336</v>
      </c>
      <c r="K70" s="135" t="s">
        <v>336</v>
      </c>
      <c r="L70" s="135" t="s">
        <v>336</v>
      </c>
      <c r="M70" s="135" t="s">
        <v>336</v>
      </c>
      <c r="N70" s="135" t="s">
        <v>336</v>
      </c>
      <c r="O70" s="31"/>
      <c r="P70" s="135" t="s">
        <v>336</v>
      </c>
      <c r="Q70" s="135" t="s">
        <v>336</v>
      </c>
      <c r="R70" s="135" t="s">
        <v>336</v>
      </c>
      <c r="S70" s="135" t="s">
        <v>336</v>
      </c>
      <c r="T70" s="135" t="s">
        <v>336</v>
      </c>
      <c r="U70" s="135" t="s">
        <v>336</v>
      </c>
      <c r="V70" s="135" t="s">
        <v>336</v>
      </c>
      <c r="W70" s="135" t="s">
        <v>336</v>
      </c>
      <c r="X70" s="135" t="s">
        <v>336</v>
      </c>
      <c r="Y70" s="135" t="s">
        <v>336</v>
      </c>
      <c r="Z70" s="135" t="s">
        <v>336</v>
      </c>
      <c r="AA70" s="29"/>
    </row>
    <row r="71" spans="1:27" s="30" customFormat="1" ht="11.25" customHeight="1" x14ac:dyDescent="0.25">
      <c r="A71" s="273">
        <v>2</v>
      </c>
      <c r="B71" s="138" t="s">
        <v>353</v>
      </c>
      <c r="C71" s="138" t="s">
        <v>303</v>
      </c>
      <c r="D71" s="141" t="s">
        <v>324</v>
      </c>
      <c r="E71" s="137"/>
      <c r="F71" s="31"/>
      <c r="G71" s="135" t="s">
        <v>336</v>
      </c>
      <c r="H71" s="135" t="s">
        <v>336</v>
      </c>
      <c r="I71" s="135" t="s">
        <v>336</v>
      </c>
      <c r="J71" s="135" t="s">
        <v>336</v>
      </c>
      <c r="K71" s="135" t="s">
        <v>336</v>
      </c>
      <c r="L71" s="135" t="s">
        <v>336</v>
      </c>
      <c r="M71" s="135" t="s">
        <v>336</v>
      </c>
      <c r="N71" s="135" t="s">
        <v>336</v>
      </c>
      <c r="O71" s="31"/>
      <c r="P71" s="135" t="s">
        <v>336</v>
      </c>
      <c r="Q71" s="135" t="s">
        <v>336</v>
      </c>
      <c r="R71" s="135" t="s">
        <v>336</v>
      </c>
      <c r="S71" s="135" t="s">
        <v>336</v>
      </c>
      <c r="T71" s="135" t="s">
        <v>336</v>
      </c>
      <c r="U71" s="135" t="s">
        <v>336</v>
      </c>
      <c r="V71" s="135" t="s">
        <v>336</v>
      </c>
      <c r="W71" s="135" t="s">
        <v>336</v>
      </c>
      <c r="X71" s="135" t="s">
        <v>336</v>
      </c>
      <c r="Y71" s="135" t="s">
        <v>336</v>
      </c>
      <c r="Z71" s="135" t="s">
        <v>336</v>
      </c>
      <c r="AA71" s="29"/>
    </row>
    <row r="72" spans="1:27" s="30" customFormat="1" ht="11.5" x14ac:dyDescent="0.25">
      <c r="A72" s="273">
        <v>3</v>
      </c>
      <c r="B72" s="138" t="s">
        <v>2</v>
      </c>
      <c r="C72" s="138" t="s">
        <v>345</v>
      </c>
      <c r="D72" s="141" t="s">
        <v>324</v>
      </c>
      <c r="E72" s="137"/>
      <c r="F72" s="31"/>
      <c r="G72" s="135">
        <f>IF('3c PC'!G14="-","-",'3c PC'!G61)</f>
        <v>6.5567588596821027</v>
      </c>
      <c r="H72" s="135">
        <f>IF('3c PC'!H14="-","-",'3c PC'!H61)</f>
        <v>6.5567588596821027</v>
      </c>
      <c r="I72" s="135">
        <f>IF('3c PC'!I14="-","-",'3c PC'!I61)</f>
        <v>6.6197359495950758</v>
      </c>
      <c r="J72" s="135">
        <f>IF('3c PC'!J14="-","-",'3c PC'!J61)</f>
        <v>6.6197359495950758</v>
      </c>
      <c r="K72" s="135">
        <f>IF('3c PC'!K14="-","-",'3c PC'!K61)</f>
        <v>6.6995028867368616</v>
      </c>
      <c r="L72" s="135">
        <f>IF('3c PC'!L14="-","-",'3c PC'!L61)</f>
        <v>6.6995028867368616</v>
      </c>
      <c r="M72" s="135">
        <f>IF('3c PC'!M14="-","-",'3c PC'!M61)</f>
        <v>7.1131218301273513</v>
      </c>
      <c r="N72" s="135">
        <f>IF('3c PC'!N14="-","-",'3c PC'!N61)</f>
        <v>7.1131218301273513</v>
      </c>
      <c r="O72" s="31"/>
      <c r="P72" s="135" t="str">
        <f>'3c PC'!P61</f>
        <v>-</v>
      </c>
      <c r="Q72" s="135" t="str">
        <f>'3c PC'!Q61</f>
        <v>-</v>
      </c>
      <c r="R72" s="135" t="str">
        <f>'3c PC'!R61</f>
        <v>-</v>
      </c>
      <c r="S72" s="135" t="str">
        <f>'3c PC'!S61</f>
        <v>-</v>
      </c>
      <c r="T72" s="135" t="str">
        <f>'3c PC'!T61</f>
        <v>-</v>
      </c>
      <c r="U72" s="135" t="str">
        <f>'3c PC'!U61</f>
        <v>-</v>
      </c>
      <c r="V72" s="135" t="str">
        <f>'3c PC'!V61</f>
        <v>-</v>
      </c>
      <c r="W72" s="135" t="str">
        <f>'3c PC'!W61</f>
        <v>-</v>
      </c>
      <c r="X72" s="135" t="str">
        <f>'3c PC'!X61</f>
        <v>-</v>
      </c>
      <c r="Y72" s="135" t="str">
        <f>'3c PC'!Y61</f>
        <v>-</v>
      </c>
      <c r="Z72" s="135" t="str">
        <f>'3c PC'!Z61</f>
        <v>-</v>
      </c>
      <c r="AA72" s="29"/>
    </row>
    <row r="73" spans="1:27" s="30" customFormat="1" ht="11.5" x14ac:dyDescent="0.25">
      <c r="A73" s="273">
        <v>4</v>
      </c>
      <c r="B73" s="138" t="s">
        <v>355</v>
      </c>
      <c r="C73" s="138" t="s">
        <v>346</v>
      </c>
      <c r="D73" s="141" t="s">
        <v>324</v>
      </c>
      <c r="E73" s="137"/>
      <c r="F73" s="31"/>
      <c r="G73" s="135">
        <f>IF('3d NC-Elec'!H47="-","-",'3d NC-Elec'!H47)</f>
        <v>34.5655</v>
      </c>
      <c r="H73" s="135">
        <f>IF('3d NC-Elec'!I47="-","-",'3d NC-Elec'!I47)</f>
        <v>34.5655</v>
      </c>
      <c r="I73" s="135">
        <f>IF('3d NC-Elec'!J47="-","-",'3d NC-Elec'!J47)</f>
        <v>19.564</v>
      </c>
      <c r="J73" s="135">
        <f>IF('3d NC-Elec'!K47="-","-",'3d NC-Elec'!K47)</f>
        <v>19.564</v>
      </c>
      <c r="K73" s="135">
        <f>IF('3d NC-Elec'!L47="-","-",'3d NC-Elec'!L47)</f>
        <v>17.848499999999998</v>
      </c>
      <c r="L73" s="135">
        <f>IF('3d NC-Elec'!M47="-","-",'3d NC-Elec'!M47)</f>
        <v>17.848499999999998</v>
      </c>
      <c r="M73" s="135">
        <f>IF('3d NC-Elec'!N47="-","-",'3d NC-Elec'!N47)</f>
        <v>19.637</v>
      </c>
      <c r="N73" s="135">
        <f>IF('3d NC-Elec'!O47="-","-",'3d NC-Elec'!O47)</f>
        <v>19.637</v>
      </c>
      <c r="O73" s="31"/>
      <c r="P73" s="135" t="str">
        <f>'3d NC-Elec'!Q47</f>
        <v>-</v>
      </c>
      <c r="Q73" s="135" t="str">
        <f>'3d NC-Elec'!R47</f>
        <v>-</v>
      </c>
      <c r="R73" s="135" t="str">
        <f>'3d NC-Elec'!S47</f>
        <v>-</v>
      </c>
      <c r="S73" s="135" t="str">
        <f>'3d NC-Elec'!T47</f>
        <v>-</v>
      </c>
      <c r="T73" s="135" t="str">
        <f>'3d NC-Elec'!U47</f>
        <v>-</v>
      </c>
      <c r="U73" s="135" t="str">
        <f>'3d NC-Elec'!V47</f>
        <v>-</v>
      </c>
      <c r="V73" s="135" t="str">
        <f>'3d NC-Elec'!W47</f>
        <v>-</v>
      </c>
      <c r="W73" s="135" t="str">
        <f>'3d NC-Elec'!X47</f>
        <v>-</v>
      </c>
      <c r="X73" s="135" t="str">
        <f>'3d NC-Elec'!Y47</f>
        <v>-</v>
      </c>
      <c r="Y73" s="135" t="str">
        <f>'3d NC-Elec'!Z47</f>
        <v>-</v>
      </c>
      <c r="Z73" s="135" t="str">
        <f>'3d NC-Elec'!AA47</f>
        <v>-</v>
      </c>
      <c r="AA73" s="29"/>
    </row>
    <row r="74" spans="1:27" s="30" customFormat="1" ht="11.5" x14ac:dyDescent="0.25">
      <c r="A74" s="273">
        <v>5</v>
      </c>
      <c r="B74" s="138" t="s">
        <v>352</v>
      </c>
      <c r="C74" s="138" t="s">
        <v>347</v>
      </c>
      <c r="D74" s="141" t="s">
        <v>324</v>
      </c>
      <c r="E74" s="137"/>
      <c r="F74" s="31"/>
      <c r="G74" s="135">
        <f>IF('3f CPIH'!C$16="-","-",'3g OC '!$E$9*('3f CPIH'!C$16/'3f CPIH'!$G$16))</f>
        <v>42.4769437907173</v>
      </c>
      <c r="H74" s="135">
        <f>IF('3f CPIH'!D$16="-","-",'3g OC '!$E$9*('3f CPIH'!D$16/'3f CPIH'!$G$16))</f>
        <v>42.561982717225234</v>
      </c>
      <c r="I74" s="135">
        <f>IF('3f CPIH'!E$16="-","-",'3g OC '!$E$9*('3f CPIH'!E$16/'3f CPIH'!$G$16))</f>
        <v>42.689541106987157</v>
      </c>
      <c r="J74" s="135">
        <f>IF('3f CPIH'!F$16="-","-",'3g OC '!$E$9*('3f CPIH'!F$16/'3f CPIH'!$G$16))</f>
        <v>42.944657886510981</v>
      </c>
      <c r="K74" s="135">
        <f>IF('3f CPIH'!G$16="-","-",'3g OC '!$E$9*('3f CPIH'!G$16/'3f CPIH'!$G$16))</f>
        <v>43.454891445558637</v>
      </c>
      <c r="L74" s="135">
        <f>IF('3f CPIH'!H$16="-","-",'3g OC '!$E$9*('3f CPIH'!H$16/'3f CPIH'!$G$16))</f>
        <v>44.007644467860267</v>
      </c>
      <c r="M74" s="135">
        <f>IF('3f CPIH'!I$16="-","-",'3g OC '!$E$9*('3f CPIH'!I$16/'3f CPIH'!$G$16))</f>
        <v>44.645436416669831</v>
      </c>
      <c r="N74" s="135">
        <f>IF('3f CPIH'!J$16="-","-",'3g OC '!$E$9*('3f CPIH'!J$16/'3f CPIH'!$G$16))</f>
        <v>45.028111585955578</v>
      </c>
      <c r="O74" s="31"/>
      <c r="P74" s="135">
        <f>IF('3f CPIH'!L$16="-","-",'3g OC '!$E$9*('3f CPIH'!L$16/'3f CPIH'!$G$16))</f>
        <v>45.028111585955578</v>
      </c>
      <c r="Q74" s="135" t="str">
        <f>IF('3f CPIH'!M$16="-","-",'3g OC '!$E$9*('3f CPIH'!M$16/'3f CPIH'!$G$16))</f>
        <v>-</v>
      </c>
      <c r="R74" s="135" t="str">
        <f>IF('3f CPIH'!N$16="-","-",'3g OC '!$E$9*('3f CPIH'!N$16/'3f CPIH'!$G$16))</f>
        <v>-</v>
      </c>
      <c r="S74" s="135" t="str">
        <f>IF('3f CPIH'!O$16="-","-",'3g OC '!$E$9*('3f CPIH'!O$16/'3f CPIH'!$G$16))</f>
        <v>-</v>
      </c>
      <c r="T74" s="135" t="str">
        <f>IF('3f CPIH'!P$16="-","-",'3g OC '!$E$9*('3f CPIH'!P$16/'3f CPIH'!$G$16))</f>
        <v>-</v>
      </c>
      <c r="U74" s="135" t="str">
        <f>IF('3f CPIH'!Q$16="-","-",'3g OC '!$E$9*('3f CPIH'!Q$16/'3f CPIH'!$G$16))</f>
        <v>-</v>
      </c>
      <c r="V74" s="135" t="str">
        <f>IF('3f CPIH'!R$16="-","-",'3g OC '!$E$9*('3f CPIH'!R$16/'3f CPIH'!$G$16))</f>
        <v>-</v>
      </c>
      <c r="W74" s="135" t="str">
        <f>IF('3f CPIH'!S$16="-","-",'3g OC '!$E$9*('3f CPIH'!S$16/'3f CPIH'!$G$16))</f>
        <v>-</v>
      </c>
      <c r="X74" s="135" t="str">
        <f>IF('3f CPIH'!T$16="-","-",'3g OC '!$E$9*('3f CPIH'!T$16/'3f CPIH'!$G$16))</f>
        <v>-</v>
      </c>
      <c r="Y74" s="135" t="str">
        <f>IF('3f CPIH'!U$16="-","-",'3g OC '!$E$9*('3f CPIH'!U$16/'3f CPIH'!$G$16))</f>
        <v>-</v>
      </c>
      <c r="Z74" s="135" t="str">
        <f>IF('3f CPIH'!V$16="-","-",'3g OC '!$E$9*('3f CPIH'!V$16/'3f CPIH'!$G$16))</f>
        <v>-</v>
      </c>
      <c r="AA74" s="29"/>
    </row>
    <row r="75" spans="1:27" s="30" customFormat="1" ht="11.5" x14ac:dyDescent="0.25">
      <c r="A75" s="273">
        <v>6</v>
      </c>
      <c r="B75" s="138" t="s">
        <v>352</v>
      </c>
      <c r="C75" s="138" t="s">
        <v>45</v>
      </c>
      <c r="D75" s="141" t="s">
        <v>324</v>
      </c>
      <c r="E75" s="137"/>
      <c r="F75" s="31"/>
      <c r="G75" s="135" t="s">
        <v>336</v>
      </c>
      <c r="H75" s="135" t="s">
        <v>336</v>
      </c>
      <c r="I75" s="135" t="s">
        <v>336</v>
      </c>
      <c r="J75" s="135" t="s">
        <v>336</v>
      </c>
      <c r="K75" s="135">
        <f>IF('3h SMNCC'!F$36="-","-",'3h SMNCC'!F$44)</f>
        <v>0</v>
      </c>
      <c r="L75" s="135">
        <f>IF('3h SMNCC'!G$36="-","-",'3h SMNCC'!G$44)</f>
        <v>-0.15183804717209767</v>
      </c>
      <c r="M75" s="135">
        <f>IF('3h SMNCC'!H$36="-","-",'3h SMNCC'!H$44)</f>
        <v>1.7175769694001015</v>
      </c>
      <c r="N75" s="135">
        <f>IF('3h SMNCC'!I$36="-","-",'3h SMNCC'!I$44)</f>
        <v>5.3116046327263104</v>
      </c>
      <c r="O75" s="31"/>
      <c r="P75" s="135" t="str">
        <f>IF('3h SMNCC'!K$36="-","-",'3h SMNCC'!K$44)</f>
        <v>-</v>
      </c>
      <c r="Q75" s="135" t="str">
        <f>IF('3h SMNCC'!L$36="-","-",'3h SMNCC'!L$44)</f>
        <v>-</v>
      </c>
      <c r="R75" s="135" t="str">
        <f>IF('3h SMNCC'!M$36="-","-",'3h SMNCC'!M$44)</f>
        <v>-</v>
      </c>
      <c r="S75" s="135" t="str">
        <f>IF('3h SMNCC'!N$36="-","-",'3h SMNCC'!N$44)</f>
        <v>-</v>
      </c>
      <c r="T75" s="135" t="str">
        <f>IF('3h SMNCC'!O$36="-","-",'3h SMNCC'!O$44)</f>
        <v>-</v>
      </c>
      <c r="U75" s="135" t="str">
        <f>IF('3h SMNCC'!P$36="-","-",'3h SMNCC'!P$44)</f>
        <v>-</v>
      </c>
      <c r="V75" s="135" t="str">
        <f>IF('3h SMNCC'!Q$36="-","-",'3h SMNCC'!Q$44)</f>
        <v>-</v>
      </c>
      <c r="W75" s="135" t="str">
        <f>IF('3h SMNCC'!R$36="-","-",'3h SMNCC'!R$44)</f>
        <v>-</v>
      </c>
      <c r="X75" s="135" t="str">
        <f>IF('3h SMNCC'!S$36="-","-",'3h SMNCC'!S$44)</f>
        <v>-</v>
      </c>
      <c r="Y75" s="135" t="str">
        <f>IF('3h SMNCC'!T$36="-","-",'3h SMNCC'!T$44)</f>
        <v>-</v>
      </c>
      <c r="Z75" s="135" t="str">
        <f>IF('3h SMNCC'!U$36="-","-",'3h SMNCC'!U$44)</f>
        <v>-</v>
      </c>
      <c r="AA75" s="29"/>
    </row>
    <row r="76" spans="1:27" s="30" customFormat="1" ht="11.25" customHeight="1" x14ac:dyDescent="0.25">
      <c r="A76" s="273">
        <v>7</v>
      </c>
      <c r="B76" s="138" t="s">
        <v>352</v>
      </c>
      <c r="C76" s="138" t="s">
        <v>399</v>
      </c>
      <c r="D76" s="141" t="s">
        <v>324</v>
      </c>
      <c r="E76" s="137"/>
      <c r="F76" s="31"/>
      <c r="G76" s="135">
        <f>IF('3f CPIH'!C$16="-","-",'3i PAAC PAP'!$G$11*('3f CPIH'!C$16/'3f CPIH'!$G$16))</f>
        <v>12.553203379941255</v>
      </c>
      <c r="H76" s="135">
        <f>IF('3f CPIH'!D$16="-","-",'3i PAAC PAP'!$G$11*('3f CPIH'!D$16/'3f CPIH'!$G$16))</f>
        <v>12.578334918239436</v>
      </c>
      <c r="I76" s="135">
        <f>IF('3f CPIH'!E$16="-","-",'3i PAAC PAP'!$G$11*('3f CPIH'!E$16/'3f CPIH'!$G$16))</f>
        <v>12.616032225686709</v>
      </c>
      <c r="J76" s="135">
        <f>IF('3f CPIH'!F$16="-","-",'3i PAAC PAP'!$G$11*('3f CPIH'!F$16/'3f CPIH'!$G$16))</f>
        <v>12.691426840581251</v>
      </c>
      <c r="K76" s="135">
        <f>IF('3f CPIH'!G$16="-","-",'3i PAAC PAP'!$G$11*('3f CPIH'!G$16/'3f CPIH'!$G$16))</f>
        <v>12.842216070370334</v>
      </c>
      <c r="L76" s="135">
        <f>IF('3f CPIH'!H$16="-","-",'3i PAAC PAP'!$G$11*('3f CPIH'!H$16/'3f CPIH'!$G$16))</f>
        <v>13.005571069308509</v>
      </c>
      <c r="M76" s="135">
        <f>IF('3f CPIH'!I$16="-","-",'3i PAAC PAP'!$G$11*('3f CPIH'!I$16/'3f CPIH'!$G$16))</f>
        <v>13.194057606544863</v>
      </c>
      <c r="N76" s="135">
        <f>IF('3f CPIH'!J$16="-","-",'3i PAAC PAP'!$G$11*('3f CPIH'!J$16/'3f CPIH'!$G$16))</f>
        <v>13.307149528886677</v>
      </c>
      <c r="O76" s="31"/>
      <c r="P76" s="135">
        <f>IF('3f CPIH'!L$16="-","-",'3i PAAC PAP'!$G$11*('3f CPIH'!L$16/'3f CPIH'!$G$16))</f>
        <v>13.307149528886677</v>
      </c>
      <c r="Q76" s="135" t="str">
        <f>IF('3f CPIH'!M$16="-","-",'3i PAAC PAP'!$G$11*('3f CPIH'!M$16/'3f CPIH'!$G$16))</f>
        <v>-</v>
      </c>
      <c r="R76" s="135" t="str">
        <f>IF('3f CPIH'!N$16="-","-",'3i PAAC PAP'!$G$11*('3f CPIH'!N$16/'3f CPIH'!$G$16))</f>
        <v>-</v>
      </c>
      <c r="S76" s="135" t="str">
        <f>IF('3f CPIH'!O$16="-","-",'3i PAAC PAP'!$G$11*('3f CPIH'!O$16/'3f CPIH'!$G$16))</f>
        <v>-</v>
      </c>
      <c r="T76" s="135" t="str">
        <f>IF('3f CPIH'!P$16="-","-",'3i PAAC PAP'!$G$11*('3f CPIH'!P$16/'3f CPIH'!$G$16))</f>
        <v>-</v>
      </c>
      <c r="U76" s="135" t="str">
        <f>IF('3f CPIH'!Q$16="-","-",'3i PAAC PAP'!$G$11*('3f CPIH'!Q$16/'3f CPIH'!$G$16))</f>
        <v>-</v>
      </c>
      <c r="V76" s="135" t="str">
        <f>IF('3f CPIH'!R$16="-","-",'3i PAAC PAP'!$G$11*('3f CPIH'!R$16/'3f CPIH'!$G$16))</f>
        <v>-</v>
      </c>
      <c r="W76" s="135" t="str">
        <f>IF('3f CPIH'!S$16="-","-",'3i PAAC PAP'!$G$11*('3f CPIH'!S$16/'3f CPIH'!$G$16))</f>
        <v>-</v>
      </c>
      <c r="X76" s="135" t="str">
        <f>IF('3f CPIH'!T$16="-","-",'3i PAAC PAP'!$G$11*('3f CPIH'!T$16/'3f CPIH'!$G$16))</f>
        <v>-</v>
      </c>
      <c r="Y76" s="135" t="str">
        <f>IF('3f CPIH'!U$16="-","-",'3i PAAC PAP'!$G$11*('3f CPIH'!U$16/'3f CPIH'!$G$16))</f>
        <v>-</v>
      </c>
      <c r="Z76" s="135" t="str">
        <f>IF('3f CPIH'!V$16="-","-",'3i PAAC PAP'!$G$11*('3f CPIH'!V$16/'3f CPIH'!$G$16))</f>
        <v>-</v>
      </c>
      <c r="AA76" s="29"/>
    </row>
    <row r="77" spans="1:27" s="30" customFormat="1" ht="11.25" customHeight="1" x14ac:dyDescent="0.25">
      <c r="A77" s="273">
        <v>8</v>
      </c>
      <c r="B77" s="138" t="s">
        <v>352</v>
      </c>
      <c r="C77" s="138" t="s">
        <v>417</v>
      </c>
      <c r="D77" s="141" t="s">
        <v>324</v>
      </c>
      <c r="E77" s="137"/>
      <c r="F77" s="31"/>
      <c r="G77" s="135">
        <f>IF(G72="-","-",SUM(G70:G75)*'3i PAAC PAP'!$G$23)</f>
        <v>6.8410690477490324</v>
      </c>
      <c r="H77" s="135">
        <f>IF(H72="-","-",SUM(H70:H75)*'3i PAAC PAP'!$G$23)</f>
        <v>6.8480279319194954</v>
      </c>
      <c r="I77" s="135">
        <f>IF(I72="-","-",SUM(I70:I75)*'3i PAAC PAP'!$G$23)</f>
        <v>5.6360207866955916</v>
      </c>
      <c r="J77" s="135">
        <f>IF(J72="-","-",SUM(J70:J75)*'3i PAAC PAP'!$G$23)</f>
        <v>5.6568974392069844</v>
      </c>
      <c r="K77" s="135">
        <f>IF(K72="-","-",SUM(K70:K75)*'3i PAAC PAP'!$G$23)</f>
        <v>5.5647958452363566</v>
      </c>
      <c r="L77" s="135">
        <f>IF(L72="-","-",SUM(L70:L75)*'3i PAAC PAP'!$G$23)</f>
        <v>5.5976034192344883</v>
      </c>
      <c r="M77" s="135">
        <f>IF(M72="-","-",SUM(M70:M75)*'3i PAAC PAP'!$G$23)</f>
        <v>5.9829757994591031</v>
      </c>
      <c r="N77" s="135">
        <f>IF(N72="-","-",SUM(N70:N75)*'3i PAAC PAP'!$G$23)</f>
        <v>6.3083963513038954</v>
      </c>
      <c r="O77" s="31"/>
      <c r="P77" s="135" t="str">
        <f>IF(P72="-","-",SUM(P70:P75)*'3i PAAC PAP'!$G$23)</f>
        <v>-</v>
      </c>
      <c r="Q77" s="135" t="str">
        <f>IF(Q72="-","-",SUM(Q70:Q75)*'3i PAAC PAP'!$G$23)</f>
        <v>-</v>
      </c>
      <c r="R77" s="135" t="str">
        <f>IF(R72="-","-",SUM(R70:R75)*'3i PAAC PAP'!$G$23)</f>
        <v>-</v>
      </c>
      <c r="S77" s="135" t="str">
        <f>IF(S72="-","-",SUM(S70:S75)*'3i PAAC PAP'!$G$23)</f>
        <v>-</v>
      </c>
      <c r="T77" s="135" t="str">
        <f>IF(T72="-","-",SUM(T70:T75)*'3i PAAC PAP'!$G$23)</f>
        <v>-</v>
      </c>
      <c r="U77" s="135" t="str">
        <f>IF(U72="-","-",SUM(U70:U75)*'3i PAAC PAP'!$G$23)</f>
        <v>-</v>
      </c>
      <c r="V77" s="135" t="str">
        <f>IF(V72="-","-",SUM(V70:V75)*'3i PAAC PAP'!$G$23)</f>
        <v>-</v>
      </c>
      <c r="W77" s="135" t="str">
        <f>IF(W72="-","-",SUM(W70:W75)*'3i PAAC PAP'!$G$23)</f>
        <v>-</v>
      </c>
      <c r="X77" s="135" t="str">
        <f>IF(X72="-","-",SUM(X70:X75)*'3i PAAC PAP'!$G$23)</f>
        <v>-</v>
      </c>
      <c r="Y77" s="135" t="str">
        <f>IF(Y72="-","-",SUM(Y70:Y75)*'3i PAAC PAP'!$G$23)</f>
        <v>-</v>
      </c>
      <c r="Z77" s="135" t="str">
        <f>IF(Z72="-","-",SUM(Z70:Z75)*'3i PAAC PAP'!$G$23)</f>
        <v>-</v>
      </c>
      <c r="AA77" s="29"/>
    </row>
    <row r="78" spans="1:27" s="30" customFormat="1" ht="11.25" customHeight="1" x14ac:dyDescent="0.25">
      <c r="A78" s="273">
        <v>9</v>
      </c>
      <c r="B78" s="138" t="s">
        <v>398</v>
      </c>
      <c r="C78" s="138" t="s">
        <v>548</v>
      </c>
      <c r="D78" s="141" t="s">
        <v>324</v>
      </c>
      <c r="E78" s="137"/>
      <c r="F78" s="31"/>
      <c r="G78" s="135">
        <f>IF(G72="-","-",SUM(G70:G77)*'3j EBIT'!$E$9)</f>
        <v>1.956876026483704</v>
      </c>
      <c r="H78" s="135">
        <f>IF(H72="-","-",SUM(H70:H77)*'3j EBIT'!$E$9)</f>
        <v>1.9591014841142589</v>
      </c>
      <c r="I78" s="135">
        <f>IF(I72="-","-",SUM(I70:I77)*'3j EBIT'!$E$9)</f>
        <v>1.655381271310326</v>
      </c>
      <c r="J78" s="135">
        <f>IF(J72="-","-",SUM(J70:J77)*'3j EBIT'!$E$9)</f>
        <v>1.6620576442019914</v>
      </c>
      <c r="K78" s="135">
        <f>IF(K72="-","-",SUM(K70:K77)*'3j EBIT'!$E$9)</f>
        <v>1.6417882187101416</v>
      </c>
      <c r="L78" s="135">
        <f>IF(L72="-","-",SUM(L70:L77)*'3j EBIT'!$E$9)</f>
        <v>1.6531326921233924</v>
      </c>
      <c r="M78" s="135">
        <f>IF(M72="-","-",SUM(M70:M77)*'3j EBIT'!$E$9)</f>
        <v>1.7535132038218235</v>
      </c>
      <c r="N78" s="135">
        <f>IF(N72="-","-",SUM(N70:N77)*'3j EBIT'!$E$9)</f>
        <v>1.8374022946509965</v>
      </c>
      <c r="O78" s="31"/>
      <c r="P78" s="135" t="str">
        <f>IF(P72="-","-",SUM(P70:P77)*'3j EBIT'!$E$9)</f>
        <v>-</v>
      </c>
      <c r="Q78" s="135" t="str">
        <f>IF(Q72="-","-",SUM(Q70:Q77)*'3j EBIT'!$E$9)</f>
        <v>-</v>
      </c>
      <c r="R78" s="135" t="str">
        <f>IF(R72="-","-",SUM(R70:R77)*'3j EBIT'!$E$9)</f>
        <v>-</v>
      </c>
      <c r="S78" s="135" t="str">
        <f>IF(S72="-","-",SUM(S70:S77)*'3j EBIT'!$E$9)</f>
        <v>-</v>
      </c>
      <c r="T78" s="135" t="str">
        <f>IF(T72="-","-",SUM(T70:T77)*'3j EBIT'!$E$9)</f>
        <v>-</v>
      </c>
      <c r="U78" s="135" t="str">
        <f>IF(U72="-","-",SUM(U70:U77)*'3j EBIT'!$E$9)</f>
        <v>-</v>
      </c>
      <c r="V78" s="135" t="str">
        <f>IF(V72="-","-",SUM(V70:V77)*'3j EBIT'!$E$9)</f>
        <v>-</v>
      </c>
      <c r="W78" s="135" t="str">
        <f>IF(W72="-","-",SUM(W70:W77)*'3j EBIT'!$E$9)</f>
        <v>-</v>
      </c>
      <c r="X78" s="135" t="str">
        <f>IF(X72="-","-",SUM(X70:X77)*'3j EBIT'!$E$9)</f>
        <v>-</v>
      </c>
      <c r="Y78" s="135" t="str">
        <f>IF(Y72="-","-",SUM(Y70:Y77)*'3j EBIT'!$E$9)</f>
        <v>-</v>
      </c>
      <c r="Z78" s="135" t="str">
        <f>IF(Z72="-","-",SUM(Z70:Z77)*'3j EBIT'!$E$9)</f>
        <v>-</v>
      </c>
      <c r="AA78" s="29"/>
    </row>
    <row r="79" spans="1:27" s="30" customFormat="1" ht="12.4" customHeight="1" x14ac:dyDescent="0.25">
      <c r="A79" s="273">
        <v>10</v>
      </c>
      <c r="B79" s="138" t="s">
        <v>294</v>
      </c>
      <c r="C79" s="188" t="s">
        <v>549</v>
      </c>
      <c r="D79" s="141" t="s">
        <v>324</v>
      </c>
      <c r="E79" s="136"/>
      <c r="F79" s="31"/>
      <c r="G79" s="135">
        <f>IF(G74="-","-",SUM(G70:G72,G74:G78)*'3k HAP'!$E$10)</f>
        <v>1.0189316645306621</v>
      </c>
      <c r="H79" s="135">
        <f>IF(H74="-","-",SUM(H70:H72,H74:H78)*'3k HAP'!$E$10)</f>
        <v>1.020659513490451</v>
      </c>
      <c r="I79" s="135">
        <f>IF(I74="-","-",SUM(I70:I72,I74:I78)*'3k HAP'!$E$10)</f>
        <v>1.002021000151011</v>
      </c>
      <c r="J79" s="135">
        <f>IF(J74="-","-",SUM(J70:J72,J74:J78)*'3k HAP'!$E$10)</f>
        <v>1.0072045470303783</v>
      </c>
      <c r="K79" s="135">
        <f>IF(K74="-","-",SUM(K70:K72,K74:K78)*'3k HAP'!$E$10)</f>
        <v>1.0163018983581698</v>
      </c>
      <c r="L79" s="135">
        <f>IF(L74="-","-",SUM(L70:L72,L74:L78)*'3k HAP'!$E$10)</f>
        <v>1.0251097661500861</v>
      </c>
      <c r="M79" s="135">
        <f>IF(M74="-","-",SUM(M70:M72,M74:M78)*'3k HAP'!$E$10)</f>
        <v>1.0771540036726281</v>
      </c>
      <c r="N79" s="135">
        <f>IF(N74="-","-",SUM(N70:N72,N74:N78)*'3k HAP'!$E$10)</f>
        <v>1.1422856315844501</v>
      </c>
      <c r="O79" s="31"/>
      <c r="P79" s="135">
        <f>IF(P74="-","-",SUM(P70:P72,P74:P78)*'3k HAP'!$E$10)</f>
        <v>0.84449485614831143</v>
      </c>
      <c r="Q79" s="135" t="str">
        <f>IF(Q74="-","-",SUM(Q70:Q72,Q74:Q78)*'3k HAP'!$E$10)</f>
        <v>-</v>
      </c>
      <c r="R79" s="135" t="str">
        <f>IF(R74="-","-",SUM(R70:R72,R74:R78)*'3k HAP'!$E$10)</f>
        <v>-</v>
      </c>
      <c r="S79" s="135" t="str">
        <f>IF(S74="-","-",SUM(S70:S72,S74:S78)*'3k HAP'!$E$10)</f>
        <v>-</v>
      </c>
      <c r="T79" s="135" t="str">
        <f>IF(T74="-","-",SUM(T70:T72,T74:T78)*'3k HAP'!$E$10)</f>
        <v>-</v>
      </c>
      <c r="U79" s="135" t="str">
        <f>IF(U74="-","-",SUM(U70:U72,U74:U78)*'3k HAP'!$E$10)</f>
        <v>-</v>
      </c>
      <c r="V79" s="135" t="str">
        <f>IF(V74="-","-",SUM(V70:V72,V74:V78)*'3k HAP'!$E$10)</f>
        <v>-</v>
      </c>
      <c r="W79" s="135" t="str">
        <f>IF(W74="-","-",SUM(W70:W72,W74:W78)*'3k HAP'!$E$10)</f>
        <v>-</v>
      </c>
      <c r="X79" s="135" t="str">
        <f>IF(X74="-","-",SUM(X70:X72,X74:X78)*'3k HAP'!$E$10)</f>
        <v>-</v>
      </c>
      <c r="Y79" s="135" t="str">
        <f>IF(Y74="-","-",SUM(Y70:Y72,Y74:Y78)*'3k HAP'!$E$10)</f>
        <v>-</v>
      </c>
      <c r="Z79" s="135" t="str">
        <f>IF(Z74="-","-",SUM(Z70:Z72,Z74:Z78)*'3k HAP'!$E$10)</f>
        <v>-</v>
      </c>
      <c r="AA79" s="29"/>
    </row>
    <row r="80" spans="1:27" s="30" customFormat="1" ht="11.25" customHeight="1" x14ac:dyDescent="0.25">
      <c r="A80" s="273">
        <v>11</v>
      </c>
      <c r="B80" s="138" t="s">
        <v>46</v>
      </c>
      <c r="C80" s="138" t="str">
        <f>B80&amp;"_"&amp;D80</f>
        <v>Total_Northern</v>
      </c>
      <c r="D80" s="141" t="s">
        <v>324</v>
      </c>
      <c r="E80" s="137"/>
      <c r="F80" s="31"/>
      <c r="G80" s="135">
        <f t="shared" ref="G80:N80" si="10">IF(G74="-","-",SUM(G70:G79))</f>
        <v>105.96928276910405</v>
      </c>
      <c r="H80" s="135">
        <f t="shared" si="10"/>
        <v>106.09036542467098</v>
      </c>
      <c r="I80" s="135">
        <f t="shared" si="10"/>
        <v>89.782732340425881</v>
      </c>
      <c r="J80" s="135">
        <f t="shared" si="10"/>
        <v>90.145980307126663</v>
      </c>
      <c r="K80" s="135">
        <f t="shared" si="10"/>
        <v>89.067996364970497</v>
      </c>
      <c r="L80" s="135">
        <f t="shared" si="10"/>
        <v>89.685226254241499</v>
      </c>
      <c r="M80" s="135">
        <f t="shared" si="10"/>
        <v>95.120835829695693</v>
      </c>
      <c r="N80" s="135">
        <f t="shared" si="10"/>
        <v>99.685071855235279</v>
      </c>
      <c r="O80" s="31"/>
      <c r="P80" s="135">
        <f t="shared" ref="P80:Z80" si="11">IF(P74="-","-",SUM(P70:P79))</f>
        <v>59.179755970990563</v>
      </c>
      <c r="Q80" s="135" t="str">
        <f t="shared" si="11"/>
        <v>-</v>
      </c>
      <c r="R80" s="135" t="str">
        <f t="shared" si="11"/>
        <v>-</v>
      </c>
      <c r="S80" s="135" t="str">
        <f t="shared" si="11"/>
        <v>-</v>
      </c>
      <c r="T80" s="135" t="str">
        <f t="shared" si="11"/>
        <v>-</v>
      </c>
      <c r="U80" s="135" t="str">
        <f t="shared" si="11"/>
        <v>-</v>
      </c>
      <c r="V80" s="135" t="str">
        <f t="shared" si="11"/>
        <v>-</v>
      </c>
      <c r="W80" s="135" t="str">
        <f t="shared" si="11"/>
        <v>-</v>
      </c>
      <c r="X80" s="135" t="str">
        <f t="shared" si="11"/>
        <v>-</v>
      </c>
      <c r="Y80" s="135" t="str">
        <f t="shared" si="11"/>
        <v>-</v>
      </c>
      <c r="Z80" s="135" t="str">
        <f t="shared" si="11"/>
        <v>-</v>
      </c>
      <c r="AA80" s="29"/>
    </row>
    <row r="81" spans="1:27" s="30" customFormat="1" ht="11.25" customHeight="1" x14ac:dyDescent="0.25">
      <c r="A81" s="273">
        <v>1</v>
      </c>
      <c r="B81" s="142" t="s">
        <v>353</v>
      </c>
      <c r="C81" s="142" t="s">
        <v>344</v>
      </c>
      <c r="D81" s="140" t="s">
        <v>325</v>
      </c>
      <c r="E81" s="134"/>
      <c r="F81" s="31"/>
      <c r="G81" s="41" t="s">
        <v>336</v>
      </c>
      <c r="H81" s="41" t="s">
        <v>336</v>
      </c>
      <c r="I81" s="41" t="s">
        <v>336</v>
      </c>
      <c r="J81" s="41" t="s">
        <v>336</v>
      </c>
      <c r="K81" s="41" t="s">
        <v>336</v>
      </c>
      <c r="L81" s="41" t="s">
        <v>336</v>
      </c>
      <c r="M81" s="41" t="s">
        <v>336</v>
      </c>
      <c r="N81" s="41" t="s">
        <v>336</v>
      </c>
      <c r="O81" s="31"/>
      <c r="P81" s="41" t="s">
        <v>336</v>
      </c>
      <c r="Q81" s="41" t="s">
        <v>336</v>
      </c>
      <c r="R81" s="41" t="s">
        <v>336</v>
      </c>
      <c r="S81" s="41" t="s">
        <v>336</v>
      </c>
      <c r="T81" s="41" t="s">
        <v>336</v>
      </c>
      <c r="U81" s="41" t="s">
        <v>336</v>
      </c>
      <c r="V81" s="41" t="s">
        <v>336</v>
      </c>
      <c r="W81" s="41" t="s">
        <v>336</v>
      </c>
      <c r="X81" s="41" t="s">
        <v>336</v>
      </c>
      <c r="Y81" s="41" t="s">
        <v>336</v>
      </c>
      <c r="Z81" s="41" t="s">
        <v>336</v>
      </c>
      <c r="AA81" s="29"/>
    </row>
    <row r="82" spans="1:27" s="30" customFormat="1" ht="11.5" x14ac:dyDescent="0.25">
      <c r="A82" s="273">
        <v>2</v>
      </c>
      <c r="B82" s="142" t="s">
        <v>353</v>
      </c>
      <c r="C82" s="142" t="s">
        <v>303</v>
      </c>
      <c r="D82" s="140" t="s">
        <v>325</v>
      </c>
      <c r="E82" s="134"/>
      <c r="F82" s="31"/>
      <c r="G82" s="41" t="s">
        <v>336</v>
      </c>
      <c r="H82" s="41" t="s">
        <v>336</v>
      </c>
      <c r="I82" s="41" t="s">
        <v>336</v>
      </c>
      <c r="J82" s="41" t="s">
        <v>336</v>
      </c>
      <c r="K82" s="41" t="s">
        <v>336</v>
      </c>
      <c r="L82" s="41" t="s">
        <v>336</v>
      </c>
      <c r="M82" s="41" t="s">
        <v>336</v>
      </c>
      <c r="N82" s="41" t="s">
        <v>336</v>
      </c>
      <c r="O82" s="31"/>
      <c r="P82" s="41" t="s">
        <v>336</v>
      </c>
      <c r="Q82" s="41" t="s">
        <v>336</v>
      </c>
      <c r="R82" s="41" t="s">
        <v>336</v>
      </c>
      <c r="S82" s="41" t="s">
        <v>336</v>
      </c>
      <c r="T82" s="41" t="s">
        <v>336</v>
      </c>
      <c r="U82" s="41" t="s">
        <v>336</v>
      </c>
      <c r="V82" s="41" t="s">
        <v>336</v>
      </c>
      <c r="W82" s="41" t="s">
        <v>336</v>
      </c>
      <c r="X82" s="41" t="s">
        <v>336</v>
      </c>
      <c r="Y82" s="41" t="s">
        <v>336</v>
      </c>
      <c r="Z82" s="41" t="s">
        <v>336</v>
      </c>
      <c r="AA82" s="29"/>
    </row>
    <row r="83" spans="1:27" s="30" customFormat="1" ht="11.5" x14ac:dyDescent="0.25">
      <c r="A83" s="273">
        <v>3</v>
      </c>
      <c r="B83" s="142" t="s">
        <v>2</v>
      </c>
      <c r="C83" s="142" t="s">
        <v>345</v>
      </c>
      <c r="D83" s="140" t="s">
        <v>325</v>
      </c>
      <c r="E83" s="134"/>
      <c r="F83" s="31"/>
      <c r="G83" s="41">
        <f>IF('3c PC'!G14="-","-",'3c PC'!G61)</f>
        <v>6.5567588596821027</v>
      </c>
      <c r="H83" s="41">
        <f>IF('3c PC'!H14="-","-",'3c PC'!H61)</f>
        <v>6.5567588596821027</v>
      </c>
      <c r="I83" s="41">
        <f>IF('3c PC'!I14="-","-",'3c PC'!I61)</f>
        <v>6.6197359495950758</v>
      </c>
      <c r="J83" s="41">
        <f>IF('3c PC'!J14="-","-",'3c PC'!J61)</f>
        <v>6.6197359495950758</v>
      </c>
      <c r="K83" s="41">
        <f>IF('3c PC'!K14="-","-",'3c PC'!K61)</f>
        <v>6.6995028867368616</v>
      </c>
      <c r="L83" s="41">
        <f>IF('3c PC'!L14="-","-",'3c PC'!L61)</f>
        <v>6.6995028867368616</v>
      </c>
      <c r="M83" s="41">
        <f>IF('3c PC'!M14="-","-",'3c PC'!M61)</f>
        <v>7.1131218301273513</v>
      </c>
      <c r="N83" s="41">
        <f>IF('3c PC'!N14="-","-",'3c PC'!N61)</f>
        <v>7.1131218301273513</v>
      </c>
      <c r="O83" s="31"/>
      <c r="P83" s="41" t="str">
        <f>'3c PC'!P61</f>
        <v>-</v>
      </c>
      <c r="Q83" s="41" t="str">
        <f>'3c PC'!Q61</f>
        <v>-</v>
      </c>
      <c r="R83" s="41" t="str">
        <f>'3c PC'!R61</f>
        <v>-</v>
      </c>
      <c r="S83" s="41" t="str">
        <f>'3c PC'!S61</f>
        <v>-</v>
      </c>
      <c r="T83" s="41" t="str">
        <f>'3c PC'!T61</f>
        <v>-</v>
      </c>
      <c r="U83" s="41" t="str">
        <f>'3c PC'!U61</f>
        <v>-</v>
      </c>
      <c r="V83" s="41" t="str">
        <f>'3c PC'!V61</f>
        <v>-</v>
      </c>
      <c r="W83" s="41" t="str">
        <f>'3c PC'!W61</f>
        <v>-</v>
      </c>
      <c r="X83" s="41" t="str">
        <f>'3c PC'!X61</f>
        <v>-</v>
      </c>
      <c r="Y83" s="41" t="str">
        <f>'3c PC'!Y61</f>
        <v>-</v>
      </c>
      <c r="Z83" s="41" t="str">
        <f>'3c PC'!Z61</f>
        <v>-</v>
      </c>
      <c r="AA83" s="29"/>
    </row>
    <row r="84" spans="1:27" s="30" customFormat="1" ht="11.5" x14ac:dyDescent="0.25">
      <c r="A84" s="273">
        <v>4</v>
      </c>
      <c r="B84" s="142" t="s">
        <v>355</v>
      </c>
      <c r="C84" s="142" t="s">
        <v>346</v>
      </c>
      <c r="D84" s="140" t="s">
        <v>325</v>
      </c>
      <c r="E84" s="134"/>
      <c r="F84" s="31"/>
      <c r="G84" s="41">
        <f>IF('3d NC-Elec'!H48="-","-",'3d NC-Elec'!H48)</f>
        <v>17.227999999999998</v>
      </c>
      <c r="H84" s="41">
        <f>IF('3d NC-Elec'!I48="-","-",'3d NC-Elec'!I48)</f>
        <v>17.227999999999998</v>
      </c>
      <c r="I84" s="41">
        <f>IF('3d NC-Elec'!J48="-","-",'3d NC-Elec'!J48)</f>
        <v>11.753000000000002</v>
      </c>
      <c r="J84" s="41">
        <f>IF('3d NC-Elec'!K48="-","-",'3d NC-Elec'!K48)</f>
        <v>11.753000000000002</v>
      </c>
      <c r="K84" s="41">
        <f>IF('3d NC-Elec'!L48="-","-",'3d NC-Elec'!L48)</f>
        <v>11.4245</v>
      </c>
      <c r="L84" s="41">
        <f>IF('3d NC-Elec'!M48="-","-",'3d NC-Elec'!M48)</f>
        <v>11.4245</v>
      </c>
      <c r="M84" s="41">
        <f>IF('3d NC-Elec'!N48="-","-",'3d NC-Elec'!N48)</f>
        <v>12.0815</v>
      </c>
      <c r="N84" s="41">
        <f>IF('3d NC-Elec'!O48="-","-",'3d NC-Elec'!O48)</f>
        <v>12.0815</v>
      </c>
      <c r="O84" s="31"/>
      <c r="P84" s="41" t="str">
        <f>'3d NC-Elec'!Q48</f>
        <v>-</v>
      </c>
      <c r="Q84" s="41" t="str">
        <f>'3d NC-Elec'!R48</f>
        <v>-</v>
      </c>
      <c r="R84" s="41" t="str">
        <f>'3d NC-Elec'!S48</f>
        <v>-</v>
      </c>
      <c r="S84" s="41" t="str">
        <f>'3d NC-Elec'!T48</f>
        <v>-</v>
      </c>
      <c r="T84" s="41" t="str">
        <f>'3d NC-Elec'!U48</f>
        <v>-</v>
      </c>
      <c r="U84" s="41" t="str">
        <f>'3d NC-Elec'!V48</f>
        <v>-</v>
      </c>
      <c r="V84" s="41" t="str">
        <f>'3d NC-Elec'!W48</f>
        <v>-</v>
      </c>
      <c r="W84" s="41" t="str">
        <f>'3d NC-Elec'!X48</f>
        <v>-</v>
      </c>
      <c r="X84" s="41" t="str">
        <f>'3d NC-Elec'!Y48</f>
        <v>-</v>
      </c>
      <c r="Y84" s="41" t="str">
        <f>'3d NC-Elec'!Z48</f>
        <v>-</v>
      </c>
      <c r="Z84" s="41" t="str">
        <f>'3d NC-Elec'!AA48</f>
        <v>-</v>
      </c>
      <c r="AA84" s="29"/>
    </row>
    <row r="85" spans="1:27" s="30" customFormat="1" ht="11.5" x14ac:dyDescent="0.25">
      <c r="A85" s="273">
        <v>5</v>
      </c>
      <c r="B85" s="142" t="s">
        <v>352</v>
      </c>
      <c r="C85" s="142" t="s">
        <v>347</v>
      </c>
      <c r="D85" s="140" t="s">
        <v>325</v>
      </c>
      <c r="E85" s="134"/>
      <c r="F85" s="31"/>
      <c r="G85" s="41">
        <f>IF('3f CPIH'!C$16="-","-",'3g OC '!$E$9*('3f CPIH'!C$16/'3f CPIH'!$G$16))</f>
        <v>42.4769437907173</v>
      </c>
      <c r="H85" s="41">
        <f>IF('3f CPIH'!D$16="-","-",'3g OC '!$E$9*('3f CPIH'!D$16/'3f CPIH'!$G$16))</f>
        <v>42.561982717225234</v>
      </c>
      <c r="I85" s="41">
        <f>IF('3f CPIH'!E$16="-","-",'3g OC '!$E$9*('3f CPIH'!E$16/'3f CPIH'!$G$16))</f>
        <v>42.689541106987157</v>
      </c>
      <c r="J85" s="41">
        <f>IF('3f CPIH'!F$16="-","-",'3g OC '!$E$9*('3f CPIH'!F$16/'3f CPIH'!$G$16))</f>
        <v>42.944657886510981</v>
      </c>
      <c r="K85" s="41">
        <f>IF('3f CPIH'!G$16="-","-",'3g OC '!$E$9*('3f CPIH'!G$16/'3f CPIH'!$G$16))</f>
        <v>43.454891445558637</v>
      </c>
      <c r="L85" s="41">
        <f>IF('3f CPIH'!H$16="-","-",'3g OC '!$E$9*('3f CPIH'!H$16/'3f CPIH'!$G$16))</f>
        <v>44.007644467860267</v>
      </c>
      <c r="M85" s="41">
        <f>IF('3f CPIH'!I$16="-","-",'3g OC '!$E$9*('3f CPIH'!I$16/'3f CPIH'!$G$16))</f>
        <v>44.645436416669831</v>
      </c>
      <c r="N85" s="41">
        <f>IF('3f CPIH'!J$16="-","-",'3g OC '!$E$9*('3f CPIH'!J$16/'3f CPIH'!$G$16))</f>
        <v>45.028111585955578</v>
      </c>
      <c r="O85" s="31"/>
      <c r="P85" s="41">
        <f>IF('3f CPIH'!L$16="-","-",'3g OC '!$E$9*('3f CPIH'!L$16/'3f CPIH'!$G$16))</f>
        <v>45.028111585955578</v>
      </c>
      <c r="Q85" s="41" t="str">
        <f>IF('3f CPIH'!M$16="-","-",'3g OC '!$E$9*('3f CPIH'!M$16/'3f CPIH'!$G$16))</f>
        <v>-</v>
      </c>
      <c r="R85" s="41" t="str">
        <f>IF('3f CPIH'!N$16="-","-",'3g OC '!$E$9*('3f CPIH'!N$16/'3f CPIH'!$G$16))</f>
        <v>-</v>
      </c>
      <c r="S85" s="41" t="str">
        <f>IF('3f CPIH'!O$16="-","-",'3g OC '!$E$9*('3f CPIH'!O$16/'3f CPIH'!$G$16))</f>
        <v>-</v>
      </c>
      <c r="T85" s="41" t="str">
        <f>IF('3f CPIH'!P$16="-","-",'3g OC '!$E$9*('3f CPIH'!P$16/'3f CPIH'!$G$16))</f>
        <v>-</v>
      </c>
      <c r="U85" s="41" t="str">
        <f>IF('3f CPIH'!Q$16="-","-",'3g OC '!$E$9*('3f CPIH'!Q$16/'3f CPIH'!$G$16))</f>
        <v>-</v>
      </c>
      <c r="V85" s="41" t="str">
        <f>IF('3f CPIH'!R$16="-","-",'3g OC '!$E$9*('3f CPIH'!R$16/'3f CPIH'!$G$16))</f>
        <v>-</v>
      </c>
      <c r="W85" s="41" t="str">
        <f>IF('3f CPIH'!S$16="-","-",'3g OC '!$E$9*('3f CPIH'!S$16/'3f CPIH'!$G$16))</f>
        <v>-</v>
      </c>
      <c r="X85" s="41" t="str">
        <f>IF('3f CPIH'!T$16="-","-",'3g OC '!$E$9*('3f CPIH'!T$16/'3f CPIH'!$G$16))</f>
        <v>-</v>
      </c>
      <c r="Y85" s="41" t="str">
        <f>IF('3f CPIH'!U$16="-","-",'3g OC '!$E$9*('3f CPIH'!U$16/'3f CPIH'!$G$16))</f>
        <v>-</v>
      </c>
      <c r="Z85" s="41" t="str">
        <f>IF('3f CPIH'!V$16="-","-",'3g OC '!$E$9*('3f CPIH'!V$16/'3f CPIH'!$G$16))</f>
        <v>-</v>
      </c>
      <c r="AA85" s="29"/>
    </row>
    <row r="86" spans="1:27" s="30" customFormat="1" ht="11.25" customHeight="1" x14ac:dyDescent="0.25">
      <c r="A86" s="273">
        <v>6</v>
      </c>
      <c r="B86" s="142" t="s">
        <v>352</v>
      </c>
      <c r="C86" s="142" t="s">
        <v>45</v>
      </c>
      <c r="D86" s="140" t="s">
        <v>325</v>
      </c>
      <c r="E86" s="134"/>
      <c r="F86" s="31"/>
      <c r="G86" s="41" t="s">
        <v>336</v>
      </c>
      <c r="H86" s="41" t="s">
        <v>336</v>
      </c>
      <c r="I86" s="41" t="s">
        <v>336</v>
      </c>
      <c r="J86" s="41" t="s">
        <v>336</v>
      </c>
      <c r="K86" s="41">
        <f>IF('3h SMNCC'!F$36="-","-",'3h SMNCC'!F$44)</f>
        <v>0</v>
      </c>
      <c r="L86" s="41">
        <f>IF('3h SMNCC'!G$36="-","-",'3h SMNCC'!G$44)</f>
        <v>-0.15183804717209767</v>
      </c>
      <c r="M86" s="41">
        <f>IF('3h SMNCC'!H$36="-","-",'3h SMNCC'!H$44)</f>
        <v>1.7175769694001015</v>
      </c>
      <c r="N86" s="41">
        <f>IF('3h SMNCC'!I$36="-","-",'3h SMNCC'!I$44)</f>
        <v>5.3116046327263104</v>
      </c>
      <c r="O86" s="31"/>
      <c r="P86" s="41" t="str">
        <f>IF('3h SMNCC'!K$36="-","-",'3h SMNCC'!K$44)</f>
        <v>-</v>
      </c>
      <c r="Q86" s="41" t="str">
        <f>IF('3h SMNCC'!L$36="-","-",'3h SMNCC'!L$44)</f>
        <v>-</v>
      </c>
      <c r="R86" s="41" t="str">
        <f>IF('3h SMNCC'!M$36="-","-",'3h SMNCC'!M$44)</f>
        <v>-</v>
      </c>
      <c r="S86" s="41" t="str">
        <f>IF('3h SMNCC'!N$36="-","-",'3h SMNCC'!N$44)</f>
        <v>-</v>
      </c>
      <c r="T86" s="41" t="str">
        <f>IF('3h SMNCC'!O$36="-","-",'3h SMNCC'!O$44)</f>
        <v>-</v>
      </c>
      <c r="U86" s="41" t="str">
        <f>IF('3h SMNCC'!P$36="-","-",'3h SMNCC'!P$44)</f>
        <v>-</v>
      </c>
      <c r="V86" s="41" t="str">
        <f>IF('3h SMNCC'!Q$36="-","-",'3h SMNCC'!Q$44)</f>
        <v>-</v>
      </c>
      <c r="W86" s="41" t="str">
        <f>IF('3h SMNCC'!R$36="-","-",'3h SMNCC'!R$44)</f>
        <v>-</v>
      </c>
      <c r="X86" s="41" t="str">
        <f>IF('3h SMNCC'!S$36="-","-",'3h SMNCC'!S$44)</f>
        <v>-</v>
      </c>
      <c r="Y86" s="41" t="str">
        <f>IF('3h SMNCC'!T$36="-","-",'3h SMNCC'!T$44)</f>
        <v>-</v>
      </c>
      <c r="Z86" s="41" t="str">
        <f>IF('3h SMNCC'!U$36="-","-",'3h SMNCC'!U$44)</f>
        <v>-</v>
      </c>
      <c r="AA86" s="29"/>
    </row>
    <row r="87" spans="1:27" s="30" customFormat="1" ht="11.25" customHeight="1" x14ac:dyDescent="0.25">
      <c r="A87" s="273">
        <v>7</v>
      </c>
      <c r="B87" s="142" t="s">
        <v>352</v>
      </c>
      <c r="C87" s="142" t="s">
        <v>399</v>
      </c>
      <c r="D87" s="140" t="s">
        <v>325</v>
      </c>
      <c r="E87" s="134"/>
      <c r="F87" s="31"/>
      <c r="G87" s="41">
        <f>IF('3f CPIH'!C$16="-","-",'3i PAAC PAP'!$G$11*('3f CPIH'!C$16/'3f CPIH'!$G$16))</f>
        <v>12.553203379941255</v>
      </c>
      <c r="H87" s="41">
        <f>IF('3f CPIH'!D$16="-","-",'3i PAAC PAP'!$G$11*('3f CPIH'!D$16/'3f CPIH'!$G$16))</f>
        <v>12.578334918239436</v>
      </c>
      <c r="I87" s="41">
        <f>IF('3f CPIH'!E$16="-","-",'3i PAAC PAP'!$G$11*('3f CPIH'!E$16/'3f CPIH'!$G$16))</f>
        <v>12.616032225686709</v>
      </c>
      <c r="J87" s="41">
        <f>IF('3f CPIH'!F$16="-","-",'3i PAAC PAP'!$G$11*('3f CPIH'!F$16/'3f CPIH'!$G$16))</f>
        <v>12.691426840581251</v>
      </c>
      <c r="K87" s="41">
        <f>IF('3f CPIH'!G$16="-","-",'3i PAAC PAP'!$G$11*('3f CPIH'!G$16/'3f CPIH'!$G$16))</f>
        <v>12.842216070370334</v>
      </c>
      <c r="L87" s="41">
        <f>IF('3f CPIH'!H$16="-","-",'3i PAAC PAP'!$G$11*('3f CPIH'!H$16/'3f CPIH'!$G$16))</f>
        <v>13.005571069308509</v>
      </c>
      <c r="M87" s="41">
        <f>IF('3f CPIH'!I$16="-","-",'3i PAAC PAP'!$G$11*('3f CPIH'!I$16/'3f CPIH'!$G$16))</f>
        <v>13.194057606544863</v>
      </c>
      <c r="N87" s="41">
        <f>IF('3f CPIH'!J$16="-","-",'3i PAAC PAP'!$G$11*('3f CPIH'!J$16/'3f CPIH'!$G$16))</f>
        <v>13.307149528886677</v>
      </c>
      <c r="O87" s="31"/>
      <c r="P87" s="41">
        <f>IF('3f CPIH'!L$16="-","-",'3i PAAC PAP'!$G$11*('3f CPIH'!L$16/'3f CPIH'!$G$16))</f>
        <v>13.307149528886677</v>
      </c>
      <c r="Q87" s="41" t="str">
        <f>IF('3f CPIH'!M$16="-","-",'3i PAAC PAP'!$G$11*('3f CPIH'!M$16/'3f CPIH'!$G$16))</f>
        <v>-</v>
      </c>
      <c r="R87" s="41" t="str">
        <f>IF('3f CPIH'!N$16="-","-",'3i PAAC PAP'!$G$11*('3f CPIH'!N$16/'3f CPIH'!$G$16))</f>
        <v>-</v>
      </c>
      <c r="S87" s="41" t="str">
        <f>IF('3f CPIH'!O$16="-","-",'3i PAAC PAP'!$G$11*('3f CPIH'!O$16/'3f CPIH'!$G$16))</f>
        <v>-</v>
      </c>
      <c r="T87" s="41" t="str">
        <f>IF('3f CPIH'!P$16="-","-",'3i PAAC PAP'!$G$11*('3f CPIH'!P$16/'3f CPIH'!$G$16))</f>
        <v>-</v>
      </c>
      <c r="U87" s="41" t="str">
        <f>IF('3f CPIH'!Q$16="-","-",'3i PAAC PAP'!$G$11*('3f CPIH'!Q$16/'3f CPIH'!$G$16))</f>
        <v>-</v>
      </c>
      <c r="V87" s="41" t="str">
        <f>IF('3f CPIH'!R$16="-","-",'3i PAAC PAP'!$G$11*('3f CPIH'!R$16/'3f CPIH'!$G$16))</f>
        <v>-</v>
      </c>
      <c r="W87" s="41" t="str">
        <f>IF('3f CPIH'!S$16="-","-",'3i PAAC PAP'!$G$11*('3f CPIH'!S$16/'3f CPIH'!$G$16))</f>
        <v>-</v>
      </c>
      <c r="X87" s="41" t="str">
        <f>IF('3f CPIH'!T$16="-","-",'3i PAAC PAP'!$G$11*('3f CPIH'!T$16/'3f CPIH'!$G$16))</f>
        <v>-</v>
      </c>
      <c r="Y87" s="41" t="str">
        <f>IF('3f CPIH'!U$16="-","-",'3i PAAC PAP'!$G$11*('3f CPIH'!U$16/'3f CPIH'!$G$16))</f>
        <v>-</v>
      </c>
      <c r="Z87" s="41" t="str">
        <f>IF('3f CPIH'!V$16="-","-",'3i PAAC PAP'!$G$11*('3f CPIH'!V$16/'3f CPIH'!$G$16))</f>
        <v>-</v>
      </c>
      <c r="AA87" s="29"/>
    </row>
    <row r="88" spans="1:27" s="30" customFormat="1" ht="11.25" customHeight="1" x14ac:dyDescent="0.25">
      <c r="A88" s="273">
        <v>8</v>
      </c>
      <c r="B88" s="142" t="s">
        <v>352</v>
      </c>
      <c r="C88" s="142" t="s">
        <v>417</v>
      </c>
      <c r="D88" s="140" t="s">
        <v>325</v>
      </c>
      <c r="E88" s="134"/>
      <c r="F88" s="31"/>
      <c r="G88" s="41">
        <f>IF(G83="-","-",SUM(G81:G86)*'3i PAAC PAP'!$G$23)</f>
        <v>5.4223110828992054</v>
      </c>
      <c r="H88" s="41">
        <f>IF(H83="-","-",SUM(H81:H86)*'3i PAAC PAP'!$G$23)</f>
        <v>5.4292699670696694</v>
      </c>
      <c r="I88" s="41">
        <f>IF(I83="-","-",SUM(I81:I86)*'3i PAAC PAP'!$G$23)</f>
        <v>4.9968329877948285</v>
      </c>
      <c r="J88" s="41">
        <f>IF(J83="-","-",SUM(J81:J86)*'3i PAAC PAP'!$G$23)</f>
        <v>5.0177096403062214</v>
      </c>
      <c r="K88" s="41">
        <f>IF(K83="-","-",SUM(K81:K86)*'3i PAAC PAP'!$G$23)</f>
        <v>5.0391086835235788</v>
      </c>
      <c r="L88" s="41">
        <f>IF(L83="-","-",SUM(L81:L86)*'3i PAAC PAP'!$G$23)</f>
        <v>5.0719162575217096</v>
      </c>
      <c r="M88" s="41">
        <f>IF(M83="-","-",SUM(M81:M86)*'3i PAAC PAP'!$G$23)</f>
        <v>5.3646960126719163</v>
      </c>
      <c r="N88" s="41">
        <f>IF(N83="-","-",SUM(N81:N86)*'3i PAAC PAP'!$G$23)</f>
        <v>5.6901165645167087</v>
      </c>
      <c r="O88" s="31"/>
      <c r="P88" s="41" t="str">
        <f>IF(P83="-","-",SUM(P81:P86)*'3i PAAC PAP'!$G$23)</f>
        <v>-</v>
      </c>
      <c r="Q88" s="41" t="str">
        <f>IF(Q83="-","-",SUM(Q81:Q86)*'3i PAAC PAP'!$G$23)</f>
        <v>-</v>
      </c>
      <c r="R88" s="41" t="str">
        <f>IF(R83="-","-",SUM(R81:R86)*'3i PAAC PAP'!$G$23)</f>
        <v>-</v>
      </c>
      <c r="S88" s="41" t="str">
        <f>IF(S83="-","-",SUM(S81:S86)*'3i PAAC PAP'!$G$23)</f>
        <v>-</v>
      </c>
      <c r="T88" s="41" t="str">
        <f>IF(T83="-","-",SUM(T81:T86)*'3i PAAC PAP'!$G$23)</f>
        <v>-</v>
      </c>
      <c r="U88" s="41" t="str">
        <f>IF(U83="-","-",SUM(U81:U86)*'3i PAAC PAP'!$G$23)</f>
        <v>-</v>
      </c>
      <c r="V88" s="41" t="str">
        <f>IF(V83="-","-",SUM(V81:V86)*'3i PAAC PAP'!$G$23)</f>
        <v>-</v>
      </c>
      <c r="W88" s="41" t="str">
        <f>IF(W83="-","-",SUM(W81:W86)*'3i PAAC PAP'!$G$23)</f>
        <v>-</v>
      </c>
      <c r="X88" s="41" t="str">
        <f>IF(X83="-","-",SUM(X81:X86)*'3i PAAC PAP'!$G$23)</f>
        <v>-</v>
      </c>
      <c r="Y88" s="41" t="str">
        <f>IF(Y83="-","-",SUM(Y81:Y86)*'3i PAAC PAP'!$G$23)</f>
        <v>-</v>
      </c>
      <c r="Z88" s="41" t="str">
        <f>IF(Z83="-","-",SUM(Z81:Z86)*'3i PAAC PAP'!$G$23)</f>
        <v>-</v>
      </c>
      <c r="AA88" s="29"/>
    </row>
    <row r="89" spans="1:27" s="30" customFormat="1" ht="11.25" customHeight="1" x14ac:dyDescent="0.25">
      <c r="A89" s="273">
        <v>9</v>
      </c>
      <c r="B89" s="142" t="s">
        <v>398</v>
      </c>
      <c r="C89" s="142" t="s">
        <v>548</v>
      </c>
      <c r="D89" s="140" t="s">
        <v>325</v>
      </c>
      <c r="E89" s="134"/>
      <c r="F89" s="31"/>
      <c r="G89" s="41">
        <f>IF(G83="-","-",SUM(G81:G88)*'3j EBIT'!$E$9)</f>
        <v>1.600507125151557</v>
      </c>
      <c r="H89" s="41">
        <f>IF(H83="-","-",SUM(H81:H88)*'3j EBIT'!$E$9)</f>
        <v>1.6027325827821124</v>
      </c>
      <c r="I89" s="41">
        <f>IF(I83="-","-",SUM(I81:I88)*'3j EBIT'!$E$9)</f>
        <v>1.4948277031312116</v>
      </c>
      <c r="J89" s="41">
        <f>IF(J83="-","-",SUM(J81:J88)*'3j EBIT'!$E$9)</f>
        <v>1.5015040760228773</v>
      </c>
      <c r="K89" s="41">
        <f>IF(K83="-","-",SUM(K81:K88)*'3j EBIT'!$E$9)</f>
        <v>1.5097441626375987</v>
      </c>
      <c r="L89" s="41">
        <f>IF(L83="-","-",SUM(L81:L88)*'3j EBIT'!$E$9)</f>
        <v>1.5210886360508495</v>
      </c>
      <c r="M89" s="41">
        <f>IF(M83="-","-",SUM(M81:M88)*'3j EBIT'!$E$9)</f>
        <v>1.598211387872867</v>
      </c>
      <c r="N89" s="41">
        <f>IF(N83="-","-",SUM(N81:N88)*'3j EBIT'!$E$9)</f>
        <v>1.6821004787020402</v>
      </c>
      <c r="O89" s="31"/>
      <c r="P89" s="41" t="str">
        <f>IF(P83="-","-",SUM(P81:P88)*'3j EBIT'!$E$9)</f>
        <v>-</v>
      </c>
      <c r="Q89" s="41" t="str">
        <f>IF(Q83="-","-",SUM(Q81:Q88)*'3j EBIT'!$E$9)</f>
        <v>-</v>
      </c>
      <c r="R89" s="41" t="str">
        <f>IF(R83="-","-",SUM(R81:R88)*'3j EBIT'!$E$9)</f>
        <v>-</v>
      </c>
      <c r="S89" s="41" t="str">
        <f>IF(S83="-","-",SUM(S81:S88)*'3j EBIT'!$E$9)</f>
        <v>-</v>
      </c>
      <c r="T89" s="41" t="str">
        <f>IF(T83="-","-",SUM(T81:T88)*'3j EBIT'!$E$9)</f>
        <v>-</v>
      </c>
      <c r="U89" s="41" t="str">
        <f>IF(U83="-","-",SUM(U81:U88)*'3j EBIT'!$E$9)</f>
        <v>-</v>
      </c>
      <c r="V89" s="41" t="str">
        <f>IF(V83="-","-",SUM(V81:V88)*'3j EBIT'!$E$9)</f>
        <v>-</v>
      </c>
      <c r="W89" s="41" t="str">
        <f>IF(W83="-","-",SUM(W81:W88)*'3j EBIT'!$E$9)</f>
        <v>-</v>
      </c>
      <c r="X89" s="41" t="str">
        <f>IF(X83="-","-",SUM(X81:X88)*'3j EBIT'!$E$9)</f>
        <v>-</v>
      </c>
      <c r="Y89" s="41" t="str">
        <f>IF(Y83="-","-",SUM(Y81:Y88)*'3j EBIT'!$E$9)</f>
        <v>-</v>
      </c>
      <c r="Z89" s="41" t="str">
        <f>IF(Z83="-","-",SUM(Z81:Z88)*'3j EBIT'!$E$9)</f>
        <v>-</v>
      </c>
      <c r="AA89" s="29"/>
    </row>
    <row r="90" spans="1:27" s="30" customFormat="1" ht="11.25" customHeight="1" x14ac:dyDescent="0.25">
      <c r="A90" s="273">
        <v>10</v>
      </c>
      <c r="B90" s="142" t="s">
        <v>294</v>
      </c>
      <c r="C90" s="190" t="s">
        <v>549</v>
      </c>
      <c r="D90" s="140" t="s">
        <v>325</v>
      </c>
      <c r="E90" s="133"/>
      <c r="F90" s="31"/>
      <c r="G90" s="41">
        <f>IF(G85="-","-",SUM(G81:G83,G85:G89)*'3k HAP'!$E$10)</f>
        <v>0.99323390508204712</v>
      </c>
      <c r="H90" s="41">
        <f>IF(H85="-","-",SUM(H81:H83,H85:H89)*'3k HAP'!$E$10)</f>
        <v>0.9949617540418364</v>
      </c>
      <c r="I90" s="41">
        <f>IF(I85="-","-",SUM(I81:I83,I85:I89)*'3k HAP'!$E$10)</f>
        <v>0.99044348326258236</v>
      </c>
      <c r="J90" s="41">
        <f>IF(J85="-","-",SUM(J81:J83,J85:J89)*'3k HAP'!$E$10)</f>
        <v>0.99562703014194986</v>
      </c>
      <c r="K90" s="41">
        <f>IF(K85="-","-",SUM(K81:K83,K85:K89)*'3k HAP'!$E$10)</f>
        <v>1.0067802022256305</v>
      </c>
      <c r="L90" s="41">
        <f>IF(L85="-","-",SUM(L81:L83,L85:L89)*'3k HAP'!$E$10)</f>
        <v>1.0155880700175468</v>
      </c>
      <c r="M90" s="41">
        <f>IF(M85="-","-",SUM(M81:M83,M85:M89)*'3k HAP'!$E$10)</f>
        <v>1.065955190607653</v>
      </c>
      <c r="N90" s="41">
        <f>IF(N85="-","-",SUM(N81:N83,N85:N89)*'3k HAP'!$E$10)</f>
        <v>1.1310868185194749</v>
      </c>
      <c r="O90" s="31"/>
      <c r="P90" s="41">
        <f>IF(P85="-","-",SUM(P81:P83,P85:P89)*'3k HAP'!$E$10)</f>
        <v>0.84449485614831143</v>
      </c>
      <c r="Q90" s="41" t="str">
        <f>IF(Q85="-","-",SUM(Q81:Q83,Q85:Q89)*'3k HAP'!$E$10)</f>
        <v>-</v>
      </c>
      <c r="R90" s="41" t="str">
        <f>IF(R85="-","-",SUM(R81:R83,R85:R89)*'3k HAP'!$E$10)</f>
        <v>-</v>
      </c>
      <c r="S90" s="41" t="str">
        <f>IF(S85="-","-",SUM(S81:S83,S85:S89)*'3k HAP'!$E$10)</f>
        <v>-</v>
      </c>
      <c r="T90" s="41" t="str">
        <f>IF(T85="-","-",SUM(T81:T83,T85:T89)*'3k HAP'!$E$10)</f>
        <v>-</v>
      </c>
      <c r="U90" s="41" t="str">
        <f>IF(U85="-","-",SUM(U81:U83,U85:U89)*'3k HAP'!$E$10)</f>
        <v>-</v>
      </c>
      <c r="V90" s="41" t="str">
        <f>IF(V85="-","-",SUM(V81:V83,V85:V89)*'3k HAP'!$E$10)</f>
        <v>-</v>
      </c>
      <c r="W90" s="41" t="str">
        <f>IF(W85="-","-",SUM(W81:W83,W85:W89)*'3k HAP'!$E$10)</f>
        <v>-</v>
      </c>
      <c r="X90" s="41" t="str">
        <f>IF(X85="-","-",SUM(X81:X83,X85:X89)*'3k HAP'!$E$10)</f>
        <v>-</v>
      </c>
      <c r="Y90" s="41" t="str">
        <f>IF(Y85="-","-",SUM(Y81:Y83,Y85:Y89)*'3k HAP'!$E$10)</f>
        <v>-</v>
      </c>
      <c r="Z90" s="41" t="str">
        <f>IF(Z85="-","-",SUM(Z81:Z83,Z85:Z89)*'3k HAP'!$E$10)</f>
        <v>-</v>
      </c>
      <c r="AA90" s="29"/>
    </row>
    <row r="91" spans="1:27" s="30" customFormat="1" ht="11.25" customHeight="1" x14ac:dyDescent="0.25">
      <c r="A91" s="273">
        <v>11</v>
      </c>
      <c r="B91" s="142" t="s">
        <v>46</v>
      </c>
      <c r="C91" s="142" t="str">
        <f>B91&amp;"_"&amp;D91</f>
        <v>Total_North West</v>
      </c>
      <c r="D91" s="140" t="s">
        <v>325</v>
      </c>
      <c r="E91" s="134"/>
      <c r="F91" s="31"/>
      <c r="G91" s="41">
        <f t="shared" ref="G91:N91" si="12">IF(G85="-","-",SUM(G81:G90))</f>
        <v>86.830958143473453</v>
      </c>
      <c r="H91" s="41">
        <f t="shared" si="12"/>
        <v>86.95204079904039</v>
      </c>
      <c r="I91" s="41">
        <f t="shared" si="12"/>
        <v>81.160413456457562</v>
      </c>
      <c r="J91" s="41">
        <f t="shared" si="12"/>
        <v>81.523661423158373</v>
      </c>
      <c r="K91" s="41">
        <f t="shared" si="12"/>
        <v>81.976743451052641</v>
      </c>
      <c r="L91" s="41">
        <f t="shared" si="12"/>
        <v>82.593973340323629</v>
      </c>
      <c r="M91" s="41">
        <f t="shared" si="12"/>
        <v>86.780555413894575</v>
      </c>
      <c r="N91" s="41">
        <f t="shared" si="12"/>
        <v>91.344791439434161</v>
      </c>
      <c r="O91" s="31"/>
      <c r="P91" s="41">
        <f t="shared" ref="P91:Z91" si="13">IF(P85="-","-",SUM(P81:P90))</f>
        <v>59.179755970990563</v>
      </c>
      <c r="Q91" s="41" t="str">
        <f t="shared" si="13"/>
        <v>-</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25">
      <c r="A92" s="273">
        <v>1</v>
      </c>
      <c r="B92" s="138" t="s">
        <v>353</v>
      </c>
      <c r="C92" s="138" t="s">
        <v>344</v>
      </c>
      <c r="D92" s="141" t="s">
        <v>326</v>
      </c>
      <c r="E92" s="137"/>
      <c r="F92" s="31"/>
      <c r="G92" s="135" t="s">
        <v>336</v>
      </c>
      <c r="H92" s="135" t="s">
        <v>336</v>
      </c>
      <c r="I92" s="135" t="s">
        <v>336</v>
      </c>
      <c r="J92" s="135" t="s">
        <v>336</v>
      </c>
      <c r="K92" s="135" t="s">
        <v>336</v>
      </c>
      <c r="L92" s="135" t="s">
        <v>336</v>
      </c>
      <c r="M92" s="135" t="s">
        <v>336</v>
      </c>
      <c r="N92" s="135" t="s">
        <v>336</v>
      </c>
      <c r="O92" s="31"/>
      <c r="P92" s="135" t="s">
        <v>336</v>
      </c>
      <c r="Q92" s="135" t="s">
        <v>336</v>
      </c>
      <c r="R92" s="135" t="s">
        <v>336</v>
      </c>
      <c r="S92" s="135" t="s">
        <v>336</v>
      </c>
      <c r="T92" s="135" t="s">
        <v>336</v>
      </c>
      <c r="U92" s="135" t="s">
        <v>336</v>
      </c>
      <c r="V92" s="135" t="s">
        <v>336</v>
      </c>
      <c r="W92" s="135" t="s">
        <v>336</v>
      </c>
      <c r="X92" s="135" t="s">
        <v>336</v>
      </c>
      <c r="Y92" s="135" t="s">
        <v>336</v>
      </c>
      <c r="Z92" s="135" t="s">
        <v>336</v>
      </c>
      <c r="AA92" s="29"/>
    </row>
    <row r="93" spans="1:27" s="30" customFormat="1" ht="11.5" x14ac:dyDescent="0.25">
      <c r="A93" s="273">
        <v>2</v>
      </c>
      <c r="B93" s="138" t="s">
        <v>353</v>
      </c>
      <c r="C93" s="138" t="s">
        <v>303</v>
      </c>
      <c r="D93" s="141" t="s">
        <v>326</v>
      </c>
      <c r="E93" s="137"/>
      <c r="F93" s="31"/>
      <c r="G93" s="135" t="s">
        <v>336</v>
      </c>
      <c r="H93" s="135" t="s">
        <v>336</v>
      </c>
      <c r="I93" s="135" t="s">
        <v>336</v>
      </c>
      <c r="J93" s="135" t="s">
        <v>336</v>
      </c>
      <c r="K93" s="135" t="s">
        <v>336</v>
      </c>
      <c r="L93" s="135" t="s">
        <v>336</v>
      </c>
      <c r="M93" s="135" t="s">
        <v>336</v>
      </c>
      <c r="N93" s="135" t="s">
        <v>336</v>
      </c>
      <c r="O93" s="31"/>
      <c r="P93" s="135" t="s">
        <v>336</v>
      </c>
      <c r="Q93" s="135" t="s">
        <v>336</v>
      </c>
      <c r="R93" s="135" t="s">
        <v>336</v>
      </c>
      <c r="S93" s="135" t="s">
        <v>336</v>
      </c>
      <c r="T93" s="135" t="s">
        <v>336</v>
      </c>
      <c r="U93" s="135" t="s">
        <v>336</v>
      </c>
      <c r="V93" s="135" t="s">
        <v>336</v>
      </c>
      <c r="W93" s="135" t="s">
        <v>336</v>
      </c>
      <c r="X93" s="135" t="s">
        <v>336</v>
      </c>
      <c r="Y93" s="135" t="s">
        <v>336</v>
      </c>
      <c r="Z93" s="135" t="s">
        <v>336</v>
      </c>
      <c r="AA93" s="29"/>
    </row>
    <row r="94" spans="1:27" s="30" customFormat="1" ht="11.5" x14ac:dyDescent="0.25">
      <c r="A94" s="273">
        <v>3</v>
      </c>
      <c r="B94" s="138" t="s">
        <v>2</v>
      </c>
      <c r="C94" s="138" t="s">
        <v>345</v>
      </c>
      <c r="D94" s="141" t="s">
        <v>326</v>
      </c>
      <c r="E94" s="137"/>
      <c r="F94" s="31"/>
      <c r="G94" s="135">
        <f>IF('3c PC'!G14="-","-",'3c PC'!G61)</f>
        <v>6.5567588596821027</v>
      </c>
      <c r="H94" s="135">
        <f>IF('3c PC'!H14="-","-",'3c PC'!H61)</f>
        <v>6.5567588596821027</v>
      </c>
      <c r="I94" s="135">
        <f>IF('3c PC'!I14="-","-",'3c PC'!I61)</f>
        <v>6.6197359495950758</v>
      </c>
      <c r="J94" s="135">
        <f>IF('3c PC'!J14="-","-",'3c PC'!J61)</f>
        <v>6.6197359495950758</v>
      </c>
      <c r="K94" s="135">
        <f>IF('3c PC'!K14="-","-",'3c PC'!K61)</f>
        <v>6.6995028867368616</v>
      </c>
      <c r="L94" s="135">
        <f>IF('3c PC'!L14="-","-",'3c PC'!L61)</f>
        <v>6.6995028867368616</v>
      </c>
      <c r="M94" s="135">
        <f>IF('3c PC'!M14="-","-",'3c PC'!M61)</f>
        <v>7.1131218301273513</v>
      </c>
      <c r="N94" s="135">
        <f>IF('3c PC'!N14="-","-",'3c PC'!N61)</f>
        <v>7.1131218301273513</v>
      </c>
      <c r="O94" s="31"/>
      <c r="P94" s="135" t="str">
        <f>'3c PC'!P61</f>
        <v>-</v>
      </c>
      <c r="Q94" s="135" t="str">
        <f>'3c PC'!Q61</f>
        <v>-</v>
      </c>
      <c r="R94" s="135" t="str">
        <f>'3c PC'!R61</f>
        <v>-</v>
      </c>
      <c r="S94" s="135" t="str">
        <f>'3c PC'!S61</f>
        <v>-</v>
      </c>
      <c r="T94" s="135" t="str">
        <f>'3c PC'!T61</f>
        <v>-</v>
      </c>
      <c r="U94" s="135" t="str">
        <f>'3c PC'!U61</f>
        <v>-</v>
      </c>
      <c r="V94" s="135" t="str">
        <f>'3c PC'!V61</f>
        <v>-</v>
      </c>
      <c r="W94" s="135" t="str">
        <f>'3c PC'!W61</f>
        <v>-</v>
      </c>
      <c r="X94" s="135" t="str">
        <f>'3c PC'!X61</f>
        <v>-</v>
      </c>
      <c r="Y94" s="135" t="str">
        <f>'3c PC'!Y61</f>
        <v>-</v>
      </c>
      <c r="Z94" s="135" t="str">
        <f>'3c PC'!Z61</f>
        <v>-</v>
      </c>
      <c r="AA94" s="29"/>
    </row>
    <row r="95" spans="1:27" s="30" customFormat="1" ht="11.5" x14ac:dyDescent="0.25">
      <c r="A95" s="273">
        <v>4</v>
      </c>
      <c r="B95" s="138" t="s">
        <v>355</v>
      </c>
      <c r="C95" s="138" t="s">
        <v>346</v>
      </c>
      <c r="D95" s="141" t="s">
        <v>326</v>
      </c>
      <c r="E95" s="137"/>
      <c r="F95" s="31"/>
      <c r="G95" s="135">
        <f>IF('3d NC-Elec'!H49="-","-",'3d NC-Elec'!H49)</f>
        <v>11.753000000000002</v>
      </c>
      <c r="H95" s="135">
        <f>IF('3d NC-Elec'!I49="-","-",'3d NC-Elec'!I49)</f>
        <v>11.753000000000002</v>
      </c>
      <c r="I95" s="135">
        <f>IF('3d NC-Elec'!J49="-","-",'3d NC-Elec'!J49)</f>
        <v>10.621500000000001</v>
      </c>
      <c r="J95" s="135">
        <f>IF('3d NC-Elec'!K49="-","-",'3d NC-Elec'!K49)</f>
        <v>10.621500000000001</v>
      </c>
      <c r="K95" s="135">
        <f>IF('3d NC-Elec'!L49="-","-",'3d NC-Elec'!L49)</f>
        <v>11.095999999999998</v>
      </c>
      <c r="L95" s="135">
        <f>IF('3d NC-Elec'!M49="-","-",'3d NC-Elec'!M49)</f>
        <v>11.095999999999998</v>
      </c>
      <c r="M95" s="135">
        <f>IF('3d NC-Elec'!N49="-","-",'3d NC-Elec'!N49)</f>
        <v>10.804</v>
      </c>
      <c r="N95" s="135">
        <f>IF('3d NC-Elec'!O49="-","-",'3d NC-Elec'!O49)</f>
        <v>10.804</v>
      </c>
      <c r="O95" s="31"/>
      <c r="P95" s="135" t="str">
        <f>'3d NC-Elec'!Q49</f>
        <v>-</v>
      </c>
      <c r="Q95" s="135" t="str">
        <f>'3d NC-Elec'!R49</f>
        <v>-</v>
      </c>
      <c r="R95" s="135" t="str">
        <f>'3d NC-Elec'!S49</f>
        <v>-</v>
      </c>
      <c r="S95" s="135" t="str">
        <f>'3d NC-Elec'!T49</f>
        <v>-</v>
      </c>
      <c r="T95" s="135" t="str">
        <f>'3d NC-Elec'!U49</f>
        <v>-</v>
      </c>
      <c r="U95" s="135" t="str">
        <f>'3d NC-Elec'!V49</f>
        <v>-</v>
      </c>
      <c r="V95" s="135" t="str">
        <f>'3d NC-Elec'!W49</f>
        <v>-</v>
      </c>
      <c r="W95" s="135" t="str">
        <f>'3d NC-Elec'!X49</f>
        <v>-</v>
      </c>
      <c r="X95" s="135" t="str">
        <f>'3d NC-Elec'!Y49</f>
        <v>-</v>
      </c>
      <c r="Y95" s="135" t="str">
        <f>'3d NC-Elec'!Z49</f>
        <v>-</v>
      </c>
      <c r="Z95" s="135" t="str">
        <f>'3d NC-Elec'!AA49</f>
        <v>-</v>
      </c>
      <c r="AA95" s="29"/>
    </row>
    <row r="96" spans="1:27" s="30" customFormat="1" ht="11.25" customHeight="1" x14ac:dyDescent="0.25">
      <c r="A96" s="273">
        <v>5</v>
      </c>
      <c r="B96" s="138" t="s">
        <v>352</v>
      </c>
      <c r="C96" s="138" t="s">
        <v>347</v>
      </c>
      <c r="D96" s="141" t="s">
        <v>326</v>
      </c>
      <c r="E96" s="137"/>
      <c r="F96" s="31"/>
      <c r="G96" s="135">
        <f>IF('3f CPIH'!C$16="-","-",'3g OC '!$E$9*('3f CPIH'!C$16/'3f CPIH'!$G$16))</f>
        <v>42.4769437907173</v>
      </c>
      <c r="H96" s="135">
        <f>IF('3f CPIH'!D$16="-","-",'3g OC '!$E$9*('3f CPIH'!D$16/'3f CPIH'!$G$16))</f>
        <v>42.561982717225234</v>
      </c>
      <c r="I96" s="135">
        <f>IF('3f CPIH'!E$16="-","-",'3g OC '!$E$9*('3f CPIH'!E$16/'3f CPIH'!$G$16))</f>
        <v>42.689541106987157</v>
      </c>
      <c r="J96" s="135">
        <f>IF('3f CPIH'!F$16="-","-",'3g OC '!$E$9*('3f CPIH'!F$16/'3f CPIH'!$G$16))</f>
        <v>42.944657886510981</v>
      </c>
      <c r="K96" s="135">
        <f>IF('3f CPIH'!G$16="-","-",'3g OC '!$E$9*('3f CPIH'!G$16/'3f CPIH'!$G$16))</f>
        <v>43.454891445558637</v>
      </c>
      <c r="L96" s="135">
        <f>IF('3f CPIH'!H$16="-","-",'3g OC '!$E$9*('3f CPIH'!H$16/'3f CPIH'!$G$16))</f>
        <v>44.007644467860267</v>
      </c>
      <c r="M96" s="135">
        <f>IF('3f CPIH'!I$16="-","-",'3g OC '!$E$9*('3f CPIH'!I$16/'3f CPIH'!$G$16))</f>
        <v>44.645436416669831</v>
      </c>
      <c r="N96" s="135">
        <f>IF('3f CPIH'!J$16="-","-",'3g OC '!$E$9*('3f CPIH'!J$16/'3f CPIH'!$G$16))</f>
        <v>45.028111585955578</v>
      </c>
      <c r="O96" s="31"/>
      <c r="P96" s="135">
        <f>IF('3f CPIH'!L$16="-","-",'3g OC '!$E$9*('3f CPIH'!L$16/'3f CPIH'!$G$16))</f>
        <v>45.028111585955578</v>
      </c>
      <c r="Q96" s="135" t="str">
        <f>IF('3f CPIH'!M$16="-","-",'3g OC '!$E$9*('3f CPIH'!M$16/'3f CPIH'!$G$16))</f>
        <v>-</v>
      </c>
      <c r="R96" s="135" t="str">
        <f>IF('3f CPIH'!N$16="-","-",'3g OC '!$E$9*('3f CPIH'!N$16/'3f CPIH'!$G$16))</f>
        <v>-</v>
      </c>
      <c r="S96" s="135" t="str">
        <f>IF('3f CPIH'!O$16="-","-",'3g OC '!$E$9*('3f CPIH'!O$16/'3f CPIH'!$G$16))</f>
        <v>-</v>
      </c>
      <c r="T96" s="135" t="str">
        <f>IF('3f CPIH'!P$16="-","-",'3g OC '!$E$9*('3f CPIH'!P$16/'3f CPIH'!$G$16))</f>
        <v>-</v>
      </c>
      <c r="U96" s="135" t="str">
        <f>IF('3f CPIH'!Q$16="-","-",'3g OC '!$E$9*('3f CPIH'!Q$16/'3f CPIH'!$G$16))</f>
        <v>-</v>
      </c>
      <c r="V96" s="135" t="str">
        <f>IF('3f CPIH'!R$16="-","-",'3g OC '!$E$9*('3f CPIH'!R$16/'3f CPIH'!$G$16))</f>
        <v>-</v>
      </c>
      <c r="W96" s="135" t="str">
        <f>IF('3f CPIH'!S$16="-","-",'3g OC '!$E$9*('3f CPIH'!S$16/'3f CPIH'!$G$16))</f>
        <v>-</v>
      </c>
      <c r="X96" s="135" t="str">
        <f>IF('3f CPIH'!T$16="-","-",'3g OC '!$E$9*('3f CPIH'!T$16/'3f CPIH'!$G$16))</f>
        <v>-</v>
      </c>
      <c r="Y96" s="135" t="str">
        <f>IF('3f CPIH'!U$16="-","-",'3g OC '!$E$9*('3f CPIH'!U$16/'3f CPIH'!$G$16))</f>
        <v>-</v>
      </c>
      <c r="Z96" s="135" t="str">
        <f>IF('3f CPIH'!V$16="-","-",'3g OC '!$E$9*('3f CPIH'!V$16/'3f CPIH'!$G$16))</f>
        <v>-</v>
      </c>
      <c r="AA96" s="29"/>
    </row>
    <row r="97" spans="1:27" s="30" customFormat="1" ht="11.25" customHeight="1" x14ac:dyDescent="0.25">
      <c r="A97" s="273">
        <v>6</v>
      </c>
      <c r="B97" s="138" t="s">
        <v>352</v>
      </c>
      <c r="C97" s="138" t="s">
        <v>45</v>
      </c>
      <c r="D97" s="141" t="s">
        <v>326</v>
      </c>
      <c r="E97" s="137"/>
      <c r="F97" s="31"/>
      <c r="G97" s="135" t="s">
        <v>336</v>
      </c>
      <c r="H97" s="135" t="s">
        <v>336</v>
      </c>
      <c r="I97" s="135" t="s">
        <v>336</v>
      </c>
      <c r="J97" s="135" t="s">
        <v>336</v>
      </c>
      <c r="K97" s="135">
        <f>IF('3h SMNCC'!F$36="-","-",'3h SMNCC'!F$44)</f>
        <v>0</v>
      </c>
      <c r="L97" s="135">
        <f>IF('3h SMNCC'!G$36="-","-",'3h SMNCC'!G$44)</f>
        <v>-0.15183804717209767</v>
      </c>
      <c r="M97" s="135">
        <f>IF('3h SMNCC'!H$36="-","-",'3h SMNCC'!H$44)</f>
        <v>1.7175769694001015</v>
      </c>
      <c r="N97" s="135">
        <f>IF('3h SMNCC'!I$36="-","-",'3h SMNCC'!I$44)</f>
        <v>5.3116046327263104</v>
      </c>
      <c r="O97" s="31"/>
      <c r="P97" s="135" t="str">
        <f>IF('3h SMNCC'!K$36="-","-",'3h SMNCC'!K$44)</f>
        <v>-</v>
      </c>
      <c r="Q97" s="135" t="str">
        <f>IF('3h SMNCC'!L$36="-","-",'3h SMNCC'!L$44)</f>
        <v>-</v>
      </c>
      <c r="R97" s="135" t="str">
        <f>IF('3h SMNCC'!M$36="-","-",'3h SMNCC'!M$44)</f>
        <v>-</v>
      </c>
      <c r="S97" s="135" t="str">
        <f>IF('3h SMNCC'!N$36="-","-",'3h SMNCC'!N$44)</f>
        <v>-</v>
      </c>
      <c r="T97" s="135" t="str">
        <f>IF('3h SMNCC'!O$36="-","-",'3h SMNCC'!O$44)</f>
        <v>-</v>
      </c>
      <c r="U97" s="135" t="str">
        <f>IF('3h SMNCC'!P$36="-","-",'3h SMNCC'!P$44)</f>
        <v>-</v>
      </c>
      <c r="V97" s="135" t="str">
        <f>IF('3h SMNCC'!Q$36="-","-",'3h SMNCC'!Q$44)</f>
        <v>-</v>
      </c>
      <c r="W97" s="135" t="str">
        <f>IF('3h SMNCC'!R$36="-","-",'3h SMNCC'!R$44)</f>
        <v>-</v>
      </c>
      <c r="X97" s="135" t="str">
        <f>IF('3h SMNCC'!S$36="-","-",'3h SMNCC'!S$44)</f>
        <v>-</v>
      </c>
      <c r="Y97" s="135" t="str">
        <f>IF('3h SMNCC'!T$36="-","-",'3h SMNCC'!T$44)</f>
        <v>-</v>
      </c>
      <c r="Z97" s="135" t="str">
        <f>IF('3h SMNCC'!U$36="-","-",'3h SMNCC'!U$44)</f>
        <v>-</v>
      </c>
      <c r="AA97" s="29"/>
    </row>
    <row r="98" spans="1:27" s="30" customFormat="1" ht="11.25" customHeight="1" x14ac:dyDescent="0.25">
      <c r="A98" s="273">
        <v>7</v>
      </c>
      <c r="B98" s="138" t="s">
        <v>352</v>
      </c>
      <c r="C98" s="138" t="s">
        <v>399</v>
      </c>
      <c r="D98" s="141" t="s">
        <v>326</v>
      </c>
      <c r="E98" s="137"/>
      <c r="F98" s="31"/>
      <c r="G98" s="135">
        <f>IF('3f CPIH'!C$16="-","-",'3i PAAC PAP'!$G$11*('3f CPIH'!C$16/'3f CPIH'!$G$16))</f>
        <v>12.553203379941255</v>
      </c>
      <c r="H98" s="135">
        <f>IF('3f CPIH'!D$16="-","-",'3i PAAC PAP'!$G$11*('3f CPIH'!D$16/'3f CPIH'!$G$16))</f>
        <v>12.578334918239436</v>
      </c>
      <c r="I98" s="135">
        <f>IF('3f CPIH'!E$16="-","-",'3i PAAC PAP'!$G$11*('3f CPIH'!E$16/'3f CPIH'!$G$16))</f>
        <v>12.616032225686709</v>
      </c>
      <c r="J98" s="135">
        <f>IF('3f CPIH'!F$16="-","-",'3i PAAC PAP'!$G$11*('3f CPIH'!F$16/'3f CPIH'!$G$16))</f>
        <v>12.691426840581251</v>
      </c>
      <c r="K98" s="135">
        <f>IF('3f CPIH'!G$16="-","-",'3i PAAC PAP'!$G$11*('3f CPIH'!G$16/'3f CPIH'!$G$16))</f>
        <v>12.842216070370334</v>
      </c>
      <c r="L98" s="135">
        <f>IF('3f CPIH'!H$16="-","-",'3i PAAC PAP'!$G$11*('3f CPIH'!H$16/'3f CPIH'!$G$16))</f>
        <v>13.005571069308509</v>
      </c>
      <c r="M98" s="135">
        <f>IF('3f CPIH'!I$16="-","-",'3i PAAC PAP'!$G$11*('3f CPIH'!I$16/'3f CPIH'!$G$16))</f>
        <v>13.194057606544863</v>
      </c>
      <c r="N98" s="135">
        <f>IF('3f CPIH'!J$16="-","-",'3i PAAC PAP'!$G$11*('3f CPIH'!J$16/'3f CPIH'!$G$16))</f>
        <v>13.307149528886677</v>
      </c>
      <c r="O98" s="31"/>
      <c r="P98" s="135">
        <f>IF('3f CPIH'!L$16="-","-",'3i PAAC PAP'!$G$11*('3f CPIH'!L$16/'3f CPIH'!$G$16))</f>
        <v>13.307149528886677</v>
      </c>
      <c r="Q98" s="135" t="str">
        <f>IF('3f CPIH'!M$16="-","-",'3i PAAC PAP'!$G$11*('3f CPIH'!M$16/'3f CPIH'!$G$16))</f>
        <v>-</v>
      </c>
      <c r="R98" s="135" t="str">
        <f>IF('3f CPIH'!N$16="-","-",'3i PAAC PAP'!$G$11*('3f CPIH'!N$16/'3f CPIH'!$G$16))</f>
        <v>-</v>
      </c>
      <c r="S98" s="135" t="str">
        <f>IF('3f CPIH'!O$16="-","-",'3i PAAC PAP'!$G$11*('3f CPIH'!O$16/'3f CPIH'!$G$16))</f>
        <v>-</v>
      </c>
      <c r="T98" s="135" t="str">
        <f>IF('3f CPIH'!P$16="-","-",'3i PAAC PAP'!$G$11*('3f CPIH'!P$16/'3f CPIH'!$G$16))</f>
        <v>-</v>
      </c>
      <c r="U98" s="135" t="str">
        <f>IF('3f CPIH'!Q$16="-","-",'3i PAAC PAP'!$G$11*('3f CPIH'!Q$16/'3f CPIH'!$G$16))</f>
        <v>-</v>
      </c>
      <c r="V98" s="135" t="str">
        <f>IF('3f CPIH'!R$16="-","-",'3i PAAC PAP'!$G$11*('3f CPIH'!R$16/'3f CPIH'!$G$16))</f>
        <v>-</v>
      </c>
      <c r="W98" s="135" t="str">
        <f>IF('3f CPIH'!S$16="-","-",'3i PAAC PAP'!$G$11*('3f CPIH'!S$16/'3f CPIH'!$G$16))</f>
        <v>-</v>
      </c>
      <c r="X98" s="135" t="str">
        <f>IF('3f CPIH'!T$16="-","-",'3i PAAC PAP'!$G$11*('3f CPIH'!T$16/'3f CPIH'!$G$16))</f>
        <v>-</v>
      </c>
      <c r="Y98" s="135" t="str">
        <f>IF('3f CPIH'!U$16="-","-",'3i PAAC PAP'!$G$11*('3f CPIH'!U$16/'3f CPIH'!$G$16))</f>
        <v>-</v>
      </c>
      <c r="Z98" s="135" t="str">
        <f>IF('3f CPIH'!V$16="-","-",'3i PAAC PAP'!$G$11*('3f CPIH'!V$16/'3f CPIH'!$G$16))</f>
        <v>-</v>
      </c>
      <c r="AA98" s="29"/>
    </row>
    <row r="99" spans="1:27" s="30" customFormat="1" ht="11.25" customHeight="1" x14ac:dyDescent="0.25">
      <c r="A99" s="273">
        <v>8</v>
      </c>
      <c r="B99" s="138" t="s">
        <v>352</v>
      </c>
      <c r="C99" s="138" t="s">
        <v>417</v>
      </c>
      <c r="D99" s="141" t="s">
        <v>326</v>
      </c>
      <c r="E99" s="137"/>
      <c r="F99" s="31"/>
      <c r="G99" s="135">
        <f>IF(G94="-","-",SUM(G92:G97)*'3i PAAC PAP'!$G$23)</f>
        <v>4.9742822518939978</v>
      </c>
      <c r="H99" s="135">
        <f>IF(H94="-","-",SUM(H92:H97)*'3i PAAC PAP'!$G$23)</f>
        <v>4.9812411360644617</v>
      </c>
      <c r="I99" s="135">
        <f>IF(I94="-","-",SUM(I92:I97)*'3i PAAC PAP'!$G$23)</f>
        <v>4.9042403627204187</v>
      </c>
      <c r="J99" s="135">
        <f>IF(J94="-","-",SUM(J92:J97)*'3i PAAC PAP'!$G$23)</f>
        <v>4.9251170152318116</v>
      </c>
      <c r="K99" s="135">
        <f>IF(K94="-","-",SUM(K92:K97)*'3i PAAC PAP'!$G$23)</f>
        <v>5.0122269536632666</v>
      </c>
      <c r="L99" s="135">
        <f>IF(L94="-","-",SUM(L92:L97)*'3i PAAC PAP'!$G$23)</f>
        <v>5.0450345276613975</v>
      </c>
      <c r="M99" s="135">
        <f>IF(M94="-","-",SUM(M92:M97)*'3i PAAC PAP'!$G$23)</f>
        <v>5.260155952104034</v>
      </c>
      <c r="N99" s="135">
        <f>IF(N94="-","-",SUM(N92:N97)*'3i PAAC PAP'!$G$23)</f>
        <v>5.5855765039488263</v>
      </c>
      <c r="O99" s="31"/>
      <c r="P99" s="135" t="str">
        <f>IF(P94="-","-",SUM(P92:P97)*'3i PAAC PAP'!$G$23)</f>
        <v>-</v>
      </c>
      <c r="Q99" s="135" t="str">
        <f>IF(Q94="-","-",SUM(Q92:Q97)*'3i PAAC PAP'!$G$23)</f>
        <v>-</v>
      </c>
      <c r="R99" s="135" t="str">
        <f>IF(R94="-","-",SUM(R92:R97)*'3i PAAC PAP'!$G$23)</f>
        <v>-</v>
      </c>
      <c r="S99" s="135" t="str">
        <f>IF(S94="-","-",SUM(S92:S97)*'3i PAAC PAP'!$G$23)</f>
        <v>-</v>
      </c>
      <c r="T99" s="135" t="str">
        <f>IF(T94="-","-",SUM(T92:T97)*'3i PAAC PAP'!$G$23)</f>
        <v>-</v>
      </c>
      <c r="U99" s="135" t="str">
        <f>IF(U94="-","-",SUM(U92:U97)*'3i PAAC PAP'!$G$23)</f>
        <v>-</v>
      </c>
      <c r="V99" s="135" t="str">
        <f>IF(V94="-","-",SUM(V92:V97)*'3i PAAC PAP'!$G$23)</f>
        <v>-</v>
      </c>
      <c r="W99" s="135" t="str">
        <f>IF(W94="-","-",SUM(W92:W97)*'3i PAAC PAP'!$G$23)</f>
        <v>-</v>
      </c>
      <c r="X99" s="135" t="str">
        <f>IF(X94="-","-",SUM(X92:X97)*'3i PAAC PAP'!$G$23)</f>
        <v>-</v>
      </c>
      <c r="Y99" s="135" t="str">
        <f>IF(Y94="-","-",SUM(Y92:Y97)*'3i PAAC PAP'!$G$23)</f>
        <v>-</v>
      </c>
      <c r="Z99" s="135" t="str">
        <f>IF(Z94="-","-",SUM(Z92:Z97)*'3i PAAC PAP'!$G$23)</f>
        <v>-</v>
      </c>
      <c r="AA99" s="29"/>
    </row>
    <row r="100" spans="1:27" s="30" customFormat="1" ht="11.25" customHeight="1" x14ac:dyDescent="0.25">
      <c r="A100" s="273">
        <v>9</v>
      </c>
      <c r="B100" s="138" t="s">
        <v>398</v>
      </c>
      <c r="C100" s="138" t="s">
        <v>548</v>
      </c>
      <c r="D100" s="141" t="s">
        <v>326</v>
      </c>
      <c r="E100" s="137"/>
      <c r="F100" s="31"/>
      <c r="G100" s="135">
        <f>IF(G94="-","-",SUM(G92:G99)*'3j EBIT'!$E$9)</f>
        <v>1.4879695773624584</v>
      </c>
      <c r="H100" s="135">
        <f>IF(H94="-","-",SUM(H92:H99)*'3j EBIT'!$E$9)</f>
        <v>1.4901950349930135</v>
      </c>
      <c r="I100" s="135">
        <f>IF(I94="-","-",SUM(I92:I99)*'3j EBIT'!$E$9)</f>
        <v>1.4715699432547977</v>
      </c>
      <c r="J100" s="135">
        <f>IF(J94="-","-",SUM(J92:J99)*'3j EBIT'!$E$9)</f>
        <v>1.478246316146463</v>
      </c>
      <c r="K100" s="135">
        <f>IF(K94="-","-",SUM(K92:K99)*'3j EBIT'!$E$9)</f>
        <v>1.5029919097702529</v>
      </c>
      <c r="L100" s="135">
        <f>IF(L94="-","-",SUM(L92:L99)*'3j EBIT'!$E$9)</f>
        <v>1.5143363831835037</v>
      </c>
      <c r="M100" s="135">
        <f>IF(M94="-","-",SUM(M92:M99)*'3j EBIT'!$E$9)</f>
        <v>1.5719526267220771</v>
      </c>
      <c r="N100" s="135">
        <f>IF(N94="-","-",SUM(N92:N99)*'3j EBIT'!$E$9)</f>
        <v>1.6558417175512503</v>
      </c>
      <c r="O100" s="31"/>
      <c r="P100" s="135" t="str">
        <f>IF(P94="-","-",SUM(P92:P99)*'3j EBIT'!$E$9)</f>
        <v>-</v>
      </c>
      <c r="Q100" s="135" t="str">
        <f>IF(Q94="-","-",SUM(Q92:Q99)*'3j EBIT'!$E$9)</f>
        <v>-</v>
      </c>
      <c r="R100" s="135" t="str">
        <f>IF(R94="-","-",SUM(R92:R99)*'3j EBIT'!$E$9)</f>
        <v>-</v>
      </c>
      <c r="S100" s="135" t="str">
        <f>IF(S94="-","-",SUM(S92:S99)*'3j EBIT'!$E$9)</f>
        <v>-</v>
      </c>
      <c r="T100" s="135" t="str">
        <f>IF(T94="-","-",SUM(T92:T99)*'3j EBIT'!$E$9)</f>
        <v>-</v>
      </c>
      <c r="U100" s="135" t="str">
        <f>IF(U94="-","-",SUM(U92:U99)*'3j EBIT'!$E$9)</f>
        <v>-</v>
      </c>
      <c r="V100" s="135" t="str">
        <f>IF(V94="-","-",SUM(V92:V99)*'3j EBIT'!$E$9)</f>
        <v>-</v>
      </c>
      <c r="W100" s="135" t="str">
        <f>IF(W94="-","-",SUM(W92:W99)*'3j EBIT'!$E$9)</f>
        <v>-</v>
      </c>
      <c r="X100" s="135" t="str">
        <f>IF(X94="-","-",SUM(X92:X99)*'3j EBIT'!$E$9)</f>
        <v>-</v>
      </c>
      <c r="Y100" s="135" t="str">
        <f>IF(Y94="-","-",SUM(Y92:Y99)*'3j EBIT'!$E$9)</f>
        <v>-</v>
      </c>
      <c r="Z100" s="135" t="str">
        <f>IF(Z94="-","-",SUM(Z92:Z99)*'3j EBIT'!$E$9)</f>
        <v>-</v>
      </c>
      <c r="AA100" s="29"/>
    </row>
    <row r="101" spans="1:27" s="30" customFormat="1" ht="11.25" customHeight="1" x14ac:dyDescent="0.25">
      <c r="A101" s="273">
        <v>10</v>
      </c>
      <c r="B101" s="138" t="s">
        <v>294</v>
      </c>
      <c r="C101" s="188" t="s">
        <v>549</v>
      </c>
      <c r="D101" s="141" t="s">
        <v>326</v>
      </c>
      <c r="E101" s="136"/>
      <c r="F101" s="31"/>
      <c r="G101" s="135">
        <f>IF(G96="-","-",SUM(G92:G94,G96:G100)*'3k HAP'!$E$10)</f>
        <v>0.98511882315090582</v>
      </c>
      <c r="H101" s="135">
        <f>IF(H96="-","-",SUM(H92:H94,H96:H100)*'3k HAP'!$E$10)</f>
        <v>0.98684667211069466</v>
      </c>
      <c r="I101" s="135">
        <f>IF(I96="-","-",SUM(I92:I94,I96:I100)*'3k HAP'!$E$10)</f>
        <v>0.98876636633014636</v>
      </c>
      <c r="J101" s="135">
        <f>IF(J96="-","-",SUM(J92:J94,J96:J100)*'3k HAP'!$E$10)</f>
        <v>0.99394991320951376</v>
      </c>
      <c r="K101" s="135">
        <f>IF(K96="-","-",SUM(K92:K94,K96:K100)*'3k HAP'!$E$10)</f>
        <v>1.006293297309762</v>
      </c>
      <c r="L101" s="135">
        <f>IF(L96="-","-",SUM(L92:L94,L96:L100)*'3k HAP'!$E$10)</f>
        <v>1.0151011651016784</v>
      </c>
      <c r="M101" s="135">
        <f>IF(M96="-","-",SUM(M92:M94,M96:M100)*'3k HAP'!$E$10)</f>
        <v>1.0640616714903866</v>
      </c>
      <c r="N101" s="135">
        <f>IF(N96="-","-",SUM(N92:N94,N96:N100)*'3k HAP'!$E$10)</f>
        <v>1.1291932994022085</v>
      </c>
      <c r="O101" s="31"/>
      <c r="P101" s="135">
        <f>IF(P96="-","-",SUM(P92:P94,P96:P100)*'3k HAP'!$E$10)</f>
        <v>0.84449485614831143</v>
      </c>
      <c r="Q101" s="135" t="str">
        <f>IF(Q96="-","-",SUM(Q92:Q94,Q96:Q100)*'3k HAP'!$E$10)</f>
        <v>-</v>
      </c>
      <c r="R101" s="135" t="str">
        <f>IF(R96="-","-",SUM(R92:R94,R96:R100)*'3k HAP'!$E$10)</f>
        <v>-</v>
      </c>
      <c r="S101" s="135" t="str">
        <f>IF(S96="-","-",SUM(S92:S94,S96:S100)*'3k HAP'!$E$10)</f>
        <v>-</v>
      </c>
      <c r="T101" s="135" t="str">
        <f>IF(T96="-","-",SUM(T92:T94,T96:T100)*'3k HAP'!$E$10)</f>
        <v>-</v>
      </c>
      <c r="U101" s="135" t="str">
        <f>IF(U96="-","-",SUM(U92:U94,U96:U100)*'3k HAP'!$E$10)</f>
        <v>-</v>
      </c>
      <c r="V101" s="135" t="str">
        <f>IF(V96="-","-",SUM(V92:V94,V96:V100)*'3k HAP'!$E$10)</f>
        <v>-</v>
      </c>
      <c r="W101" s="135" t="str">
        <f>IF(W96="-","-",SUM(W92:W94,W96:W100)*'3k HAP'!$E$10)</f>
        <v>-</v>
      </c>
      <c r="X101" s="135" t="str">
        <f>IF(X96="-","-",SUM(X92:X94,X96:X100)*'3k HAP'!$E$10)</f>
        <v>-</v>
      </c>
      <c r="Y101" s="135" t="str">
        <f>IF(Y96="-","-",SUM(Y92:Y94,Y96:Y100)*'3k HAP'!$E$10)</f>
        <v>-</v>
      </c>
      <c r="Z101" s="135" t="str">
        <f>IF(Z96="-","-",SUM(Z92:Z94,Z96:Z100)*'3k HAP'!$E$10)</f>
        <v>-</v>
      </c>
      <c r="AA101" s="29"/>
    </row>
    <row r="102" spans="1:27" s="30" customFormat="1" ht="11.5" x14ac:dyDescent="0.25">
      <c r="A102" s="273">
        <v>11</v>
      </c>
      <c r="B102" s="138" t="s">
        <v>46</v>
      </c>
      <c r="C102" s="138" t="str">
        <f>B102&amp;"_"&amp;D102</f>
        <v>Total_Southern</v>
      </c>
      <c r="D102" s="141" t="s">
        <v>326</v>
      </c>
      <c r="E102" s="137"/>
      <c r="F102" s="31"/>
      <c r="G102" s="135">
        <f t="shared" ref="G102:N102" si="14">IF(G96="-","-",SUM(G92:G101))</f>
        <v>80.787276682748029</v>
      </c>
      <c r="H102" s="135">
        <f t="shared" si="14"/>
        <v>80.908359338314952</v>
      </c>
      <c r="I102" s="135">
        <f t="shared" si="14"/>
        <v>79.911385954574286</v>
      </c>
      <c r="J102" s="135">
        <f t="shared" si="14"/>
        <v>80.274633921275097</v>
      </c>
      <c r="K102" s="135">
        <f t="shared" si="14"/>
        <v>81.614122563409126</v>
      </c>
      <c r="L102" s="135">
        <f t="shared" si="14"/>
        <v>82.231352452680127</v>
      </c>
      <c r="M102" s="135">
        <f t="shared" si="14"/>
        <v>85.370363073058641</v>
      </c>
      <c r="N102" s="135">
        <f t="shared" si="14"/>
        <v>89.934599098598213</v>
      </c>
      <c r="O102" s="31"/>
      <c r="P102" s="135">
        <f t="shared" ref="P102:Z102" si="15">IF(P96="-","-",SUM(P92:P101))</f>
        <v>59.179755970990563</v>
      </c>
      <c r="Q102" s="135" t="str">
        <f t="shared" si="15"/>
        <v>-</v>
      </c>
      <c r="R102" s="135" t="str">
        <f t="shared" si="15"/>
        <v>-</v>
      </c>
      <c r="S102" s="135" t="str">
        <f t="shared" si="15"/>
        <v>-</v>
      </c>
      <c r="T102" s="135" t="str">
        <f t="shared" si="15"/>
        <v>-</v>
      </c>
      <c r="U102" s="135" t="str">
        <f t="shared" si="15"/>
        <v>-</v>
      </c>
      <c r="V102" s="135" t="str">
        <f t="shared" si="15"/>
        <v>-</v>
      </c>
      <c r="W102" s="135" t="str">
        <f t="shared" si="15"/>
        <v>-</v>
      </c>
      <c r="X102" s="135" t="str">
        <f t="shared" si="15"/>
        <v>-</v>
      </c>
      <c r="Y102" s="135" t="str">
        <f t="shared" si="15"/>
        <v>-</v>
      </c>
      <c r="Z102" s="135" t="str">
        <f t="shared" si="15"/>
        <v>-</v>
      </c>
      <c r="AA102" s="29"/>
    </row>
    <row r="103" spans="1:27" s="30" customFormat="1" ht="11.5" x14ac:dyDescent="0.25">
      <c r="A103" s="273">
        <v>1</v>
      </c>
      <c r="B103" s="142" t="s">
        <v>353</v>
      </c>
      <c r="C103" s="142" t="s">
        <v>344</v>
      </c>
      <c r="D103" s="140" t="s">
        <v>327</v>
      </c>
      <c r="E103" s="134"/>
      <c r="F103" s="31"/>
      <c r="G103" s="41" t="s">
        <v>336</v>
      </c>
      <c r="H103" s="41" t="s">
        <v>336</v>
      </c>
      <c r="I103" s="41" t="s">
        <v>336</v>
      </c>
      <c r="J103" s="41" t="s">
        <v>336</v>
      </c>
      <c r="K103" s="41" t="s">
        <v>336</v>
      </c>
      <c r="L103" s="41" t="s">
        <v>336</v>
      </c>
      <c r="M103" s="41" t="s">
        <v>336</v>
      </c>
      <c r="N103" s="41" t="s">
        <v>336</v>
      </c>
      <c r="O103" s="31"/>
      <c r="P103" s="41" t="s">
        <v>336</v>
      </c>
      <c r="Q103" s="41" t="s">
        <v>336</v>
      </c>
      <c r="R103" s="41" t="s">
        <v>336</v>
      </c>
      <c r="S103" s="41" t="s">
        <v>336</v>
      </c>
      <c r="T103" s="41" t="s">
        <v>336</v>
      </c>
      <c r="U103" s="41" t="s">
        <v>336</v>
      </c>
      <c r="V103" s="41" t="s">
        <v>336</v>
      </c>
      <c r="W103" s="41" t="s">
        <v>336</v>
      </c>
      <c r="X103" s="41" t="s">
        <v>336</v>
      </c>
      <c r="Y103" s="41" t="s">
        <v>336</v>
      </c>
      <c r="Z103" s="41" t="s">
        <v>336</v>
      </c>
      <c r="AA103" s="29"/>
    </row>
    <row r="104" spans="1:27" s="30" customFormat="1" ht="11.5" x14ac:dyDescent="0.25">
      <c r="A104" s="273">
        <v>2</v>
      </c>
      <c r="B104" s="142" t="s">
        <v>353</v>
      </c>
      <c r="C104" s="142" t="s">
        <v>303</v>
      </c>
      <c r="D104" s="140" t="s">
        <v>327</v>
      </c>
      <c r="E104" s="134"/>
      <c r="F104" s="31"/>
      <c r="G104" s="41" t="s">
        <v>336</v>
      </c>
      <c r="H104" s="41" t="s">
        <v>336</v>
      </c>
      <c r="I104" s="41" t="s">
        <v>336</v>
      </c>
      <c r="J104" s="41" t="s">
        <v>336</v>
      </c>
      <c r="K104" s="41" t="s">
        <v>336</v>
      </c>
      <c r="L104" s="41" t="s">
        <v>336</v>
      </c>
      <c r="M104" s="41" t="s">
        <v>336</v>
      </c>
      <c r="N104" s="41" t="s">
        <v>336</v>
      </c>
      <c r="O104" s="31"/>
      <c r="P104" s="41" t="s">
        <v>336</v>
      </c>
      <c r="Q104" s="41" t="s">
        <v>336</v>
      </c>
      <c r="R104" s="41" t="s">
        <v>336</v>
      </c>
      <c r="S104" s="41" t="s">
        <v>336</v>
      </c>
      <c r="T104" s="41" t="s">
        <v>336</v>
      </c>
      <c r="U104" s="41" t="s">
        <v>336</v>
      </c>
      <c r="V104" s="41" t="s">
        <v>336</v>
      </c>
      <c r="W104" s="41" t="s">
        <v>336</v>
      </c>
      <c r="X104" s="41" t="s">
        <v>336</v>
      </c>
      <c r="Y104" s="41" t="s">
        <v>336</v>
      </c>
      <c r="Z104" s="41" t="s">
        <v>336</v>
      </c>
      <c r="AA104" s="29"/>
    </row>
    <row r="105" spans="1:27" s="30" customFormat="1" ht="12.4" customHeight="1" x14ac:dyDescent="0.25">
      <c r="A105" s="273">
        <v>3</v>
      </c>
      <c r="B105" s="142" t="s">
        <v>2</v>
      </c>
      <c r="C105" s="142" t="s">
        <v>345</v>
      </c>
      <c r="D105" s="140" t="s">
        <v>327</v>
      </c>
      <c r="E105" s="134"/>
      <c r="F105" s="31"/>
      <c r="G105" s="41">
        <f>IF('3c PC'!G14="-","-",'3c PC'!G61)</f>
        <v>6.5567588596821027</v>
      </c>
      <c r="H105" s="41">
        <f>IF('3c PC'!H14="-","-",'3c PC'!H61)</f>
        <v>6.5567588596821027</v>
      </c>
      <c r="I105" s="41">
        <f>IF('3c PC'!I14="-","-",'3c PC'!I61)</f>
        <v>6.6197359495950758</v>
      </c>
      <c r="J105" s="41">
        <f>IF('3c PC'!J14="-","-",'3c PC'!J61)</f>
        <v>6.6197359495950758</v>
      </c>
      <c r="K105" s="41">
        <f>IF('3c PC'!K14="-","-",'3c PC'!K61)</f>
        <v>6.6995028867368616</v>
      </c>
      <c r="L105" s="41">
        <f>IF('3c PC'!L14="-","-",'3c PC'!L61)</f>
        <v>6.6995028867368616</v>
      </c>
      <c r="M105" s="41">
        <f>IF('3c PC'!M14="-","-",'3c PC'!M61)</f>
        <v>7.1131218301273513</v>
      </c>
      <c r="N105" s="41">
        <f>IF('3c PC'!N14="-","-",'3c PC'!N61)</f>
        <v>7.1131218301273513</v>
      </c>
      <c r="O105" s="31"/>
      <c r="P105" s="41" t="str">
        <f>'3c PC'!P61</f>
        <v>-</v>
      </c>
      <c r="Q105" s="41" t="str">
        <f>'3c PC'!Q61</f>
        <v>-</v>
      </c>
      <c r="R105" s="41" t="str">
        <f>'3c PC'!R61</f>
        <v>-</v>
      </c>
      <c r="S105" s="41" t="str">
        <f>'3c PC'!S61</f>
        <v>-</v>
      </c>
      <c r="T105" s="41" t="str">
        <f>'3c PC'!T61</f>
        <v>-</v>
      </c>
      <c r="U105" s="41" t="str">
        <f>'3c PC'!U61</f>
        <v>-</v>
      </c>
      <c r="V105" s="41" t="str">
        <f>'3c PC'!V61</f>
        <v>-</v>
      </c>
      <c r="W105" s="41" t="str">
        <f>'3c PC'!W61</f>
        <v>-</v>
      </c>
      <c r="X105" s="41" t="str">
        <f>'3c PC'!X61</f>
        <v>-</v>
      </c>
      <c r="Y105" s="41" t="str">
        <f>'3c PC'!Y61</f>
        <v>-</v>
      </c>
      <c r="Z105" s="41" t="str">
        <f>'3c PC'!Z61</f>
        <v>-</v>
      </c>
      <c r="AA105" s="29"/>
    </row>
    <row r="106" spans="1:27" s="30" customFormat="1" ht="11.25" customHeight="1" x14ac:dyDescent="0.25">
      <c r="A106" s="273">
        <v>4</v>
      </c>
      <c r="B106" s="142" t="s">
        <v>355</v>
      </c>
      <c r="C106" s="142" t="s">
        <v>346</v>
      </c>
      <c r="D106" s="140" t="s">
        <v>327</v>
      </c>
      <c r="E106" s="134"/>
      <c r="F106" s="31"/>
      <c r="G106" s="41">
        <f>IF('3d NC-Elec'!H50="-","-",'3d NC-Elec'!H50)</f>
        <v>17.118500000000001</v>
      </c>
      <c r="H106" s="41">
        <f>IF('3d NC-Elec'!I50="-","-",'3d NC-Elec'!I50)</f>
        <v>17.118500000000001</v>
      </c>
      <c r="I106" s="41">
        <f>IF('3d NC-Elec'!J50="-","-",'3d NC-Elec'!J50)</f>
        <v>24.9879</v>
      </c>
      <c r="J106" s="41">
        <f>IF('3d NC-Elec'!K50="-","-",'3d NC-Elec'!K50)</f>
        <v>24.9879</v>
      </c>
      <c r="K106" s="41">
        <f>IF('3d NC-Elec'!L50="-","-",'3d NC-Elec'!L50)</f>
        <v>16.461499999999997</v>
      </c>
      <c r="L106" s="41">
        <f>IF('3d NC-Elec'!M50="-","-",'3d NC-Elec'!M50)</f>
        <v>16.461499999999997</v>
      </c>
      <c r="M106" s="41">
        <f>IF('3d NC-Elec'!N50="-","-",'3d NC-Elec'!N50)</f>
        <v>16.169499999999999</v>
      </c>
      <c r="N106" s="41">
        <f>IF('3d NC-Elec'!O50="-","-",'3d NC-Elec'!O50)</f>
        <v>16.169499999999999</v>
      </c>
      <c r="O106" s="31"/>
      <c r="P106" s="41" t="str">
        <f>'3d NC-Elec'!Q50</f>
        <v>-</v>
      </c>
      <c r="Q106" s="41" t="str">
        <f>'3d NC-Elec'!R50</f>
        <v>-</v>
      </c>
      <c r="R106" s="41" t="str">
        <f>'3d NC-Elec'!S50</f>
        <v>-</v>
      </c>
      <c r="S106" s="41" t="str">
        <f>'3d NC-Elec'!T50</f>
        <v>-</v>
      </c>
      <c r="T106" s="41" t="str">
        <f>'3d NC-Elec'!U50</f>
        <v>-</v>
      </c>
      <c r="U106" s="41" t="str">
        <f>'3d NC-Elec'!V50</f>
        <v>-</v>
      </c>
      <c r="V106" s="41" t="str">
        <f>'3d NC-Elec'!W50</f>
        <v>-</v>
      </c>
      <c r="W106" s="41" t="str">
        <f>'3d NC-Elec'!X50</f>
        <v>-</v>
      </c>
      <c r="X106" s="41" t="str">
        <f>'3d NC-Elec'!Y50</f>
        <v>-</v>
      </c>
      <c r="Y106" s="41" t="str">
        <f>'3d NC-Elec'!Z50</f>
        <v>-</v>
      </c>
      <c r="Z106" s="41" t="str">
        <f>'3d NC-Elec'!AA50</f>
        <v>-</v>
      </c>
      <c r="AA106" s="29"/>
    </row>
    <row r="107" spans="1:27" s="30" customFormat="1" ht="11.25" customHeight="1" x14ac:dyDescent="0.25">
      <c r="A107" s="273">
        <v>5</v>
      </c>
      <c r="B107" s="142" t="s">
        <v>352</v>
      </c>
      <c r="C107" s="142" t="s">
        <v>347</v>
      </c>
      <c r="D107" s="140" t="s">
        <v>327</v>
      </c>
      <c r="E107" s="134"/>
      <c r="F107" s="31"/>
      <c r="G107" s="41">
        <f>IF('3f CPIH'!C$16="-","-",'3g OC '!$E$9*('3f CPIH'!C$16/'3f CPIH'!$G$16))</f>
        <v>42.4769437907173</v>
      </c>
      <c r="H107" s="41">
        <f>IF('3f CPIH'!D$16="-","-",'3g OC '!$E$9*('3f CPIH'!D$16/'3f CPIH'!$G$16))</f>
        <v>42.561982717225234</v>
      </c>
      <c r="I107" s="41">
        <f>IF('3f CPIH'!E$16="-","-",'3g OC '!$E$9*('3f CPIH'!E$16/'3f CPIH'!$G$16))</f>
        <v>42.689541106987157</v>
      </c>
      <c r="J107" s="41">
        <f>IF('3f CPIH'!F$16="-","-",'3g OC '!$E$9*('3f CPIH'!F$16/'3f CPIH'!$G$16))</f>
        <v>42.944657886510981</v>
      </c>
      <c r="K107" s="41">
        <f>IF('3f CPIH'!G$16="-","-",'3g OC '!$E$9*('3f CPIH'!G$16/'3f CPIH'!$G$16))</f>
        <v>43.454891445558637</v>
      </c>
      <c r="L107" s="41">
        <f>IF('3f CPIH'!H$16="-","-",'3g OC '!$E$9*('3f CPIH'!H$16/'3f CPIH'!$G$16))</f>
        <v>44.007644467860267</v>
      </c>
      <c r="M107" s="41">
        <f>IF('3f CPIH'!I$16="-","-",'3g OC '!$E$9*('3f CPIH'!I$16/'3f CPIH'!$G$16))</f>
        <v>44.645436416669831</v>
      </c>
      <c r="N107" s="41">
        <f>IF('3f CPIH'!J$16="-","-",'3g OC '!$E$9*('3f CPIH'!J$16/'3f CPIH'!$G$16))</f>
        <v>45.028111585955578</v>
      </c>
      <c r="O107" s="31"/>
      <c r="P107" s="41">
        <f>IF('3f CPIH'!L$16="-","-",'3g OC '!$E$9*('3f CPIH'!L$16/'3f CPIH'!$G$16))</f>
        <v>45.028111585955578</v>
      </c>
      <c r="Q107" s="41" t="str">
        <f>IF('3f CPIH'!M$16="-","-",'3g OC '!$E$9*('3f CPIH'!M$16/'3f CPIH'!$G$16))</f>
        <v>-</v>
      </c>
      <c r="R107" s="41" t="str">
        <f>IF('3f CPIH'!N$16="-","-",'3g OC '!$E$9*('3f CPIH'!N$16/'3f CPIH'!$G$16))</f>
        <v>-</v>
      </c>
      <c r="S107" s="41" t="str">
        <f>IF('3f CPIH'!O$16="-","-",'3g OC '!$E$9*('3f CPIH'!O$16/'3f CPIH'!$G$16))</f>
        <v>-</v>
      </c>
      <c r="T107" s="41" t="str">
        <f>IF('3f CPIH'!P$16="-","-",'3g OC '!$E$9*('3f CPIH'!P$16/'3f CPIH'!$G$16))</f>
        <v>-</v>
      </c>
      <c r="U107" s="41" t="str">
        <f>IF('3f CPIH'!Q$16="-","-",'3g OC '!$E$9*('3f CPIH'!Q$16/'3f CPIH'!$G$16))</f>
        <v>-</v>
      </c>
      <c r="V107" s="41" t="str">
        <f>IF('3f CPIH'!R$16="-","-",'3g OC '!$E$9*('3f CPIH'!R$16/'3f CPIH'!$G$16))</f>
        <v>-</v>
      </c>
      <c r="W107" s="41" t="str">
        <f>IF('3f CPIH'!S$16="-","-",'3g OC '!$E$9*('3f CPIH'!S$16/'3f CPIH'!$G$16))</f>
        <v>-</v>
      </c>
      <c r="X107" s="41" t="str">
        <f>IF('3f CPIH'!T$16="-","-",'3g OC '!$E$9*('3f CPIH'!T$16/'3f CPIH'!$G$16))</f>
        <v>-</v>
      </c>
      <c r="Y107" s="41" t="str">
        <f>IF('3f CPIH'!U$16="-","-",'3g OC '!$E$9*('3f CPIH'!U$16/'3f CPIH'!$G$16))</f>
        <v>-</v>
      </c>
      <c r="Z107" s="41" t="str">
        <f>IF('3f CPIH'!V$16="-","-",'3g OC '!$E$9*('3f CPIH'!V$16/'3f CPIH'!$G$16))</f>
        <v>-</v>
      </c>
      <c r="AA107" s="29"/>
    </row>
    <row r="108" spans="1:27" s="30" customFormat="1" ht="11.25" customHeight="1" x14ac:dyDescent="0.25">
      <c r="A108" s="273">
        <v>6</v>
      </c>
      <c r="B108" s="142" t="s">
        <v>352</v>
      </c>
      <c r="C108" s="142" t="s">
        <v>45</v>
      </c>
      <c r="D108" s="140" t="s">
        <v>327</v>
      </c>
      <c r="E108" s="134"/>
      <c r="F108" s="31"/>
      <c r="G108" s="41" t="s">
        <v>336</v>
      </c>
      <c r="H108" s="41" t="s">
        <v>336</v>
      </c>
      <c r="I108" s="41" t="s">
        <v>336</v>
      </c>
      <c r="J108" s="41" t="s">
        <v>336</v>
      </c>
      <c r="K108" s="41">
        <f>IF('3h SMNCC'!F$36="-","-",'3h SMNCC'!F$44)</f>
        <v>0</v>
      </c>
      <c r="L108" s="41">
        <f>IF('3h SMNCC'!G$36="-","-",'3h SMNCC'!G$44)</f>
        <v>-0.15183804717209767</v>
      </c>
      <c r="M108" s="41">
        <f>IF('3h SMNCC'!H$36="-","-",'3h SMNCC'!H$44)</f>
        <v>1.7175769694001015</v>
      </c>
      <c r="N108" s="41">
        <f>IF('3h SMNCC'!I$36="-","-",'3h SMNCC'!I$44)</f>
        <v>5.3116046327263104</v>
      </c>
      <c r="O108" s="31"/>
      <c r="P108" s="41" t="str">
        <f>IF('3h SMNCC'!K$36="-","-",'3h SMNCC'!K$44)</f>
        <v>-</v>
      </c>
      <c r="Q108" s="41" t="str">
        <f>IF('3h SMNCC'!L$36="-","-",'3h SMNCC'!L$44)</f>
        <v>-</v>
      </c>
      <c r="R108" s="41" t="str">
        <f>IF('3h SMNCC'!M$36="-","-",'3h SMNCC'!M$44)</f>
        <v>-</v>
      </c>
      <c r="S108" s="41" t="str">
        <f>IF('3h SMNCC'!N$36="-","-",'3h SMNCC'!N$44)</f>
        <v>-</v>
      </c>
      <c r="T108" s="41" t="str">
        <f>IF('3h SMNCC'!O$36="-","-",'3h SMNCC'!O$44)</f>
        <v>-</v>
      </c>
      <c r="U108" s="41" t="str">
        <f>IF('3h SMNCC'!P$36="-","-",'3h SMNCC'!P$44)</f>
        <v>-</v>
      </c>
      <c r="V108" s="41" t="str">
        <f>IF('3h SMNCC'!Q$36="-","-",'3h SMNCC'!Q$44)</f>
        <v>-</v>
      </c>
      <c r="W108" s="41" t="str">
        <f>IF('3h SMNCC'!R$36="-","-",'3h SMNCC'!R$44)</f>
        <v>-</v>
      </c>
      <c r="X108" s="41" t="str">
        <f>IF('3h SMNCC'!S$36="-","-",'3h SMNCC'!S$44)</f>
        <v>-</v>
      </c>
      <c r="Y108" s="41" t="str">
        <f>IF('3h SMNCC'!T$36="-","-",'3h SMNCC'!T$44)</f>
        <v>-</v>
      </c>
      <c r="Z108" s="41" t="str">
        <f>IF('3h SMNCC'!U$36="-","-",'3h SMNCC'!U$44)</f>
        <v>-</v>
      </c>
      <c r="AA108" s="29"/>
    </row>
    <row r="109" spans="1:27" s="30" customFormat="1" ht="11.25" customHeight="1" x14ac:dyDescent="0.25">
      <c r="A109" s="273">
        <v>7</v>
      </c>
      <c r="B109" s="142" t="s">
        <v>352</v>
      </c>
      <c r="C109" s="142" t="s">
        <v>399</v>
      </c>
      <c r="D109" s="140" t="s">
        <v>327</v>
      </c>
      <c r="E109" s="134"/>
      <c r="F109" s="31"/>
      <c r="G109" s="41">
        <f>IF('3f CPIH'!C$16="-","-",'3i PAAC PAP'!$G$11*('3f CPIH'!C$16/'3f CPIH'!$G$16))</f>
        <v>12.553203379941255</v>
      </c>
      <c r="H109" s="41">
        <f>IF('3f CPIH'!D$16="-","-",'3i PAAC PAP'!$G$11*('3f CPIH'!D$16/'3f CPIH'!$G$16))</f>
        <v>12.578334918239436</v>
      </c>
      <c r="I109" s="41">
        <f>IF('3f CPIH'!E$16="-","-",'3i PAAC PAP'!$G$11*('3f CPIH'!E$16/'3f CPIH'!$G$16))</f>
        <v>12.616032225686709</v>
      </c>
      <c r="J109" s="41">
        <f>IF('3f CPIH'!F$16="-","-",'3i PAAC PAP'!$G$11*('3f CPIH'!F$16/'3f CPIH'!$G$16))</f>
        <v>12.691426840581251</v>
      </c>
      <c r="K109" s="41">
        <f>IF('3f CPIH'!G$16="-","-",'3i PAAC PAP'!$G$11*('3f CPIH'!G$16/'3f CPIH'!$G$16))</f>
        <v>12.842216070370334</v>
      </c>
      <c r="L109" s="41">
        <f>IF('3f CPIH'!H$16="-","-",'3i PAAC PAP'!$G$11*('3f CPIH'!H$16/'3f CPIH'!$G$16))</f>
        <v>13.005571069308509</v>
      </c>
      <c r="M109" s="41">
        <f>IF('3f CPIH'!I$16="-","-",'3i PAAC PAP'!$G$11*('3f CPIH'!I$16/'3f CPIH'!$G$16))</f>
        <v>13.194057606544863</v>
      </c>
      <c r="N109" s="41">
        <f>IF('3f CPIH'!J$16="-","-",'3i PAAC PAP'!$G$11*('3f CPIH'!J$16/'3f CPIH'!$G$16))</f>
        <v>13.307149528886677</v>
      </c>
      <c r="O109" s="31"/>
      <c r="P109" s="41">
        <f>IF('3f CPIH'!L$16="-","-",'3i PAAC PAP'!$G$11*('3f CPIH'!L$16/'3f CPIH'!$G$16))</f>
        <v>13.307149528886677</v>
      </c>
      <c r="Q109" s="41" t="str">
        <f>IF('3f CPIH'!M$16="-","-",'3i PAAC PAP'!$G$11*('3f CPIH'!M$16/'3f CPIH'!$G$16))</f>
        <v>-</v>
      </c>
      <c r="R109" s="41" t="str">
        <f>IF('3f CPIH'!N$16="-","-",'3i PAAC PAP'!$G$11*('3f CPIH'!N$16/'3f CPIH'!$G$16))</f>
        <v>-</v>
      </c>
      <c r="S109" s="41" t="str">
        <f>IF('3f CPIH'!O$16="-","-",'3i PAAC PAP'!$G$11*('3f CPIH'!O$16/'3f CPIH'!$G$16))</f>
        <v>-</v>
      </c>
      <c r="T109" s="41" t="str">
        <f>IF('3f CPIH'!P$16="-","-",'3i PAAC PAP'!$G$11*('3f CPIH'!P$16/'3f CPIH'!$G$16))</f>
        <v>-</v>
      </c>
      <c r="U109" s="41" t="str">
        <f>IF('3f CPIH'!Q$16="-","-",'3i PAAC PAP'!$G$11*('3f CPIH'!Q$16/'3f CPIH'!$G$16))</f>
        <v>-</v>
      </c>
      <c r="V109" s="41" t="str">
        <f>IF('3f CPIH'!R$16="-","-",'3i PAAC PAP'!$G$11*('3f CPIH'!R$16/'3f CPIH'!$G$16))</f>
        <v>-</v>
      </c>
      <c r="W109" s="41" t="str">
        <f>IF('3f CPIH'!S$16="-","-",'3i PAAC PAP'!$G$11*('3f CPIH'!S$16/'3f CPIH'!$G$16))</f>
        <v>-</v>
      </c>
      <c r="X109" s="41" t="str">
        <f>IF('3f CPIH'!T$16="-","-",'3i PAAC PAP'!$G$11*('3f CPIH'!T$16/'3f CPIH'!$G$16))</f>
        <v>-</v>
      </c>
      <c r="Y109" s="41" t="str">
        <f>IF('3f CPIH'!U$16="-","-",'3i PAAC PAP'!$G$11*('3f CPIH'!U$16/'3f CPIH'!$G$16))</f>
        <v>-</v>
      </c>
      <c r="Z109" s="41" t="str">
        <f>IF('3f CPIH'!V$16="-","-",'3i PAAC PAP'!$G$11*('3f CPIH'!V$16/'3f CPIH'!$G$16))</f>
        <v>-</v>
      </c>
      <c r="AA109" s="29"/>
    </row>
    <row r="110" spans="1:27" s="30" customFormat="1" ht="11.25" customHeight="1" x14ac:dyDescent="0.25">
      <c r="A110" s="273">
        <v>8</v>
      </c>
      <c r="B110" s="142" t="s">
        <v>352</v>
      </c>
      <c r="C110" s="142" t="s">
        <v>417</v>
      </c>
      <c r="D110" s="140" t="s">
        <v>327</v>
      </c>
      <c r="E110" s="134"/>
      <c r="F110" s="31"/>
      <c r="G110" s="41">
        <f>IF(G105="-","-",SUM(G103:G108)*'3i PAAC PAP'!$G$23)</f>
        <v>5.4133505062791016</v>
      </c>
      <c r="H110" s="41">
        <f>IF(H105="-","-",SUM(H103:H108)*'3i PAAC PAP'!$G$23)</f>
        <v>5.4203093904495656</v>
      </c>
      <c r="I110" s="41">
        <f>IF(I105="-","-",SUM(I103:I108)*'3i PAAC PAP'!$G$23)</f>
        <v>6.0798680152780848</v>
      </c>
      <c r="J110" s="41">
        <f>IF(J105="-","-",SUM(J103:J108)*'3i PAAC PAP'!$G$23)</f>
        <v>6.1007446677894777</v>
      </c>
      <c r="K110" s="41">
        <f>IF(K105="-","-",SUM(K103:K108)*'3i PAAC PAP'!$G$23)</f>
        <v>5.4512952080483705</v>
      </c>
      <c r="L110" s="41">
        <f>IF(L105="-","-",SUM(L103:L108)*'3i PAAC PAP'!$G$23)</f>
        <v>5.4841027820465023</v>
      </c>
      <c r="M110" s="41">
        <f>IF(M105="-","-",SUM(M103:M108)*'3i PAAC PAP'!$G$23)</f>
        <v>5.6992242064891379</v>
      </c>
      <c r="N110" s="41">
        <f>IF(N105="-","-",SUM(N103:N108)*'3i PAAC PAP'!$G$23)</f>
        <v>6.0246447583339302</v>
      </c>
      <c r="O110" s="31"/>
      <c r="P110" s="41" t="str">
        <f>IF(P105="-","-",SUM(P103:P108)*'3i PAAC PAP'!$G$23)</f>
        <v>-</v>
      </c>
      <c r="Q110" s="41" t="str">
        <f>IF(Q105="-","-",SUM(Q103:Q108)*'3i PAAC PAP'!$G$23)</f>
        <v>-</v>
      </c>
      <c r="R110" s="41" t="str">
        <f>IF(R105="-","-",SUM(R103:R108)*'3i PAAC PAP'!$G$23)</f>
        <v>-</v>
      </c>
      <c r="S110" s="41" t="str">
        <f>IF(S105="-","-",SUM(S103:S108)*'3i PAAC PAP'!$G$23)</f>
        <v>-</v>
      </c>
      <c r="T110" s="41" t="str">
        <f>IF(T105="-","-",SUM(T103:T108)*'3i PAAC PAP'!$G$23)</f>
        <v>-</v>
      </c>
      <c r="U110" s="41" t="str">
        <f>IF(U105="-","-",SUM(U103:U108)*'3i PAAC PAP'!$G$23)</f>
        <v>-</v>
      </c>
      <c r="V110" s="41" t="str">
        <f>IF(V105="-","-",SUM(V103:V108)*'3i PAAC PAP'!$G$23)</f>
        <v>-</v>
      </c>
      <c r="W110" s="41" t="str">
        <f>IF(W105="-","-",SUM(W103:W108)*'3i PAAC PAP'!$G$23)</f>
        <v>-</v>
      </c>
      <c r="X110" s="41" t="str">
        <f>IF(X105="-","-",SUM(X103:X108)*'3i PAAC PAP'!$G$23)</f>
        <v>-</v>
      </c>
      <c r="Y110" s="41" t="str">
        <f>IF(Y105="-","-",SUM(Y103:Y108)*'3i PAAC PAP'!$G$23)</f>
        <v>-</v>
      </c>
      <c r="Z110" s="41" t="str">
        <f>IF(Z105="-","-",SUM(Z103:Z108)*'3i PAAC PAP'!$G$23)</f>
        <v>-</v>
      </c>
      <c r="AA110" s="29"/>
    </row>
    <row r="111" spans="1:27" s="30" customFormat="1" ht="11.25" customHeight="1" x14ac:dyDescent="0.25">
      <c r="A111" s="273">
        <v>9</v>
      </c>
      <c r="B111" s="142" t="s">
        <v>398</v>
      </c>
      <c r="C111" s="142" t="s">
        <v>548</v>
      </c>
      <c r="D111" s="140" t="s">
        <v>327</v>
      </c>
      <c r="E111" s="134"/>
      <c r="F111" s="31"/>
      <c r="G111" s="41">
        <f>IF(G105="-","-",SUM(G103:G110)*'3j EBIT'!$E$9)</f>
        <v>1.5982563741957754</v>
      </c>
      <c r="H111" s="41">
        <f>IF(H105="-","-",SUM(H103:H110)*'3j EBIT'!$E$9)</f>
        <v>1.6004818318263303</v>
      </c>
      <c r="I111" s="41">
        <f>IF(I105="-","-",SUM(I103:I110)*'3j EBIT'!$E$9)</f>
        <v>1.7668684686533933</v>
      </c>
      <c r="J111" s="41">
        <f>IF(J105="-","-",SUM(J103:J110)*'3j EBIT'!$E$9)</f>
        <v>1.773544841545059</v>
      </c>
      <c r="K111" s="41">
        <f>IF(K105="-","-",SUM(K103:K110)*'3j EBIT'!$E$9)</f>
        <v>1.6132787066035694</v>
      </c>
      <c r="L111" s="41">
        <f>IF(L105="-","-",SUM(L103:L110)*'3j EBIT'!$E$9)</f>
        <v>1.6246231800168207</v>
      </c>
      <c r="M111" s="41">
        <f>IF(M105="-","-",SUM(M103:M110)*'3j EBIT'!$E$9)</f>
        <v>1.6822394235553941</v>
      </c>
      <c r="N111" s="41">
        <f>IF(N105="-","-",SUM(N103:N110)*'3j EBIT'!$E$9)</f>
        <v>1.7661285143845673</v>
      </c>
      <c r="O111" s="31"/>
      <c r="P111" s="41" t="str">
        <f>IF(P105="-","-",SUM(P103:P110)*'3j EBIT'!$E$9)</f>
        <v>-</v>
      </c>
      <c r="Q111" s="41" t="str">
        <f>IF(Q105="-","-",SUM(Q103:Q110)*'3j EBIT'!$E$9)</f>
        <v>-</v>
      </c>
      <c r="R111" s="41" t="str">
        <f>IF(R105="-","-",SUM(R103:R110)*'3j EBIT'!$E$9)</f>
        <v>-</v>
      </c>
      <c r="S111" s="41" t="str">
        <f>IF(S105="-","-",SUM(S103:S110)*'3j EBIT'!$E$9)</f>
        <v>-</v>
      </c>
      <c r="T111" s="41" t="str">
        <f>IF(T105="-","-",SUM(T103:T110)*'3j EBIT'!$E$9)</f>
        <v>-</v>
      </c>
      <c r="U111" s="41" t="str">
        <f>IF(U105="-","-",SUM(U103:U110)*'3j EBIT'!$E$9)</f>
        <v>-</v>
      </c>
      <c r="V111" s="41" t="str">
        <f>IF(V105="-","-",SUM(V103:V110)*'3j EBIT'!$E$9)</f>
        <v>-</v>
      </c>
      <c r="W111" s="41" t="str">
        <f>IF(W105="-","-",SUM(W103:W110)*'3j EBIT'!$E$9)</f>
        <v>-</v>
      </c>
      <c r="X111" s="41" t="str">
        <f>IF(X105="-","-",SUM(X103:X110)*'3j EBIT'!$E$9)</f>
        <v>-</v>
      </c>
      <c r="Y111" s="41" t="str">
        <f>IF(Y105="-","-",SUM(Y103:Y110)*'3j EBIT'!$E$9)</f>
        <v>-</v>
      </c>
      <c r="Z111" s="41" t="str">
        <f>IF(Z105="-","-",SUM(Z103:Z110)*'3j EBIT'!$E$9)</f>
        <v>-</v>
      </c>
      <c r="AA111" s="29"/>
    </row>
    <row r="112" spans="1:27" s="30" customFormat="1" ht="11.5" x14ac:dyDescent="0.25">
      <c r="A112" s="273">
        <v>10</v>
      </c>
      <c r="B112" s="142" t="s">
        <v>294</v>
      </c>
      <c r="C112" s="190" t="s">
        <v>549</v>
      </c>
      <c r="D112" s="140" t="s">
        <v>327</v>
      </c>
      <c r="E112" s="133"/>
      <c r="F112" s="31"/>
      <c r="G112" s="41">
        <f>IF(G107="-","-",SUM(G103:G105,G107:G111)*'3k HAP'!$E$10)</f>
        <v>0.99307160344342438</v>
      </c>
      <c r="H112" s="41">
        <f>IF(H107="-","-",SUM(H103:H105,H107:H111)*'3k HAP'!$E$10)</f>
        <v>0.99479945240321344</v>
      </c>
      <c r="I112" s="41">
        <f>IF(I107="-","-",SUM(I103:I105,I107:I111)*'3k HAP'!$E$10)</f>
        <v>1.0100603413174618</v>
      </c>
      <c r="J112" s="41">
        <f>IF(J107="-","-",SUM(J103:J105,J107:J111)*'3k HAP'!$E$10)</f>
        <v>1.0152438881968293</v>
      </c>
      <c r="K112" s="41">
        <f>IF(K107="-","-",SUM(K103:K105,K107:K111)*'3k HAP'!$E$10)</f>
        <v>1.0142460776022806</v>
      </c>
      <c r="L112" s="41">
        <f>IF(L107="-","-",SUM(L103:L105,L107:L111)*'3k HAP'!$E$10)</f>
        <v>1.0230539453941971</v>
      </c>
      <c r="M112" s="41">
        <f>IF(M107="-","-",SUM(M103:M105,M107:M111)*'3k HAP'!$E$10)</f>
        <v>1.0720144517829051</v>
      </c>
      <c r="N112" s="41">
        <f>IF(N107="-","-",SUM(N103:N105,N107:N111)*'3k HAP'!$E$10)</f>
        <v>1.137146079694727</v>
      </c>
      <c r="O112" s="31"/>
      <c r="P112" s="41">
        <f>IF(P107="-","-",SUM(P103:P105,P107:P111)*'3k HAP'!$E$10)</f>
        <v>0.84449485614831143</v>
      </c>
      <c r="Q112" s="41" t="str">
        <f>IF(Q107="-","-",SUM(Q103:Q105,Q107:Q111)*'3k HAP'!$E$10)</f>
        <v>-</v>
      </c>
      <c r="R112" s="41" t="str">
        <f>IF(R107="-","-",SUM(R103:R105,R107:R111)*'3k HAP'!$E$10)</f>
        <v>-</v>
      </c>
      <c r="S112" s="41" t="str">
        <f>IF(S107="-","-",SUM(S103:S105,S107:S111)*'3k HAP'!$E$10)</f>
        <v>-</v>
      </c>
      <c r="T112" s="41" t="str">
        <f>IF(T107="-","-",SUM(T103:T105,T107:T111)*'3k HAP'!$E$10)</f>
        <v>-</v>
      </c>
      <c r="U112" s="41" t="str">
        <f>IF(U107="-","-",SUM(U103:U105,U107:U111)*'3k HAP'!$E$10)</f>
        <v>-</v>
      </c>
      <c r="V112" s="41" t="str">
        <f>IF(V107="-","-",SUM(V103:V105,V107:V111)*'3k HAP'!$E$10)</f>
        <v>-</v>
      </c>
      <c r="W112" s="41" t="str">
        <f>IF(W107="-","-",SUM(W103:W105,W107:W111)*'3k HAP'!$E$10)</f>
        <v>-</v>
      </c>
      <c r="X112" s="41" t="str">
        <f>IF(X107="-","-",SUM(X103:X105,X107:X111)*'3k HAP'!$E$10)</f>
        <v>-</v>
      </c>
      <c r="Y112" s="41" t="str">
        <f>IF(Y107="-","-",SUM(Y103:Y105,Y107:Y111)*'3k HAP'!$E$10)</f>
        <v>-</v>
      </c>
      <c r="Z112" s="41" t="str">
        <f>IF(Z107="-","-",SUM(Z103:Z105,Z107:Z111)*'3k HAP'!$E$10)</f>
        <v>-</v>
      </c>
      <c r="AA112" s="29"/>
    </row>
    <row r="113" spans="1:27" s="30" customFormat="1" ht="11.5" x14ac:dyDescent="0.25">
      <c r="A113" s="273">
        <v>11</v>
      </c>
      <c r="B113" s="142" t="s">
        <v>46</v>
      </c>
      <c r="C113" s="142" t="str">
        <f>B113&amp;"_"&amp;D113</f>
        <v>Total_South East</v>
      </c>
      <c r="D113" s="140" t="s">
        <v>327</v>
      </c>
      <c r="E113" s="134"/>
      <c r="F113" s="31"/>
      <c r="G113" s="41">
        <f t="shared" ref="G113:N113" si="16">IF(G107="-","-",SUM(G103:G112))</f>
        <v>86.710084514258952</v>
      </c>
      <c r="H113" s="41">
        <f t="shared" si="16"/>
        <v>86.831167169825875</v>
      </c>
      <c r="I113" s="41">
        <f t="shared" si="16"/>
        <v>95.770006107517872</v>
      </c>
      <c r="J113" s="41">
        <f t="shared" si="16"/>
        <v>96.133254074218684</v>
      </c>
      <c r="K113" s="41">
        <f t="shared" si="16"/>
        <v>87.536930394920034</v>
      </c>
      <c r="L113" s="41">
        <f t="shared" si="16"/>
        <v>88.154160284191065</v>
      </c>
      <c r="M113" s="41">
        <f t="shared" si="16"/>
        <v>91.293170904569564</v>
      </c>
      <c r="N113" s="41">
        <f t="shared" si="16"/>
        <v>95.85740693010915</v>
      </c>
      <c r="O113" s="31"/>
      <c r="P113" s="41">
        <f t="shared" ref="P113:Z113" si="17">IF(P107="-","-",SUM(P103:P112))</f>
        <v>59.179755970990563</v>
      </c>
      <c r="Q113" s="41" t="str">
        <f t="shared" si="17"/>
        <v>-</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5" x14ac:dyDescent="0.25">
      <c r="A114" s="273">
        <v>1</v>
      </c>
      <c r="B114" s="138" t="s">
        <v>353</v>
      </c>
      <c r="C114" s="138" t="s">
        <v>344</v>
      </c>
      <c r="D114" s="141" t="s">
        <v>328</v>
      </c>
      <c r="E114" s="137"/>
      <c r="F114" s="31"/>
      <c r="G114" s="135" t="s">
        <v>336</v>
      </c>
      <c r="H114" s="135" t="s">
        <v>336</v>
      </c>
      <c r="I114" s="135" t="s">
        <v>336</v>
      </c>
      <c r="J114" s="135" t="s">
        <v>336</v>
      </c>
      <c r="K114" s="135" t="s">
        <v>336</v>
      </c>
      <c r="L114" s="135" t="s">
        <v>336</v>
      </c>
      <c r="M114" s="135" t="s">
        <v>336</v>
      </c>
      <c r="N114" s="135" t="s">
        <v>336</v>
      </c>
      <c r="O114" s="31"/>
      <c r="P114" s="135" t="s">
        <v>336</v>
      </c>
      <c r="Q114" s="135" t="s">
        <v>336</v>
      </c>
      <c r="R114" s="135" t="s">
        <v>336</v>
      </c>
      <c r="S114" s="135" t="s">
        <v>336</v>
      </c>
      <c r="T114" s="135" t="s">
        <v>336</v>
      </c>
      <c r="U114" s="135" t="s">
        <v>336</v>
      </c>
      <c r="V114" s="135" t="s">
        <v>336</v>
      </c>
      <c r="W114" s="135" t="s">
        <v>336</v>
      </c>
      <c r="X114" s="135" t="s">
        <v>336</v>
      </c>
      <c r="Y114" s="135" t="s">
        <v>336</v>
      </c>
      <c r="Z114" s="135" t="s">
        <v>336</v>
      </c>
      <c r="AA114" s="29"/>
    </row>
    <row r="115" spans="1:27" s="30" customFormat="1" ht="11.5" x14ac:dyDescent="0.25">
      <c r="A115" s="273">
        <v>2</v>
      </c>
      <c r="B115" s="138" t="s">
        <v>353</v>
      </c>
      <c r="C115" s="138" t="s">
        <v>303</v>
      </c>
      <c r="D115" s="141" t="s">
        <v>328</v>
      </c>
      <c r="E115" s="137"/>
      <c r="F115" s="31"/>
      <c r="G115" s="135" t="s">
        <v>336</v>
      </c>
      <c r="H115" s="135" t="s">
        <v>336</v>
      </c>
      <c r="I115" s="135" t="s">
        <v>336</v>
      </c>
      <c r="J115" s="135" t="s">
        <v>336</v>
      </c>
      <c r="K115" s="135" t="s">
        <v>336</v>
      </c>
      <c r="L115" s="135" t="s">
        <v>336</v>
      </c>
      <c r="M115" s="135" t="s">
        <v>336</v>
      </c>
      <c r="N115" s="135" t="s">
        <v>336</v>
      </c>
      <c r="O115" s="31"/>
      <c r="P115" s="135" t="s">
        <v>336</v>
      </c>
      <c r="Q115" s="135" t="s">
        <v>336</v>
      </c>
      <c r="R115" s="135" t="s">
        <v>336</v>
      </c>
      <c r="S115" s="135" t="s">
        <v>336</v>
      </c>
      <c r="T115" s="135" t="s">
        <v>336</v>
      </c>
      <c r="U115" s="135" t="s">
        <v>336</v>
      </c>
      <c r="V115" s="135" t="s">
        <v>336</v>
      </c>
      <c r="W115" s="135" t="s">
        <v>336</v>
      </c>
      <c r="X115" s="135" t="s">
        <v>336</v>
      </c>
      <c r="Y115" s="135" t="s">
        <v>336</v>
      </c>
      <c r="Z115" s="135" t="s">
        <v>336</v>
      </c>
      <c r="AA115" s="29"/>
    </row>
    <row r="116" spans="1:27" s="30" customFormat="1" ht="11.25" customHeight="1" x14ac:dyDescent="0.25">
      <c r="A116" s="273">
        <v>3</v>
      </c>
      <c r="B116" s="138" t="s">
        <v>2</v>
      </c>
      <c r="C116" s="138" t="s">
        <v>345</v>
      </c>
      <c r="D116" s="141" t="s">
        <v>328</v>
      </c>
      <c r="E116" s="137"/>
      <c r="F116" s="31"/>
      <c r="G116" s="135">
        <f>IF('3c PC'!G14="-","-",'3c PC'!G61)</f>
        <v>6.5567588596821027</v>
      </c>
      <c r="H116" s="135">
        <f>IF('3c PC'!H14="-","-",'3c PC'!H61)</f>
        <v>6.5567588596821027</v>
      </c>
      <c r="I116" s="135">
        <f>IF('3c PC'!I14="-","-",'3c PC'!I61)</f>
        <v>6.6197359495950758</v>
      </c>
      <c r="J116" s="135">
        <f>IF('3c PC'!J14="-","-",'3c PC'!J61)</f>
        <v>6.6197359495950758</v>
      </c>
      <c r="K116" s="135">
        <f>IF('3c PC'!K14="-","-",'3c PC'!K61)</f>
        <v>6.6995028867368616</v>
      </c>
      <c r="L116" s="135">
        <f>IF('3c PC'!L14="-","-",'3c PC'!L61)</f>
        <v>6.6995028867368616</v>
      </c>
      <c r="M116" s="135">
        <f>IF('3c PC'!M14="-","-",'3c PC'!M61)</f>
        <v>7.1131218301273513</v>
      </c>
      <c r="N116" s="135">
        <f>IF('3c PC'!N14="-","-",'3c PC'!N61)</f>
        <v>7.1131218301273513</v>
      </c>
      <c r="O116" s="31"/>
      <c r="P116" s="135" t="str">
        <f>'3c PC'!P61</f>
        <v>-</v>
      </c>
      <c r="Q116" s="135" t="str">
        <f>'3c PC'!Q61</f>
        <v>-</v>
      </c>
      <c r="R116" s="135" t="str">
        <f>'3c PC'!R61</f>
        <v>-</v>
      </c>
      <c r="S116" s="135" t="str">
        <f>'3c PC'!S61</f>
        <v>-</v>
      </c>
      <c r="T116" s="135" t="str">
        <f>'3c PC'!T61</f>
        <v>-</v>
      </c>
      <c r="U116" s="135" t="str">
        <f>'3c PC'!U61</f>
        <v>-</v>
      </c>
      <c r="V116" s="135" t="str">
        <f>'3c PC'!V61</f>
        <v>-</v>
      </c>
      <c r="W116" s="135" t="str">
        <f>'3c PC'!W61</f>
        <v>-</v>
      </c>
      <c r="X116" s="135" t="str">
        <f>'3c PC'!X61</f>
        <v>-</v>
      </c>
      <c r="Y116" s="135" t="str">
        <f>'3c PC'!Y61</f>
        <v>-</v>
      </c>
      <c r="Z116" s="135" t="str">
        <f>'3c PC'!Z61</f>
        <v>-</v>
      </c>
      <c r="AA116" s="29"/>
    </row>
    <row r="117" spans="1:27" s="30" customFormat="1" ht="11.25" customHeight="1" x14ac:dyDescent="0.25">
      <c r="A117" s="273">
        <v>4</v>
      </c>
      <c r="B117" s="138" t="s">
        <v>355</v>
      </c>
      <c r="C117" s="138" t="s">
        <v>346</v>
      </c>
      <c r="D117" s="141" t="s">
        <v>328</v>
      </c>
      <c r="E117" s="137"/>
      <c r="F117" s="31"/>
      <c r="G117" s="135">
        <f>IF('3d NC-Elec'!H51="-","-",'3d NC-Elec'!H51)</f>
        <v>14.490500000000003</v>
      </c>
      <c r="H117" s="135">
        <f>IF('3d NC-Elec'!I51="-","-",'3d NC-Elec'!I51)</f>
        <v>14.490500000000003</v>
      </c>
      <c r="I117" s="135">
        <f>IF('3d NC-Elec'!J51="-","-",'3d NC-Elec'!J51)</f>
        <v>20.293999999999997</v>
      </c>
      <c r="J117" s="135">
        <f>IF('3d NC-Elec'!K51="-","-",'3d NC-Elec'!K51)</f>
        <v>20.293999999999997</v>
      </c>
      <c r="K117" s="135">
        <f>IF('3d NC-Elec'!L51="-","-",'3d NC-Elec'!L51)</f>
        <v>16.206000000000003</v>
      </c>
      <c r="L117" s="135">
        <f>IF('3d NC-Elec'!M51="-","-",'3d NC-Elec'!M51)</f>
        <v>16.206000000000003</v>
      </c>
      <c r="M117" s="135">
        <f>IF('3d NC-Elec'!N51="-","-",'3d NC-Elec'!N51)</f>
        <v>16.716999999999999</v>
      </c>
      <c r="N117" s="135">
        <f>IF('3d NC-Elec'!O51="-","-",'3d NC-Elec'!O51)</f>
        <v>16.716999999999999</v>
      </c>
      <c r="O117" s="31"/>
      <c r="P117" s="135" t="str">
        <f>'3d NC-Elec'!Q51</f>
        <v>-</v>
      </c>
      <c r="Q117" s="135" t="str">
        <f>'3d NC-Elec'!R51</f>
        <v>-</v>
      </c>
      <c r="R117" s="135" t="str">
        <f>'3d NC-Elec'!S51</f>
        <v>-</v>
      </c>
      <c r="S117" s="135" t="str">
        <f>'3d NC-Elec'!T51</f>
        <v>-</v>
      </c>
      <c r="T117" s="135" t="str">
        <f>'3d NC-Elec'!U51</f>
        <v>-</v>
      </c>
      <c r="U117" s="135" t="str">
        <f>'3d NC-Elec'!V51</f>
        <v>-</v>
      </c>
      <c r="V117" s="135" t="str">
        <f>'3d NC-Elec'!W51</f>
        <v>-</v>
      </c>
      <c r="W117" s="135" t="str">
        <f>'3d NC-Elec'!X51</f>
        <v>-</v>
      </c>
      <c r="X117" s="135" t="str">
        <f>'3d NC-Elec'!Y51</f>
        <v>-</v>
      </c>
      <c r="Y117" s="135" t="str">
        <f>'3d NC-Elec'!Z51</f>
        <v>-</v>
      </c>
      <c r="Z117" s="135" t="str">
        <f>'3d NC-Elec'!AA51</f>
        <v>-</v>
      </c>
      <c r="AA117" s="29"/>
    </row>
    <row r="118" spans="1:27" s="30" customFormat="1" ht="12.4" customHeight="1" x14ac:dyDescent="0.25">
      <c r="A118" s="273">
        <v>5</v>
      </c>
      <c r="B118" s="138" t="s">
        <v>352</v>
      </c>
      <c r="C118" s="138" t="s">
        <v>347</v>
      </c>
      <c r="D118" s="141" t="s">
        <v>328</v>
      </c>
      <c r="E118" s="137"/>
      <c r="F118" s="31"/>
      <c r="G118" s="135">
        <f>IF('3f CPIH'!C$16="-","-",'3g OC '!$E$9*('3f CPIH'!C$16/'3f CPIH'!$G$16))</f>
        <v>42.4769437907173</v>
      </c>
      <c r="H118" s="135">
        <f>IF('3f CPIH'!D$16="-","-",'3g OC '!$E$9*('3f CPIH'!D$16/'3f CPIH'!$G$16))</f>
        <v>42.561982717225234</v>
      </c>
      <c r="I118" s="135">
        <f>IF('3f CPIH'!E$16="-","-",'3g OC '!$E$9*('3f CPIH'!E$16/'3f CPIH'!$G$16))</f>
        <v>42.689541106987157</v>
      </c>
      <c r="J118" s="135">
        <f>IF('3f CPIH'!F$16="-","-",'3g OC '!$E$9*('3f CPIH'!F$16/'3f CPIH'!$G$16))</f>
        <v>42.944657886510981</v>
      </c>
      <c r="K118" s="135">
        <f>IF('3f CPIH'!G$16="-","-",'3g OC '!$E$9*('3f CPIH'!G$16/'3f CPIH'!$G$16))</f>
        <v>43.454891445558637</v>
      </c>
      <c r="L118" s="135">
        <f>IF('3f CPIH'!H$16="-","-",'3g OC '!$E$9*('3f CPIH'!H$16/'3f CPIH'!$G$16))</f>
        <v>44.007644467860267</v>
      </c>
      <c r="M118" s="135">
        <f>IF('3f CPIH'!I$16="-","-",'3g OC '!$E$9*('3f CPIH'!I$16/'3f CPIH'!$G$16))</f>
        <v>44.645436416669831</v>
      </c>
      <c r="N118" s="135">
        <f>IF('3f CPIH'!J$16="-","-",'3g OC '!$E$9*('3f CPIH'!J$16/'3f CPIH'!$G$16))</f>
        <v>45.028111585955578</v>
      </c>
      <c r="O118" s="31"/>
      <c r="P118" s="135">
        <f>IF('3f CPIH'!L$16="-","-",'3g OC '!$E$9*('3f CPIH'!L$16/'3f CPIH'!$G$16))</f>
        <v>45.028111585955578</v>
      </c>
      <c r="Q118" s="135" t="str">
        <f>IF('3f CPIH'!M$16="-","-",'3g OC '!$E$9*('3f CPIH'!M$16/'3f CPIH'!$G$16))</f>
        <v>-</v>
      </c>
      <c r="R118" s="135" t="str">
        <f>IF('3f CPIH'!N$16="-","-",'3g OC '!$E$9*('3f CPIH'!N$16/'3f CPIH'!$G$16))</f>
        <v>-</v>
      </c>
      <c r="S118" s="135" t="str">
        <f>IF('3f CPIH'!O$16="-","-",'3g OC '!$E$9*('3f CPIH'!O$16/'3f CPIH'!$G$16))</f>
        <v>-</v>
      </c>
      <c r="T118" s="135" t="str">
        <f>IF('3f CPIH'!P$16="-","-",'3g OC '!$E$9*('3f CPIH'!P$16/'3f CPIH'!$G$16))</f>
        <v>-</v>
      </c>
      <c r="U118" s="135" t="str">
        <f>IF('3f CPIH'!Q$16="-","-",'3g OC '!$E$9*('3f CPIH'!Q$16/'3f CPIH'!$G$16))</f>
        <v>-</v>
      </c>
      <c r="V118" s="135" t="str">
        <f>IF('3f CPIH'!R$16="-","-",'3g OC '!$E$9*('3f CPIH'!R$16/'3f CPIH'!$G$16))</f>
        <v>-</v>
      </c>
      <c r="W118" s="135" t="str">
        <f>IF('3f CPIH'!S$16="-","-",'3g OC '!$E$9*('3f CPIH'!S$16/'3f CPIH'!$G$16))</f>
        <v>-</v>
      </c>
      <c r="X118" s="135" t="str">
        <f>IF('3f CPIH'!T$16="-","-",'3g OC '!$E$9*('3f CPIH'!T$16/'3f CPIH'!$G$16))</f>
        <v>-</v>
      </c>
      <c r="Y118" s="135" t="str">
        <f>IF('3f CPIH'!U$16="-","-",'3g OC '!$E$9*('3f CPIH'!U$16/'3f CPIH'!$G$16))</f>
        <v>-</v>
      </c>
      <c r="Z118" s="135" t="str">
        <f>IF('3f CPIH'!V$16="-","-",'3g OC '!$E$9*('3f CPIH'!V$16/'3f CPIH'!$G$16))</f>
        <v>-</v>
      </c>
      <c r="AA118" s="29"/>
    </row>
    <row r="119" spans="1:27" s="30" customFormat="1" ht="11.25" customHeight="1" x14ac:dyDescent="0.25">
      <c r="A119" s="273">
        <v>6</v>
      </c>
      <c r="B119" s="138" t="s">
        <v>352</v>
      </c>
      <c r="C119" s="138" t="s">
        <v>45</v>
      </c>
      <c r="D119" s="141" t="s">
        <v>328</v>
      </c>
      <c r="E119" s="137"/>
      <c r="F119" s="31"/>
      <c r="G119" s="135" t="s">
        <v>336</v>
      </c>
      <c r="H119" s="135" t="s">
        <v>336</v>
      </c>
      <c r="I119" s="135" t="s">
        <v>336</v>
      </c>
      <c r="J119" s="135" t="s">
        <v>336</v>
      </c>
      <c r="K119" s="135">
        <f>IF('3h SMNCC'!F$36="-","-",'3h SMNCC'!F$44)</f>
        <v>0</v>
      </c>
      <c r="L119" s="135">
        <f>IF('3h SMNCC'!G$36="-","-",'3h SMNCC'!G$44)</f>
        <v>-0.15183804717209767</v>
      </c>
      <c r="M119" s="135">
        <f>IF('3h SMNCC'!H$36="-","-",'3h SMNCC'!H$44)</f>
        <v>1.7175769694001015</v>
      </c>
      <c r="N119" s="135">
        <f>IF('3h SMNCC'!I$36="-","-",'3h SMNCC'!I$44)</f>
        <v>5.3116046327263104</v>
      </c>
      <c r="O119" s="31"/>
      <c r="P119" s="135" t="str">
        <f>IF('3h SMNCC'!K$36="-","-",'3h SMNCC'!K$44)</f>
        <v>-</v>
      </c>
      <c r="Q119" s="135" t="str">
        <f>IF('3h SMNCC'!L$36="-","-",'3h SMNCC'!L$44)</f>
        <v>-</v>
      </c>
      <c r="R119" s="135" t="str">
        <f>IF('3h SMNCC'!M$36="-","-",'3h SMNCC'!M$44)</f>
        <v>-</v>
      </c>
      <c r="S119" s="135" t="str">
        <f>IF('3h SMNCC'!N$36="-","-",'3h SMNCC'!N$44)</f>
        <v>-</v>
      </c>
      <c r="T119" s="135" t="str">
        <f>IF('3h SMNCC'!O$36="-","-",'3h SMNCC'!O$44)</f>
        <v>-</v>
      </c>
      <c r="U119" s="135" t="str">
        <f>IF('3h SMNCC'!P$36="-","-",'3h SMNCC'!P$44)</f>
        <v>-</v>
      </c>
      <c r="V119" s="135" t="str">
        <f>IF('3h SMNCC'!Q$36="-","-",'3h SMNCC'!Q$44)</f>
        <v>-</v>
      </c>
      <c r="W119" s="135" t="str">
        <f>IF('3h SMNCC'!R$36="-","-",'3h SMNCC'!R$44)</f>
        <v>-</v>
      </c>
      <c r="X119" s="135" t="str">
        <f>IF('3h SMNCC'!S$36="-","-",'3h SMNCC'!S$44)</f>
        <v>-</v>
      </c>
      <c r="Y119" s="135" t="str">
        <f>IF('3h SMNCC'!T$36="-","-",'3h SMNCC'!T$44)</f>
        <v>-</v>
      </c>
      <c r="Z119" s="135" t="str">
        <f>IF('3h SMNCC'!U$36="-","-",'3h SMNCC'!U$44)</f>
        <v>-</v>
      </c>
      <c r="AA119" s="29"/>
    </row>
    <row r="120" spans="1:27" s="30" customFormat="1" ht="11.25" customHeight="1" x14ac:dyDescent="0.25">
      <c r="A120" s="273">
        <v>7</v>
      </c>
      <c r="B120" s="138" t="s">
        <v>352</v>
      </c>
      <c r="C120" s="138" t="s">
        <v>399</v>
      </c>
      <c r="D120" s="141" t="s">
        <v>328</v>
      </c>
      <c r="E120" s="137"/>
      <c r="F120" s="31"/>
      <c r="G120" s="135">
        <f>IF('3f CPIH'!C$16="-","-",'3i PAAC PAP'!$G$11*('3f CPIH'!C$16/'3f CPIH'!$G$16))</f>
        <v>12.553203379941255</v>
      </c>
      <c r="H120" s="135">
        <f>IF('3f CPIH'!D$16="-","-",'3i PAAC PAP'!$G$11*('3f CPIH'!D$16/'3f CPIH'!$G$16))</f>
        <v>12.578334918239436</v>
      </c>
      <c r="I120" s="135">
        <f>IF('3f CPIH'!E$16="-","-",'3i PAAC PAP'!$G$11*('3f CPIH'!E$16/'3f CPIH'!$G$16))</f>
        <v>12.616032225686709</v>
      </c>
      <c r="J120" s="135">
        <f>IF('3f CPIH'!F$16="-","-",'3i PAAC PAP'!$G$11*('3f CPIH'!F$16/'3f CPIH'!$G$16))</f>
        <v>12.691426840581251</v>
      </c>
      <c r="K120" s="135">
        <f>IF('3f CPIH'!G$16="-","-",'3i PAAC PAP'!$G$11*('3f CPIH'!G$16/'3f CPIH'!$G$16))</f>
        <v>12.842216070370334</v>
      </c>
      <c r="L120" s="135">
        <f>IF('3f CPIH'!H$16="-","-",'3i PAAC PAP'!$G$11*('3f CPIH'!H$16/'3f CPIH'!$G$16))</f>
        <v>13.005571069308509</v>
      </c>
      <c r="M120" s="135">
        <f>IF('3f CPIH'!I$16="-","-",'3i PAAC PAP'!$G$11*('3f CPIH'!I$16/'3f CPIH'!$G$16))</f>
        <v>13.194057606544863</v>
      </c>
      <c r="N120" s="135">
        <f>IF('3f CPIH'!J$16="-","-",'3i PAAC PAP'!$G$11*('3f CPIH'!J$16/'3f CPIH'!$G$16))</f>
        <v>13.307149528886677</v>
      </c>
      <c r="O120" s="31"/>
      <c r="P120" s="135">
        <f>IF('3f CPIH'!L$16="-","-",'3i PAAC PAP'!$G$11*('3f CPIH'!L$16/'3f CPIH'!$G$16))</f>
        <v>13.307149528886677</v>
      </c>
      <c r="Q120" s="135" t="str">
        <f>IF('3f CPIH'!M$16="-","-",'3i PAAC PAP'!$G$11*('3f CPIH'!M$16/'3f CPIH'!$G$16))</f>
        <v>-</v>
      </c>
      <c r="R120" s="135" t="str">
        <f>IF('3f CPIH'!N$16="-","-",'3i PAAC PAP'!$G$11*('3f CPIH'!N$16/'3f CPIH'!$G$16))</f>
        <v>-</v>
      </c>
      <c r="S120" s="135" t="str">
        <f>IF('3f CPIH'!O$16="-","-",'3i PAAC PAP'!$G$11*('3f CPIH'!O$16/'3f CPIH'!$G$16))</f>
        <v>-</v>
      </c>
      <c r="T120" s="135" t="str">
        <f>IF('3f CPIH'!P$16="-","-",'3i PAAC PAP'!$G$11*('3f CPIH'!P$16/'3f CPIH'!$G$16))</f>
        <v>-</v>
      </c>
      <c r="U120" s="135" t="str">
        <f>IF('3f CPIH'!Q$16="-","-",'3i PAAC PAP'!$G$11*('3f CPIH'!Q$16/'3f CPIH'!$G$16))</f>
        <v>-</v>
      </c>
      <c r="V120" s="135" t="str">
        <f>IF('3f CPIH'!R$16="-","-",'3i PAAC PAP'!$G$11*('3f CPIH'!R$16/'3f CPIH'!$G$16))</f>
        <v>-</v>
      </c>
      <c r="W120" s="135" t="str">
        <f>IF('3f CPIH'!S$16="-","-",'3i PAAC PAP'!$G$11*('3f CPIH'!S$16/'3f CPIH'!$G$16))</f>
        <v>-</v>
      </c>
      <c r="X120" s="135" t="str">
        <f>IF('3f CPIH'!T$16="-","-",'3i PAAC PAP'!$G$11*('3f CPIH'!T$16/'3f CPIH'!$G$16))</f>
        <v>-</v>
      </c>
      <c r="Y120" s="135" t="str">
        <f>IF('3f CPIH'!U$16="-","-",'3i PAAC PAP'!$G$11*('3f CPIH'!U$16/'3f CPIH'!$G$16))</f>
        <v>-</v>
      </c>
      <c r="Z120" s="135" t="str">
        <f>IF('3f CPIH'!V$16="-","-",'3i PAAC PAP'!$G$11*('3f CPIH'!V$16/'3f CPIH'!$G$16))</f>
        <v>-</v>
      </c>
      <c r="AA120" s="29"/>
    </row>
    <row r="121" spans="1:27" s="30" customFormat="1" ht="11.25" customHeight="1" x14ac:dyDescent="0.25">
      <c r="A121" s="273">
        <v>8</v>
      </c>
      <c r="B121" s="138" t="s">
        <v>352</v>
      </c>
      <c r="C121" s="138" t="s">
        <v>417</v>
      </c>
      <c r="D121" s="141" t="s">
        <v>328</v>
      </c>
      <c r="E121" s="137"/>
      <c r="F121" s="31"/>
      <c r="G121" s="135">
        <f>IF(G116="-","-",SUM(G114:G119)*'3i PAAC PAP'!$G$23)</f>
        <v>5.198296667396602</v>
      </c>
      <c r="H121" s="135">
        <f>IF(H116="-","-",SUM(H114:H119)*'3i PAAC PAP'!$G$23)</f>
        <v>5.2052555515670651</v>
      </c>
      <c r="I121" s="135">
        <f>IF(I116="-","-",SUM(I114:I119)*'3i PAAC PAP'!$G$23)</f>
        <v>5.6957579641629525</v>
      </c>
      <c r="J121" s="135">
        <f>IF(J116="-","-",SUM(J114:J119)*'3i PAAC PAP'!$G$23)</f>
        <v>5.7166346166743445</v>
      </c>
      <c r="K121" s="135">
        <f>IF(K116="-","-",SUM(K114:K119)*'3i PAAC PAP'!$G$23)</f>
        <v>5.4303871959347942</v>
      </c>
      <c r="L121" s="135">
        <f>IF(L116="-","-",SUM(L114:L119)*'3i PAAC PAP'!$G$23)</f>
        <v>5.463194769932926</v>
      </c>
      <c r="M121" s="135">
        <f>IF(M116="-","-",SUM(M114:M119)*'3i PAAC PAP'!$G$23)</f>
        <v>5.7440270895896584</v>
      </c>
      <c r="N121" s="135">
        <f>IF(N116="-","-",SUM(N114:N119)*'3i PAAC PAP'!$G$23)</f>
        <v>6.0694476414344507</v>
      </c>
      <c r="O121" s="31"/>
      <c r="P121" s="135" t="str">
        <f>IF(P116="-","-",SUM(P114:P119)*'3i PAAC PAP'!$G$23)</f>
        <v>-</v>
      </c>
      <c r="Q121" s="135" t="str">
        <f>IF(Q116="-","-",SUM(Q114:Q119)*'3i PAAC PAP'!$G$23)</f>
        <v>-</v>
      </c>
      <c r="R121" s="135" t="str">
        <f>IF(R116="-","-",SUM(R114:R119)*'3i PAAC PAP'!$G$23)</f>
        <v>-</v>
      </c>
      <c r="S121" s="135" t="str">
        <f>IF(S116="-","-",SUM(S114:S119)*'3i PAAC PAP'!$G$23)</f>
        <v>-</v>
      </c>
      <c r="T121" s="135" t="str">
        <f>IF(T116="-","-",SUM(T114:T119)*'3i PAAC PAP'!$G$23)</f>
        <v>-</v>
      </c>
      <c r="U121" s="135" t="str">
        <f>IF(U116="-","-",SUM(U114:U119)*'3i PAAC PAP'!$G$23)</f>
        <v>-</v>
      </c>
      <c r="V121" s="135" t="str">
        <f>IF(V116="-","-",SUM(V114:V119)*'3i PAAC PAP'!$G$23)</f>
        <v>-</v>
      </c>
      <c r="W121" s="135" t="str">
        <f>IF(W116="-","-",SUM(W114:W119)*'3i PAAC PAP'!$G$23)</f>
        <v>-</v>
      </c>
      <c r="X121" s="135" t="str">
        <f>IF(X116="-","-",SUM(X114:X119)*'3i PAAC PAP'!$G$23)</f>
        <v>-</v>
      </c>
      <c r="Y121" s="135" t="str">
        <f>IF(Y116="-","-",SUM(Y114:Y119)*'3i PAAC PAP'!$G$23)</f>
        <v>-</v>
      </c>
      <c r="Z121" s="135" t="str">
        <f>IF(Z116="-","-",SUM(Z114:Z119)*'3i PAAC PAP'!$G$23)</f>
        <v>-</v>
      </c>
      <c r="AA121" s="29"/>
    </row>
    <row r="122" spans="1:27" s="30" customFormat="1" ht="11.5" x14ac:dyDescent="0.25">
      <c r="A122" s="273">
        <v>9</v>
      </c>
      <c r="B122" s="138" t="s">
        <v>398</v>
      </c>
      <c r="C122" s="138" t="s">
        <v>548</v>
      </c>
      <c r="D122" s="141" t="s">
        <v>328</v>
      </c>
      <c r="E122" s="137"/>
      <c r="F122" s="31"/>
      <c r="G122" s="135">
        <f>IF(G116="-","-",SUM(G114:G121)*'3j EBIT'!$E$9)</f>
        <v>1.5442383512570079</v>
      </c>
      <c r="H122" s="135">
        <f>IF(H116="-","-",SUM(H114:H121)*'3j EBIT'!$E$9)</f>
        <v>1.5464638088875629</v>
      </c>
      <c r="I122" s="135">
        <f>IF(I116="-","-",SUM(I114:I121)*'3j EBIT'!$E$9)</f>
        <v>1.6703862776822058</v>
      </c>
      <c r="J122" s="135">
        <f>IF(J116="-","-",SUM(J114:J121)*'3j EBIT'!$E$9)</f>
        <v>1.677062650573871</v>
      </c>
      <c r="K122" s="135">
        <f>IF(K116="-","-",SUM(K114:K121)*'3j EBIT'!$E$9)</f>
        <v>1.608026954373412</v>
      </c>
      <c r="L122" s="135">
        <f>IF(L116="-","-",SUM(L114:L121)*'3j EBIT'!$E$9)</f>
        <v>1.6193714277866631</v>
      </c>
      <c r="M122" s="135">
        <f>IF(M116="-","-",SUM(M114:M121)*'3j EBIT'!$E$9)</f>
        <v>1.6934931783343041</v>
      </c>
      <c r="N122" s="135">
        <f>IF(N116="-","-",SUM(N114:N121)*'3j EBIT'!$E$9)</f>
        <v>1.7773822691634771</v>
      </c>
      <c r="O122" s="31"/>
      <c r="P122" s="135" t="str">
        <f>IF(P116="-","-",SUM(P114:P121)*'3j EBIT'!$E$9)</f>
        <v>-</v>
      </c>
      <c r="Q122" s="135" t="str">
        <f>IF(Q116="-","-",SUM(Q114:Q121)*'3j EBIT'!$E$9)</f>
        <v>-</v>
      </c>
      <c r="R122" s="135" t="str">
        <f>IF(R116="-","-",SUM(R114:R121)*'3j EBIT'!$E$9)</f>
        <v>-</v>
      </c>
      <c r="S122" s="135" t="str">
        <f>IF(S116="-","-",SUM(S114:S121)*'3j EBIT'!$E$9)</f>
        <v>-</v>
      </c>
      <c r="T122" s="135" t="str">
        <f>IF(T116="-","-",SUM(T114:T121)*'3j EBIT'!$E$9)</f>
        <v>-</v>
      </c>
      <c r="U122" s="135" t="str">
        <f>IF(U116="-","-",SUM(U114:U121)*'3j EBIT'!$E$9)</f>
        <v>-</v>
      </c>
      <c r="V122" s="135" t="str">
        <f>IF(V116="-","-",SUM(V114:V121)*'3j EBIT'!$E$9)</f>
        <v>-</v>
      </c>
      <c r="W122" s="135" t="str">
        <f>IF(W116="-","-",SUM(W114:W121)*'3j EBIT'!$E$9)</f>
        <v>-</v>
      </c>
      <c r="X122" s="135" t="str">
        <f>IF(X116="-","-",SUM(X114:X121)*'3j EBIT'!$E$9)</f>
        <v>-</v>
      </c>
      <c r="Y122" s="135" t="str">
        <f>IF(Y116="-","-",SUM(Y114:Y121)*'3j EBIT'!$E$9)</f>
        <v>-</v>
      </c>
      <c r="Z122" s="135" t="str">
        <f>IF(Z116="-","-",SUM(Z114:Z121)*'3j EBIT'!$E$9)</f>
        <v>-</v>
      </c>
      <c r="AA122" s="29"/>
    </row>
    <row r="123" spans="1:27" s="30" customFormat="1" ht="11.5" x14ac:dyDescent="0.25">
      <c r="A123" s="273">
        <v>10</v>
      </c>
      <c r="B123" s="138" t="s">
        <v>294</v>
      </c>
      <c r="C123" s="188" t="s">
        <v>549</v>
      </c>
      <c r="D123" s="141" t="s">
        <v>328</v>
      </c>
      <c r="E123" s="136"/>
      <c r="F123" s="31"/>
      <c r="G123" s="135">
        <f>IF(G118="-","-",SUM(G114:G116,G118:G122)*'3k HAP'!$E$10)</f>
        <v>0.98917636411647658</v>
      </c>
      <c r="H123" s="135">
        <f>IF(H118="-","-",SUM(H114:H116,H118:H122)*'3k HAP'!$E$10)</f>
        <v>0.99090421307626564</v>
      </c>
      <c r="I123" s="135">
        <f>IF(I118="-","-",SUM(I114:I116,I118:I122)*'3k HAP'!$E$10)</f>
        <v>1.0031030110751631</v>
      </c>
      <c r="J123" s="135">
        <f>IF(J118="-","-",SUM(J114:J116,J118:J122)*'3k HAP'!$E$10)</f>
        <v>1.0082865579545304</v>
      </c>
      <c r="K123" s="135">
        <f>IF(K118="-","-",SUM(K114:K116,K118:K122)*'3k HAP'!$E$10)</f>
        <v>1.0138673737788273</v>
      </c>
      <c r="L123" s="135">
        <f>IF(L118="-","-",SUM(L114:L116,L118:L122)*'3k HAP'!$E$10)</f>
        <v>1.0226752415707436</v>
      </c>
      <c r="M123" s="135">
        <f>IF(M118="-","-",SUM(M114:M116,M118:M122)*'3k HAP'!$E$10)</f>
        <v>1.0728259599760197</v>
      </c>
      <c r="N123" s="135">
        <f>IF(N118="-","-",SUM(N114:N116,N118:N122)*'3k HAP'!$E$10)</f>
        <v>1.1379575878878414</v>
      </c>
      <c r="O123" s="31"/>
      <c r="P123" s="135">
        <f>IF(P118="-","-",SUM(P114:P116,P118:P122)*'3k HAP'!$E$10)</f>
        <v>0.84449485614831143</v>
      </c>
      <c r="Q123" s="135" t="str">
        <f>IF(Q118="-","-",SUM(Q114:Q116,Q118:Q122)*'3k HAP'!$E$10)</f>
        <v>-</v>
      </c>
      <c r="R123" s="135" t="str">
        <f>IF(R118="-","-",SUM(R114:R116,R118:R122)*'3k HAP'!$E$10)</f>
        <v>-</v>
      </c>
      <c r="S123" s="135" t="str">
        <f>IF(S118="-","-",SUM(S114:S116,S118:S122)*'3k HAP'!$E$10)</f>
        <v>-</v>
      </c>
      <c r="T123" s="135" t="str">
        <f>IF(T118="-","-",SUM(T114:T116,T118:T122)*'3k HAP'!$E$10)</f>
        <v>-</v>
      </c>
      <c r="U123" s="135" t="str">
        <f>IF(U118="-","-",SUM(U114:U116,U118:U122)*'3k HAP'!$E$10)</f>
        <v>-</v>
      </c>
      <c r="V123" s="135" t="str">
        <f>IF(V118="-","-",SUM(V114:V116,V118:V122)*'3k HAP'!$E$10)</f>
        <v>-</v>
      </c>
      <c r="W123" s="135" t="str">
        <f>IF(W118="-","-",SUM(W114:W116,W118:W122)*'3k HAP'!$E$10)</f>
        <v>-</v>
      </c>
      <c r="X123" s="135" t="str">
        <f>IF(X118="-","-",SUM(X114:X116,X118:X122)*'3k HAP'!$E$10)</f>
        <v>-</v>
      </c>
      <c r="Y123" s="135" t="str">
        <f>IF(Y118="-","-",SUM(Y114:Y116,Y118:Y122)*'3k HAP'!$E$10)</f>
        <v>-</v>
      </c>
      <c r="Z123" s="135" t="str">
        <f>IF(Z118="-","-",SUM(Z114:Z116,Z118:Z122)*'3k HAP'!$E$10)</f>
        <v>-</v>
      </c>
      <c r="AA123" s="29"/>
    </row>
    <row r="124" spans="1:27" s="30" customFormat="1" ht="11.5" x14ac:dyDescent="0.25">
      <c r="A124" s="273">
        <v>11</v>
      </c>
      <c r="B124" s="138" t="s">
        <v>46</v>
      </c>
      <c r="C124" s="138" t="str">
        <f>B124&amp;"_"&amp;D124</f>
        <v>Total_South Wales</v>
      </c>
      <c r="D124" s="141" t="s">
        <v>328</v>
      </c>
      <c r="E124" s="137"/>
      <c r="F124" s="31"/>
      <c r="G124" s="135">
        <f t="shared" ref="G124:N124" si="18">IF(G118="-","-",SUM(G114:G123))</f>
        <v>83.809117413110741</v>
      </c>
      <c r="H124" s="135">
        <f t="shared" si="18"/>
        <v>83.930200068677664</v>
      </c>
      <c r="I124" s="135">
        <f t="shared" si="18"/>
        <v>90.588556535189269</v>
      </c>
      <c r="J124" s="135">
        <f t="shared" si="18"/>
        <v>90.951804501890038</v>
      </c>
      <c r="K124" s="135">
        <f t="shared" si="18"/>
        <v>87.254891926752876</v>
      </c>
      <c r="L124" s="135">
        <f t="shared" si="18"/>
        <v>87.872121816023878</v>
      </c>
      <c r="M124" s="135">
        <f t="shared" si="18"/>
        <v>91.897539050642123</v>
      </c>
      <c r="N124" s="135">
        <f t="shared" si="18"/>
        <v>96.461775076181695</v>
      </c>
      <c r="O124" s="31"/>
      <c r="P124" s="135">
        <f t="shared" ref="P124:Z124" si="19">IF(P118="-","-",SUM(P114:P123))</f>
        <v>59.179755970990563</v>
      </c>
      <c r="Q124" s="135" t="str">
        <f t="shared" si="19"/>
        <v>-</v>
      </c>
      <c r="R124" s="135" t="str">
        <f t="shared" si="19"/>
        <v>-</v>
      </c>
      <c r="S124" s="135" t="str">
        <f t="shared" si="19"/>
        <v>-</v>
      </c>
      <c r="T124" s="135" t="str">
        <f t="shared" si="19"/>
        <v>-</v>
      </c>
      <c r="U124" s="135" t="str">
        <f t="shared" si="19"/>
        <v>-</v>
      </c>
      <c r="V124" s="135" t="str">
        <f t="shared" si="19"/>
        <v>-</v>
      </c>
      <c r="W124" s="135" t="str">
        <f t="shared" si="19"/>
        <v>-</v>
      </c>
      <c r="X124" s="135" t="str">
        <f t="shared" si="19"/>
        <v>-</v>
      </c>
      <c r="Y124" s="135" t="str">
        <f t="shared" si="19"/>
        <v>-</v>
      </c>
      <c r="Z124" s="135" t="str">
        <f t="shared" si="19"/>
        <v>-</v>
      </c>
      <c r="AA124" s="29"/>
    </row>
    <row r="125" spans="1:27" s="30" customFormat="1" ht="11.5" x14ac:dyDescent="0.25">
      <c r="A125" s="273">
        <v>1</v>
      </c>
      <c r="B125" s="142" t="s">
        <v>353</v>
      </c>
      <c r="C125" s="142" t="s">
        <v>344</v>
      </c>
      <c r="D125" s="140" t="s">
        <v>329</v>
      </c>
      <c r="E125" s="134"/>
      <c r="F125" s="31"/>
      <c r="G125" s="41" t="s">
        <v>336</v>
      </c>
      <c r="H125" s="41" t="s">
        <v>336</v>
      </c>
      <c r="I125" s="41" t="s">
        <v>336</v>
      </c>
      <c r="J125" s="41" t="s">
        <v>336</v>
      </c>
      <c r="K125" s="41" t="s">
        <v>336</v>
      </c>
      <c r="L125" s="41" t="s">
        <v>336</v>
      </c>
      <c r="M125" s="41" t="s">
        <v>336</v>
      </c>
      <c r="N125" s="41" t="s">
        <v>336</v>
      </c>
      <c r="O125" s="31"/>
      <c r="P125" s="41" t="s">
        <v>336</v>
      </c>
      <c r="Q125" s="41" t="s">
        <v>336</v>
      </c>
      <c r="R125" s="41" t="s">
        <v>336</v>
      </c>
      <c r="S125" s="41" t="s">
        <v>336</v>
      </c>
      <c r="T125" s="41" t="s">
        <v>336</v>
      </c>
      <c r="U125" s="41" t="s">
        <v>336</v>
      </c>
      <c r="V125" s="41" t="s">
        <v>336</v>
      </c>
      <c r="W125" s="41" t="s">
        <v>336</v>
      </c>
      <c r="X125" s="41" t="s">
        <v>336</v>
      </c>
      <c r="Y125" s="41" t="s">
        <v>336</v>
      </c>
      <c r="Z125" s="41" t="s">
        <v>336</v>
      </c>
      <c r="AA125" s="29"/>
    </row>
    <row r="126" spans="1:27" s="30" customFormat="1" ht="11.25" customHeight="1" x14ac:dyDescent="0.25">
      <c r="A126" s="273">
        <v>2</v>
      </c>
      <c r="B126" s="142" t="s">
        <v>353</v>
      </c>
      <c r="C126" s="142" t="s">
        <v>303</v>
      </c>
      <c r="D126" s="140" t="s">
        <v>329</v>
      </c>
      <c r="E126" s="134"/>
      <c r="F126" s="31"/>
      <c r="G126" s="41" t="s">
        <v>336</v>
      </c>
      <c r="H126" s="41" t="s">
        <v>336</v>
      </c>
      <c r="I126" s="41" t="s">
        <v>336</v>
      </c>
      <c r="J126" s="41" t="s">
        <v>336</v>
      </c>
      <c r="K126" s="41" t="s">
        <v>336</v>
      </c>
      <c r="L126" s="41" t="s">
        <v>336</v>
      </c>
      <c r="M126" s="41" t="s">
        <v>336</v>
      </c>
      <c r="N126" s="41" t="s">
        <v>336</v>
      </c>
      <c r="O126" s="31"/>
      <c r="P126" s="41" t="s">
        <v>336</v>
      </c>
      <c r="Q126" s="41" t="s">
        <v>336</v>
      </c>
      <c r="R126" s="41" t="s">
        <v>336</v>
      </c>
      <c r="S126" s="41" t="s">
        <v>336</v>
      </c>
      <c r="T126" s="41" t="s">
        <v>336</v>
      </c>
      <c r="U126" s="41" t="s">
        <v>336</v>
      </c>
      <c r="V126" s="41" t="s">
        <v>336</v>
      </c>
      <c r="W126" s="41" t="s">
        <v>336</v>
      </c>
      <c r="X126" s="41" t="s">
        <v>336</v>
      </c>
      <c r="Y126" s="41" t="s">
        <v>336</v>
      </c>
      <c r="Z126" s="41" t="s">
        <v>336</v>
      </c>
      <c r="AA126" s="29"/>
    </row>
    <row r="127" spans="1:27" s="30" customFormat="1" ht="11.25" customHeight="1" x14ac:dyDescent="0.25">
      <c r="A127" s="273">
        <v>3</v>
      </c>
      <c r="B127" s="142" t="s">
        <v>2</v>
      </c>
      <c r="C127" s="142" t="s">
        <v>345</v>
      </c>
      <c r="D127" s="140" t="s">
        <v>329</v>
      </c>
      <c r="E127" s="134"/>
      <c r="F127" s="31"/>
      <c r="G127" s="41">
        <f>IF('3c PC'!G14="-","-",'3c PC'!G61)</f>
        <v>6.5567588596821027</v>
      </c>
      <c r="H127" s="41">
        <f>IF('3c PC'!H14="-","-",'3c PC'!H61)</f>
        <v>6.5567588596821027</v>
      </c>
      <c r="I127" s="41">
        <f>IF('3c PC'!I14="-","-",'3c PC'!I61)</f>
        <v>6.6197359495950758</v>
      </c>
      <c r="J127" s="41">
        <f>IF('3c PC'!J14="-","-",'3c PC'!J61)</f>
        <v>6.6197359495950758</v>
      </c>
      <c r="K127" s="41">
        <f>IF('3c PC'!K14="-","-",'3c PC'!K61)</f>
        <v>6.6995028867368616</v>
      </c>
      <c r="L127" s="41">
        <f>IF('3c PC'!L14="-","-",'3c PC'!L61)</f>
        <v>6.6995028867368616</v>
      </c>
      <c r="M127" s="41">
        <f>IF('3c PC'!M14="-","-",'3c PC'!M61)</f>
        <v>7.1131218301273513</v>
      </c>
      <c r="N127" s="41">
        <f>IF('3c PC'!N14="-","-",'3c PC'!N61)</f>
        <v>7.1131218301273513</v>
      </c>
      <c r="O127" s="31"/>
      <c r="P127" s="41" t="str">
        <f>'3c PC'!P61</f>
        <v>-</v>
      </c>
      <c r="Q127" s="41" t="str">
        <f>'3c PC'!Q61</f>
        <v>-</v>
      </c>
      <c r="R127" s="41" t="str">
        <f>'3c PC'!R61</f>
        <v>-</v>
      </c>
      <c r="S127" s="41" t="str">
        <f>'3c PC'!S61</f>
        <v>-</v>
      </c>
      <c r="T127" s="41" t="str">
        <f>'3c PC'!T61</f>
        <v>-</v>
      </c>
      <c r="U127" s="41" t="str">
        <f>'3c PC'!U61</f>
        <v>-</v>
      </c>
      <c r="V127" s="41" t="str">
        <f>'3c PC'!V61</f>
        <v>-</v>
      </c>
      <c r="W127" s="41" t="str">
        <f>'3c PC'!W61</f>
        <v>-</v>
      </c>
      <c r="X127" s="41" t="str">
        <f>'3c PC'!X61</f>
        <v>-</v>
      </c>
      <c r="Y127" s="41" t="str">
        <f>'3c PC'!Y61</f>
        <v>-</v>
      </c>
      <c r="Z127" s="41" t="str">
        <f>'3c PC'!Z61</f>
        <v>-</v>
      </c>
      <c r="AA127" s="29"/>
    </row>
    <row r="128" spans="1:27" s="30" customFormat="1" ht="11.25" customHeight="1" x14ac:dyDescent="0.25">
      <c r="A128" s="273">
        <v>4</v>
      </c>
      <c r="B128" s="142" t="s">
        <v>355</v>
      </c>
      <c r="C128" s="142" t="s">
        <v>346</v>
      </c>
      <c r="D128" s="140" t="s">
        <v>329</v>
      </c>
      <c r="E128" s="134"/>
      <c r="F128" s="31"/>
      <c r="G128" s="41">
        <f>IF('3d NC-Elec'!H52="-","-",'3d NC-Elec'!H52)</f>
        <v>16.643999999999998</v>
      </c>
      <c r="H128" s="41">
        <f>IF('3d NC-Elec'!I52="-","-",'3d NC-Elec'!I52)</f>
        <v>16.643999999999998</v>
      </c>
      <c r="I128" s="41">
        <f>IF('3d NC-Elec'!J52="-","-",'3d NC-Elec'!J52)</f>
        <v>22.191999999999997</v>
      </c>
      <c r="J128" s="41">
        <f>IF('3d NC-Elec'!K52="-","-",'3d NC-Elec'!K52)</f>
        <v>22.191999999999997</v>
      </c>
      <c r="K128" s="41">
        <f>IF('3d NC-Elec'!L52="-","-",'3d NC-Elec'!L52)</f>
        <v>17.009</v>
      </c>
      <c r="L128" s="41">
        <f>IF('3d NC-Elec'!M52="-","-",'3d NC-Elec'!M52)</f>
        <v>17.009</v>
      </c>
      <c r="M128" s="41">
        <f>IF('3d NC-Elec'!N52="-","-",'3d NC-Elec'!N52)</f>
        <v>19.162500000000001</v>
      </c>
      <c r="N128" s="41">
        <f>IF('3d NC-Elec'!O52="-","-",'3d NC-Elec'!O52)</f>
        <v>19.162500000000001</v>
      </c>
      <c r="O128" s="31"/>
      <c r="P128" s="41" t="str">
        <f>'3d NC-Elec'!Q52</f>
        <v>-</v>
      </c>
      <c r="Q128" s="41" t="str">
        <f>'3d NC-Elec'!R52</f>
        <v>-</v>
      </c>
      <c r="R128" s="41" t="str">
        <f>'3d NC-Elec'!S52</f>
        <v>-</v>
      </c>
      <c r="S128" s="41" t="str">
        <f>'3d NC-Elec'!T52</f>
        <v>-</v>
      </c>
      <c r="T128" s="41" t="str">
        <f>'3d NC-Elec'!U52</f>
        <v>-</v>
      </c>
      <c r="U128" s="41" t="str">
        <f>'3d NC-Elec'!V52</f>
        <v>-</v>
      </c>
      <c r="V128" s="41" t="str">
        <f>'3d NC-Elec'!W52</f>
        <v>-</v>
      </c>
      <c r="W128" s="41" t="str">
        <f>'3d NC-Elec'!X52</f>
        <v>-</v>
      </c>
      <c r="X128" s="41" t="str">
        <f>'3d NC-Elec'!Y52</f>
        <v>-</v>
      </c>
      <c r="Y128" s="41" t="str">
        <f>'3d NC-Elec'!Z52</f>
        <v>-</v>
      </c>
      <c r="Z128" s="41" t="str">
        <f>'3d NC-Elec'!AA52</f>
        <v>-</v>
      </c>
      <c r="AA128" s="29"/>
    </row>
    <row r="129" spans="1:27" s="30" customFormat="1" ht="11.25" customHeight="1" x14ac:dyDescent="0.25">
      <c r="A129" s="273">
        <v>5</v>
      </c>
      <c r="B129" s="142" t="s">
        <v>352</v>
      </c>
      <c r="C129" s="142" t="s">
        <v>347</v>
      </c>
      <c r="D129" s="140" t="s">
        <v>329</v>
      </c>
      <c r="E129" s="134"/>
      <c r="F129" s="31"/>
      <c r="G129" s="41">
        <f>IF('3f CPIH'!C$16="-","-",'3g OC '!$E$9*('3f CPIH'!C$16/'3f CPIH'!$G$16))</f>
        <v>42.4769437907173</v>
      </c>
      <c r="H129" s="41">
        <f>IF('3f CPIH'!D$16="-","-",'3g OC '!$E$9*('3f CPIH'!D$16/'3f CPIH'!$G$16))</f>
        <v>42.561982717225234</v>
      </c>
      <c r="I129" s="41">
        <f>IF('3f CPIH'!E$16="-","-",'3g OC '!$E$9*('3f CPIH'!E$16/'3f CPIH'!$G$16))</f>
        <v>42.689541106987157</v>
      </c>
      <c r="J129" s="41">
        <f>IF('3f CPIH'!F$16="-","-",'3g OC '!$E$9*('3f CPIH'!F$16/'3f CPIH'!$G$16))</f>
        <v>42.944657886510981</v>
      </c>
      <c r="K129" s="41">
        <f>IF('3f CPIH'!G$16="-","-",'3g OC '!$E$9*('3f CPIH'!G$16/'3f CPIH'!$G$16))</f>
        <v>43.454891445558637</v>
      </c>
      <c r="L129" s="41">
        <f>IF('3f CPIH'!H$16="-","-",'3g OC '!$E$9*('3f CPIH'!H$16/'3f CPIH'!$G$16))</f>
        <v>44.007644467860267</v>
      </c>
      <c r="M129" s="41">
        <f>IF('3f CPIH'!I$16="-","-",'3g OC '!$E$9*('3f CPIH'!I$16/'3f CPIH'!$G$16))</f>
        <v>44.645436416669831</v>
      </c>
      <c r="N129" s="41">
        <f>IF('3f CPIH'!J$16="-","-",'3g OC '!$E$9*('3f CPIH'!J$16/'3f CPIH'!$G$16))</f>
        <v>45.028111585955578</v>
      </c>
      <c r="O129" s="31"/>
      <c r="P129" s="41">
        <f>IF('3f CPIH'!L$16="-","-",'3g OC '!$E$9*('3f CPIH'!L$16/'3f CPIH'!$G$16))</f>
        <v>45.028111585955578</v>
      </c>
      <c r="Q129" s="41" t="str">
        <f>IF('3f CPIH'!M$16="-","-",'3g OC '!$E$9*('3f CPIH'!M$16/'3f CPIH'!$G$16))</f>
        <v>-</v>
      </c>
      <c r="R129" s="41" t="str">
        <f>IF('3f CPIH'!N$16="-","-",'3g OC '!$E$9*('3f CPIH'!N$16/'3f CPIH'!$G$16))</f>
        <v>-</v>
      </c>
      <c r="S129" s="41" t="str">
        <f>IF('3f CPIH'!O$16="-","-",'3g OC '!$E$9*('3f CPIH'!O$16/'3f CPIH'!$G$16))</f>
        <v>-</v>
      </c>
      <c r="T129" s="41" t="str">
        <f>IF('3f CPIH'!P$16="-","-",'3g OC '!$E$9*('3f CPIH'!P$16/'3f CPIH'!$G$16))</f>
        <v>-</v>
      </c>
      <c r="U129" s="41" t="str">
        <f>IF('3f CPIH'!Q$16="-","-",'3g OC '!$E$9*('3f CPIH'!Q$16/'3f CPIH'!$G$16))</f>
        <v>-</v>
      </c>
      <c r="V129" s="41" t="str">
        <f>IF('3f CPIH'!R$16="-","-",'3g OC '!$E$9*('3f CPIH'!R$16/'3f CPIH'!$G$16))</f>
        <v>-</v>
      </c>
      <c r="W129" s="41" t="str">
        <f>IF('3f CPIH'!S$16="-","-",'3g OC '!$E$9*('3f CPIH'!S$16/'3f CPIH'!$G$16))</f>
        <v>-</v>
      </c>
      <c r="X129" s="41" t="str">
        <f>IF('3f CPIH'!T$16="-","-",'3g OC '!$E$9*('3f CPIH'!T$16/'3f CPIH'!$G$16))</f>
        <v>-</v>
      </c>
      <c r="Y129" s="41" t="str">
        <f>IF('3f CPIH'!U$16="-","-",'3g OC '!$E$9*('3f CPIH'!U$16/'3f CPIH'!$G$16))</f>
        <v>-</v>
      </c>
      <c r="Z129" s="41" t="str">
        <f>IF('3f CPIH'!V$16="-","-",'3g OC '!$E$9*('3f CPIH'!V$16/'3f CPIH'!$G$16))</f>
        <v>-</v>
      </c>
      <c r="AA129" s="29"/>
    </row>
    <row r="130" spans="1:27" s="30" customFormat="1" ht="11.25" customHeight="1" x14ac:dyDescent="0.25">
      <c r="A130" s="273">
        <v>6</v>
      </c>
      <c r="B130" s="142" t="s">
        <v>352</v>
      </c>
      <c r="C130" s="142" t="s">
        <v>45</v>
      </c>
      <c r="D130" s="140" t="s">
        <v>329</v>
      </c>
      <c r="E130" s="134"/>
      <c r="F130" s="31"/>
      <c r="G130" s="41" t="s">
        <v>336</v>
      </c>
      <c r="H130" s="41" t="s">
        <v>336</v>
      </c>
      <c r="I130" s="41" t="s">
        <v>336</v>
      </c>
      <c r="J130" s="41" t="s">
        <v>336</v>
      </c>
      <c r="K130" s="41">
        <f>IF('3h SMNCC'!F$36="-","-",'3h SMNCC'!F$44)</f>
        <v>0</v>
      </c>
      <c r="L130" s="41">
        <f>IF('3h SMNCC'!G$36="-","-",'3h SMNCC'!G$44)</f>
        <v>-0.15183804717209767</v>
      </c>
      <c r="M130" s="41">
        <f>IF('3h SMNCC'!H$36="-","-",'3h SMNCC'!H$44)</f>
        <v>1.7175769694001015</v>
      </c>
      <c r="N130" s="41">
        <f>IF('3h SMNCC'!I$36="-","-",'3h SMNCC'!I$44)</f>
        <v>5.3116046327263104</v>
      </c>
      <c r="O130" s="31"/>
      <c r="P130" s="41" t="str">
        <f>IF('3h SMNCC'!K$36="-","-",'3h SMNCC'!K$44)</f>
        <v>-</v>
      </c>
      <c r="Q130" s="41" t="str">
        <f>IF('3h SMNCC'!L$36="-","-",'3h SMNCC'!L$44)</f>
        <v>-</v>
      </c>
      <c r="R130" s="41" t="str">
        <f>IF('3h SMNCC'!M$36="-","-",'3h SMNCC'!M$44)</f>
        <v>-</v>
      </c>
      <c r="S130" s="41" t="str">
        <f>IF('3h SMNCC'!N$36="-","-",'3h SMNCC'!N$44)</f>
        <v>-</v>
      </c>
      <c r="T130" s="41" t="str">
        <f>IF('3h SMNCC'!O$36="-","-",'3h SMNCC'!O$44)</f>
        <v>-</v>
      </c>
      <c r="U130" s="41" t="str">
        <f>IF('3h SMNCC'!P$36="-","-",'3h SMNCC'!P$44)</f>
        <v>-</v>
      </c>
      <c r="V130" s="41" t="str">
        <f>IF('3h SMNCC'!Q$36="-","-",'3h SMNCC'!Q$44)</f>
        <v>-</v>
      </c>
      <c r="W130" s="41" t="str">
        <f>IF('3h SMNCC'!R$36="-","-",'3h SMNCC'!R$44)</f>
        <v>-</v>
      </c>
      <c r="X130" s="41" t="str">
        <f>IF('3h SMNCC'!S$36="-","-",'3h SMNCC'!S$44)</f>
        <v>-</v>
      </c>
      <c r="Y130" s="41" t="str">
        <f>IF('3h SMNCC'!T$36="-","-",'3h SMNCC'!T$44)</f>
        <v>-</v>
      </c>
      <c r="Z130" s="41" t="str">
        <f>IF('3h SMNCC'!U$36="-","-",'3h SMNCC'!U$44)</f>
        <v>-</v>
      </c>
      <c r="AA130" s="29"/>
    </row>
    <row r="131" spans="1:27" s="30" customFormat="1" ht="12.4" customHeight="1" x14ac:dyDescent="0.25">
      <c r="A131" s="273">
        <v>7</v>
      </c>
      <c r="B131" s="142" t="s">
        <v>352</v>
      </c>
      <c r="C131" s="142" t="s">
        <v>399</v>
      </c>
      <c r="D131" s="140" t="s">
        <v>329</v>
      </c>
      <c r="E131" s="134"/>
      <c r="F131" s="31"/>
      <c r="G131" s="41">
        <f>IF('3f CPIH'!C$16="-","-",'3i PAAC PAP'!$G$11*('3f CPIH'!C$16/'3f CPIH'!$G$16))</f>
        <v>12.553203379941255</v>
      </c>
      <c r="H131" s="41">
        <f>IF('3f CPIH'!D$16="-","-",'3i PAAC PAP'!$G$11*('3f CPIH'!D$16/'3f CPIH'!$G$16))</f>
        <v>12.578334918239436</v>
      </c>
      <c r="I131" s="41">
        <f>IF('3f CPIH'!E$16="-","-",'3i PAAC PAP'!$G$11*('3f CPIH'!E$16/'3f CPIH'!$G$16))</f>
        <v>12.616032225686709</v>
      </c>
      <c r="J131" s="41">
        <f>IF('3f CPIH'!F$16="-","-",'3i PAAC PAP'!$G$11*('3f CPIH'!F$16/'3f CPIH'!$G$16))</f>
        <v>12.691426840581251</v>
      </c>
      <c r="K131" s="41">
        <f>IF('3f CPIH'!G$16="-","-",'3i PAAC PAP'!$G$11*('3f CPIH'!G$16/'3f CPIH'!$G$16))</f>
        <v>12.842216070370334</v>
      </c>
      <c r="L131" s="41">
        <f>IF('3f CPIH'!H$16="-","-",'3i PAAC PAP'!$G$11*('3f CPIH'!H$16/'3f CPIH'!$G$16))</f>
        <v>13.005571069308509</v>
      </c>
      <c r="M131" s="41">
        <f>IF('3f CPIH'!I$16="-","-",'3i PAAC PAP'!$G$11*('3f CPIH'!I$16/'3f CPIH'!$G$16))</f>
        <v>13.194057606544863</v>
      </c>
      <c r="N131" s="41">
        <f>IF('3f CPIH'!J$16="-","-",'3i PAAC PAP'!$G$11*('3f CPIH'!J$16/'3f CPIH'!$G$16))</f>
        <v>13.307149528886677</v>
      </c>
      <c r="O131" s="31"/>
      <c r="P131" s="41">
        <f>IF('3f CPIH'!L$16="-","-",'3i PAAC PAP'!$G$11*('3f CPIH'!L$16/'3f CPIH'!$G$16))</f>
        <v>13.307149528886677</v>
      </c>
      <c r="Q131" s="41" t="str">
        <f>IF('3f CPIH'!M$16="-","-",'3i PAAC PAP'!$G$11*('3f CPIH'!M$16/'3f CPIH'!$G$16))</f>
        <v>-</v>
      </c>
      <c r="R131" s="41" t="str">
        <f>IF('3f CPIH'!N$16="-","-",'3i PAAC PAP'!$G$11*('3f CPIH'!N$16/'3f CPIH'!$G$16))</f>
        <v>-</v>
      </c>
      <c r="S131" s="41" t="str">
        <f>IF('3f CPIH'!O$16="-","-",'3i PAAC PAP'!$G$11*('3f CPIH'!O$16/'3f CPIH'!$G$16))</f>
        <v>-</v>
      </c>
      <c r="T131" s="41" t="str">
        <f>IF('3f CPIH'!P$16="-","-",'3i PAAC PAP'!$G$11*('3f CPIH'!P$16/'3f CPIH'!$G$16))</f>
        <v>-</v>
      </c>
      <c r="U131" s="41" t="str">
        <f>IF('3f CPIH'!Q$16="-","-",'3i PAAC PAP'!$G$11*('3f CPIH'!Q$16/'3f CPIH'!$G$16))</f>
        <v>-</v>
      </c>
      <c r="V131" s="41" t="str">
        <f>IF('3f CPIH'!R$16="-","-",'3i PAAC PAP'!$G$11*('3f CPIH'!R$16/'3f CPIH'!$G$16))</f>
        <v>-</v>
      </c>
      <c r="W131" s="41" t="str">
        <f>IF('3f CPIH'!S$16="-","-",'3i PAAC PAP'!$G$11*('3f CPIH'!S$16/'3f CPIH'!$G$16))</f>
        <v>-</v>
      </c>
      <c r="X131" s="41" t="str">
        <f>IF('3f CPIH'!T$16="-","-",'3i PAAC PAP'!$G$11*('3f CPIH'!T$16/'3f CPIH'!$G$16))</f>
        <v>-</v>
      </c>
      <c r="Y131" s="41" t="str">
        <f>IF('3f CPIH'!U$16="-","-",'3i PAAC PAP'!$G$11*('3f CPIH'!U$16/'3f CPIH'!$G$16))</f>
        <v>-</v>
      </c>
      <c r="Z131" s="41" t="str">
        <f>IF('3f CPIH'!V$16="-","-",'3i PAAC PAP'!$G$11*('3f CPIH'!V$16/'3f CPIH'!$G$16))</f>
        <v>-</v>
      </c>
      <c r="AA131" s="29"/>
    </row>
    <row r="132" spans="1:27" s="30" customFormat="1" ht="11.25" customHeight="1" x14ac:dyDescent="0.25">
      <c r="A132" s="273">
        <v>8</v>
      </c>
      <c r="B132" s="142" t="s">
        <v>352</v>
      </c>
      <c r="C132" s="142" t="s">
        <v>417</v>
      </c>
      <c r="D132" s="140" t="s">
        <v>329</v>
      </c>
      <c r="E132" s="134"/>
      <c r="F132" s="31"/>
      <c r="G132" s="41">
        <f>IF(G127="-","-",SUM(G125:G130)*'3i PAAC PAP'!$G$23)</f>
        <v>5.374521340925317</v>
      </c>
      <c r="H132" s="41">
        <f>IF(H127="-","-",SUM(H125:H130)*'3i PAAC PAP'!$G$23)</f>
        <v>5.3814802250957801</v>
      </c>
      <c r="I132" s="41">
        <f>IF(I127="-","-",SUM(I125:I130)*'3i PAAC PAP'!$G$23)</f>
        <v>5.8510746255780912</v>
      </c>
      <c r="J132" s="41">
        <f>IF(J127="-","-",SUM(J125:J130)*'3i PAAC PAP'!$G$23)</f>
        <v>5.871951278089484</v>
      </c>
      <c r="K132" s="41">
        <f>IF(K127="-","-",SUM(K125:K130)*'3i PAAC PAP'!$G$23)</f>
        <v>5.496098091148891</v>
      </c>
      <c r="L132" s="41">
        <f>IF(L127="-","-",SUM(L125:L130)*'3i PAAC PAP'!$G$23)</f>
        <v>5.5289056651470228</v>
      </c>
      <c r="M132" s="41">
        <f>IF(M127="-","-",SUM(M125:M130)*'3i PAAC PAP'!$G$23)</f>
        <v>5.9441466341053193</v>
      </c>
      <c r="N132" s="41">
        <f>IF(N127="-","-",SUM(N125:N130)*'3i PAAC PAP'!$G$23)</f>
        <v>6.2695671859501116</v>
      </c>
      <c r="O132" s="31"/>
      <c r="P132" s="41" t="str">
        <f>IF(P127="-","-",SUM(P125:P130)*'3i PAAC PAP'!$G$23)</f>
        <v>-</v>
      </c>
      <c r="Q132" s="41" t="str">
        <f>IF(Q127="-","-",SUM(Q125:Q130)*'3i PAAC PAP'!$G$23)</f>
        <v>-</v>
      </c>
      <c r="R132" s="41" t="str">
        <f>IF(R127="-","-",SUM(R125:R130)*'3i PAAC PAP'!$G$23)</f>
        <v>-</v>
      </c>
      <c r="S132" s="41" t="str">
        <f>IF(S127="-","-",SUM(S125:S130)*'3i PAAC PAP'!$G$23)</f>
        <v>-</v>
      </c>
      <c r="T132" s="41" t="str">
        <f>IF(T127="-","-",SUM(T125:T130)*'3i PAAC PAP'!$G$23)</f>
        <v>-</v>
      </c>
      <c r="U132" s="41" t="str">
        <f>IF(U127="-","-",SUM(U125:U130)*'3i PAAC PAP'!$G$23)</f>
        <v>-</v>
      </c>
      <c r="V132" s="41" t="str">
        <f>IF(V127="-","-",SUM(V125:V130)*'3i PAAC PAP'!$G$23)</f>
        <v>-</v>
      </c>
      <c r="W132" s="41" t="str">
        <f>IF(W127="-","-",SUM(W125:W130)*'3i PAAC PAP'!$G$23)</f>
        <v>-</v>
      </c>
      <c r="X132" s="41" t="str">
        <f>IF(X127="-","-",SUM(X125:X130)*'3i PAAC PAP'!$G$23)</f>
        <v>-</v>
      </c>
      <c r="Y132" s="41" t="str">
        <f>IF(Y127="-","-",SUM(Y125:Y130)*'3i PAAC PAP'!$G$23)</f>
        <v>-</v>
      </c>
      <c r="Z132" s="41" t="str">
        <f>IF(Z127="-","-",SUM(Z125:Z130)*'3i PAAC PAP'!$G$23)</f>
        <v>-</v>
      </c>
      <c r="AA132" s="29"/>
    </row>
    <row r="133" spans="1:27" s="30" customFormat="1" ht="11.5" x14ac:dyDescent="0.25">
      <c r="A133" s="273">
        <v>9</v>
      </c>
      <c r="B133" s="142" t="s">
        <v>398</v>
      </c>
      <c r="C133" s="142" t="s">
        <v>548</v>
      </c>
      <c r="D133" s="140" t="s">
        <v>329</v>
      </c>
      <c r="E133" s="134"/>
      <c r="F133" s="31"/>
      <c r="G133" s="41">
        <f>IF(G127="-","-",SUM(G125:G132)*'3j EBIT'!$E$9)</f>
        <v>1.5885031200540531</v>
      </c>
      <c r="H133" s="41">
        <f>IF(H127="-","-",SUM(H125:H132)*'3j EBIT'!$E$9)</f>
        <v>1.5907285776846085</v>
      </c>
      <c r="I133" s="41">
        <f>IF(I127="-","-",SUM(I125:I132)*'3j EBIT'!$E$9)</f>
        <v>1.7093992942490934</v>
      </c>
      <c r="J133" s="41">
        <f>IF(J127="-","-",SUM(J125:J132)*'3j EBIT'!$E$9)</f>
        <v>1.7160756671407591</v>
      </c>
      <c r="K133" s="41">
        <f>IF(K127="-","-",SUM(K125:K132)*'3j EBIT'!$E$9)</f>
        <v>1.6245324613824799</v>
      </c>
      <c r="L133" s="41">
        <f>IF(L127="-","-",SUM(L125:L132)*'3j EBIT'!$E$9)</f>
        <v>1.6358769347957309</v>
      </c>
      <c r="M133" s="41">
        <f>IF(M127="-","-",SUM(M125:M132)*'3j EBIT'!$E$9)</f>
        <v>1.743759949680102</v>
      </c>
      <c r="N133" s="41">
        <f>IF(N127="-","-",SUM(N125:N132)*'3j EBIT'!$E$9)</f>
        <v>1.8276490405092747</v>
      </c>
      <c r="O133" s="31"/>
      <c r="P133" s="41" t="str">
        <f>IF(P127="-","-",SUM(P125:P132)*'3j EBIT'!$E$9)</f>
        <v>-</v>
      </c>
      <c r="Q133" s="41" t="str">
        <f>IF(Q127="-","-",SUM(Q125:Q132)*'3j EBIT'!$E$9)</f>
        <v>-</v>
      </c>
      <c r="R133" s="41" t="str">
        <f>IF(R127="-","-",SUM(R125:R132)*'3j EBIT'!$E$9)</f>
        <v>-</v>
      </c>
      <c r="S133" s="41" t="str">
        <f>IF(S127="-","-",SUM(S125:S132)*'3j EBIT'!$E$9)</f>
        <v>-</v>
      </c>
      <c r="T133" s="41" t="str">
        <f>IF(T127="-","-",SUM(T125:T132)*'3j EBIT'!$E$9)</f>
        <v>-</v>
      </c>
      <c r="U133" s="41" t="str">
        <f>IF(U127="-","-",SUM(U125:U132)*'3j EBIT'!$E$9)</f>
        <v>-</v>
      </c>
      <c r="V133" s="41" t="str">
        <f>IF(V127="-","-",SUM(V125:V132)*'3j EBIT'!$E$9)</f>
        <v>-</v>
      </c>
      <c r="W133" s="41" t="str">
        <f>IF(W127="-","-",SUM(W125:W132)*'3j EBIT'!$E$9)</f>
        <v>-</v>
      </c>
      <c r="X133" s="41" t="str">
        <f>IF(X127="-","-",SUM(X125:X132)*'3j EBIT'!$E$9)</f>
        <v>-</v>
      </c>
      <c r="Y133" s="41" t="str">
        <f>IF(Y127="-","-",SUM(Y125:Y132)*'3j EBIT'!$E$9)</f>
        <v>-</v>
      </c>
      <c r="Z133" s="41" t="str">
        <f>IF(Z127="-","-",SUM(Z125:Z132)*'3j EBIT'!$E$9)</f>
        <v>-</v>
      </c>
      <c r="AA133" s="29"/>
    </row>
    <row r="134" spans="1:27" s="30" customFormat="1" ht="11.5" x14ac:dyDescent="0.25">
      <c r="A134" s="273">
        <v>10</v>
      </c>
      <c r="B134" s="142" t="s">
        <v>294</v>
      </c>
      <c r="C134" s="190" t="s">
        <v>549</v>
      </c>
      <c r="D134" s="140" t="s">
        <v>329</v>
      </c>
      <c r="E134" s="133"/>
      <c r="F134" s="31"/>
      <c r="G134" s="41">
        <f>IF(G129="-","-",SUM(G125:G127,G129:G133)*'3k HAP'!$E$10)</f>
        <v>0.9923682963427255</v>
      </c>
      <c r="H134" s="41">
        <f>IF(H129="-","-",SUM(H125:H127,H129:H133)*'3k HAP'!$E$10)</f>
        <v>0.99409614530251478</v>
      </c>
      <c r="I134" s="41">
        <f>IF(I129="-","-",SUM(I125:I127,I129:I133)*'3k HAP'!$E$10)</f>
        <v>1.0059162394779588</v>
      </c>
      <c r="J134" s="41">
        <f>IF(J129="-","-",SUM(J125:J127,J129:J133)*'3k HAP'!$E$10)</f>
        <v>1.0110997863573261</v>
      </c>
      <c r="K134" s="41">
        <f>IF(K129="-","-",SUM(K125:K127,K129:K133)*'3k HAP'!$E$10)</f>
        <v>1.0150575857953947</v>
      </c>
      <c r="L134" s="41">
        <f>IF(L129="-","-",SUM(L125:L127,L129:L133)*'3k HAP'!$E$10)</f>
        <v>1.0238654535873111</v>
      </c>
      <c r="M134" s="41">
        <f>IF(M129="-","-",SUM(M125:M127,M129:M133)*'3k HAP'!$E$10)</f>
        <v>1.0764506965719294</v>
      </c>
      <c r="N134" s="41">
        <f>IF(N129="-","-",SUM(N125:N127,N129:N133)*'3k HAP'!$E$10)</f>
        <v>1.1415823244837511</v>
      </c>
      <c r="O134" s="31"/>
      <c r="P134" s="41">
        <f>IF(P129="-","-",SUM(P125:P127,P129:P133)*'3k HAP'!$E$10)</f>
        <v>0.84449485614831143</v>
      </c>
      <c r="Q134" s="41" t="str">
        <f>IF(Q129="-","-",SUM(Q125:Q127,Q129:Q133)*'3k HAP'!$E$10)</f>
        <v>-</v>
      </c>
      <c r="R134" s="41" t="str">
        <f>IF(R129="-","-",SUM(R125:R127,R129:R133)*'3k HAP'!$E$10)</f>
        <v>-</v>
      </c>
      <c r="S134" s="41" t="str">
        <f>IF(S129="-","-",SUM(S125:S127,S129:S133)*'3k HAP'!$E$10)</f>
        <v>-</v>
      </c>
      <c r="T134" s="41" t="str">
        <f>IF(T129="-","-",SUM(T125:T127,T129:T133)*'3k HAP'!$E$10)</f>
        <v>-</v>
      </c>
      <c r="U134" s="41" t="str">
        <f>IF(U129="-","-",SUM(U125:U127,U129:U133)*'3k HAP'!$E$10)</f>
        <v>-</v>
      </c>
      <c r="V134" s="41" t="str">
        <f>IF(V129="-","-",SUM(V125:V127,V129:V133)*'3k HAP'!$E$10)</f>
        <v>-</v>
      </c>
      <c r="W134" s="41" t="str">
        <f>IF(W129="-","-",SUM(W125:W127,W129:W133)*'3k HAP'!$E$10)</f>
        <v>-</v>
      </c>
      <c r="X134" s="41" t="str">
        <f>IF(X129="-","-",SUM(X125:X127,X129:X133)*'3k HAP'!$E$10)</f>
        <v>-</v>
      </c>
      <c r="Y134" s="41" t="str">
        <f>IF(Y129="-","-",SUM(Y125:Y127,Y129:Y133)*'3k HAP'!$E$10)</f>
        <v>-</v>
      </c>
      <c r="Z134" s="41" t="str">
        <f>IF(Z129="-","-",SUM(Z125:Z127,Z129:Z133)*'3k HAP'!$E$10)</f>
        <v>-</v>
      </c>
      <c r="AA134" s="29"/>
    </row>
    <row r="135" spans="1:27" s="30" customFormat="1" ht="11.5" x14ac:dyDescent="0.25">
      <c r="A135" s="273">
        <v>11</v>
      </c>
      <c r="B135" s="142" t="s">
        <v>46</v>
      </c>
      <c r="C135" s="142" t="str">
        <f>B135&amp;"_"&amp;D135</f>
        <v>Total_Southern Western</v>
      </c>
      <c r="D135" s="140" t="s">
        <v>329</v>
      </c>
      <c r="E135" s="134"/>
      <c r="F135" s="31"/>
      <c r="G135" s="41">
        <f t="shared" ref="G135:N135" si="20">IF(G129="-","-",SUM(G125:G134))</f>
        <v>86.18629878766275</v>
      </c>
      <c r="H135" s="41">
        <f t="shared" si="20"/>
        <v>86.307381443229687</v>
      </c>
      <c r="I135" s="41">
        <f t="shared" si="20"/>
        <v>92.683699441574078</v>
      </c>
      <c r="J135" s="41">
        <f t="shared" si="20"/>
        <v>93.046947408274875</v>
      </c>
      <c r="K135" s="41">
        <f t="shared" si="20"/>
        <v>88.141298540992608</v>
      </c>
      <c r="L135" s="41">
        <f t="shared" si="20"/>
        <v>88.75852843026361</v>
      </c>
      <c r="M135" s="41">
        <f t="shared" si="20"/>
        <v>94.597050103099491</v>
      </c>
      <c r="N135" s="41">
        <f t="shared" si="20"/>
        <v>99.161286128639063</v>
      </c>
      <c r="O135" s="31"/>
      <c r="P135" s="41">
        <f t="shared" ref="P135:Z135" si="21">IF(P129="-","-",SUM(P125:P134))</f>
        <v>59.179755970990563</v>
      </c>
      <c r="Q135" s="41" t="str">
        <f t="shared" si="21"/>
        <v>-</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25" customHeight="1" x14ac:dyDescent="0.25">
      <c r="A136" s="273">
        <v>1</v>
      </c>
      <c r="B136" s="138" t="s">
        <v>353</v>
      </c>
      <c r="C136" s="138" t="s">
        <v>344</v>
      </c>
      <c r="D136" s="141" t="s">
        <v>330</v>
      </c>
      <c r="E136" s="137"/>
      <c r="F136" s="31"/>
      <c r="G136" s="135" t="s">
        <v>336</v>
      </c>
      <c r="H136" s="135" t="s">
        <v>336</v>
      </c>
      <c r="I136" s="135" t="s">
        <v>336</v>
      </c>
      <c r="J136" s="135" t="s">
        <v>336</v>
      </c>
      <c r="K136" s="135" t="s">
        <v>336</v>
      </c>
      <c r="L136" s="135" t="s">
        <v>336</v>
      </c>
      <c r="M136" s="135" t="s">
        <v>336</v>
      </c>
      <c r="N136" s="135" t="s">
        <v>336</v>
      </c>
      <c r="O136" s="31"/>
      <c r="P136" s="135" t="s">
        <v>336</v>
      </c>
      <c r="Q136" s="135" t="s">
        <v>336</v>
      </c>
      <c r="R136" s="135" t="s">
        <v>336</v>
      </c>
      <c r="S136" s="135" t="s">
        <v>336</v>
      </c>
      <c r="T136" s="135" t="s">
        <v>336</v>
      </c>
      <c r="U136" s="135" t="s">
        <v>336</v>
      </c>
      <c r="V136" s="135" t="s">
        <v>336</v>
      </c>
      <c r="W136" s="135" t="s">
        <v>336</v>
      </c>
      <c r="X136" s="135" t="s">
        <v>336</v>
      </c>
      <c r="Y136" s="135" t="s">
        <v>336</v>
      </c>
      <c r="Z136" s="135" t="s">
        <v>336</v>
      </c>
      <c r="AA136" s="29"/>
    </row>
    <row r="137" spans="1:27" s="30" customFormat="1" ht="11.25" customHeight="1" x14ac:dyDescent="0.25">
      <c r="A137" s="273">
        <v>2</v>
      </c>
      <c r="B137" s="138" t="s">
        <v>353</v>
      </c>
      <c r="C137" s="138" t="s">
        <v>303</v>
      </c>
      <c r="D137" s="141" t="s">
        <v>330</v>
      </c>
      <c r="E137" s="137"/>
      <c r="F137" s="31"/>
      <c r="G137" s="135" t="s">
        <v>336</v>
      </c>
      <c r="H137" s="135" t="s">
        <v>336</v>
      </c>
      <c r="I137" s="135" t="s">
        <v>336</v>
      </c>
      <c r="J137" s="135" t="s">
        <v>336</v>
      </c>
      <c r="K137" s="135" t="s">
        <v>336</v>
      </c>
      <c r="L137" s="135" t="s">
        <v>336</v>
      </c>
      <c r="M137" s="135" t="s">
        <v>336</v>
      </c>
      <c r="N137" s="135" t="s">
        <v>336</v>
      </c>
      <c r="O137" s="31"/>
      <c r="P137" s="135" t="s">
        <v>336</v>
      </c>
      <c r="Q137" s="135" t="s">
        <v>336</v>
      </c>
      <c r="R137" s="135" t="s">
        <v>336</v>
      </c>
      <c r="S137" s="135" t="s">
        <v>336</v>
      </c>
      <c r="T137" s="135" t="s">
        <v>336</v>
      </c>
      <c r="U137" s="135" t="s">
        <v>336</v>
      </c>
      <c r="V137" s="135" t="s">
        <v>336</v>
      </c>
      <c r="W137" s="135" t="s">
        <v>336</v>
      </c>
      <c r="X137" s="135" t="s">
        <v>336</v>
      </c>
      <c r="Y137" s="135" t="s">
        <v>336</v>
      </c>
      <c r="Z137" s="135" t="s">
        <v>336</v>
      </c>
      <c r="AA137" s="29"/>
    </row>
    <row r="138" spans="1:27" s="30" customFormat="1" ht="11.25" customHeight="1" x14ac:dyDescent="0.25">
      <c r="A138" s="273">
        <v>3</v>
      </c>
      <c r="B138" s="138" t="s">
        <v>2</v>
      </c>
      <c r="C138" s="138" t="s">
        <v>345</v>
      </c>
      <c r="D138" s="141" t="s">
        <v>330</v>
      </c>
      <c r="E138" s="137"/>
      <c r="F138" s="31"/>
      <c r="G138" s="135">
        <f>IF('3c PC'!G14="-","-",'3c PC'!G61)</f>
        <v>6.5567588596821027</v>
      </c>
      <c r="H138" s="135">
        <f>IF('3c PC'!H14="-","-",'3c PC'!H61)</f>
        <v>6.5567588596821027</v>
      </c>
      <c r="I138" s="135">
        <f>IF('3c PC'!I14="-","-",'3c PC'!I61)</f>
        <v>6.6197359495950758</v>
      </c>
      <c r="J138" s="135">
        <f>IF('3c PC'!J14="-","-",'3c PC'!J61)</f>
        <v>6.6197359495950758</v>
      </c>
      <c r="K138" s="135">
        <f>IF('3c PC'!K14="-","-",'3c PC'!K61)</f>
        <v>6.6995028867368616</v>
      </c>
      <c r="L138" s="135">
        <f>IF('3c PC'!L14="-","-",'3c PC'!L61)</f>
        <v>6.6995028867368616</v>
      </c>
      <c r="M138" s="135">
        <f>IF('3c PC'!M14="-","-",'3c PC'!M61)</f>
        <v>7.1131218301273513</v>
      </c>
      <c r="N138" s="135">
        <f>IF('3c PC'!N14="-","-",'3c PC'!N61)</f>
        <v>7.1131218301273513</v>
      </c>
      <c r="O138" s="31"/>
      <c r="P138" s="135" t="str">
        <f>'3c PC'!P61</f>
        <v>-</v>
      </c>
      <c r="Q138" s="135" t="str">
        <f>'3c PC'!Q61</f>
        <v>-</v>
      </c>
      <c r="R138" s="135" t="str">
        <f>'3c PC'!R61</f>
        <v>-</v>
      </c>
      <c r="S138" s="135" t="str">
        <f>'3c PC'!S61</f>
        <v>-</v>
      </c>
      <c r="T138" s="135" t="str">
        <f>'3c PC'!T61</f>
        <v>-</v>
      </c>
      <c r="U138" s="135" t="str">
        <f>'3c PC'!U61</f>
        <v>-</v>
      </c>
      <c r="V138" s="135" t="str">
        <f>'3c PC'!V61</f>
        <v>-</v>
      </c>
      <c r="W138" s="135" t="str">
        <f>'3c PC'!W61</f>
        <v>-</v>
      </c>
      <c r="X138" s="135" t="str">
        <f>'3c PC'!X61</f>
        <v>-</v>
      </c>
      <c r="Y138" s="135" t="str">
        <f>'3c PC'!Y61</f>
        <v>-</v>
      </c>
      <c r="Z138" s="135" t="str">
        <f>'3c PC'!Z61</f>
        <v>-</v>
      </c>
      <c r="AA138" s="29"/>
    </row>
    <row r="139" spans="1:27" s="30" customFormat="1" ht="11.25" customHeight="1" x14ac:dyDescent="0.25">
      <c r="A139" s="273">
        <v>4</v>
      </c>
      <c r="B139" s="138" t="s">
        <v>355</v>
      </c>
      <c r="C139" s="138" t="s">
        <v>346</v>
      </c>
      <c r="D139" s="141" t="s">
        <v>330</v>
      </c>
      <c r="E139" s="137"/>
      <c r="F139" s="31"/>
      <c r="G139" s="135">
        <f>IF('3d NC-Elec'!H53="-","-",'3d NC-Elec'!H53)</f>
        <v>28.031999999999996</v>
      </c>
      <c r="H139" s="135">
        <f>IF('3d NC-Elec'!I53="-","-",'3d NC-Elec'!I53)</f>
        <v>28.031999999999996</v>
      </c>
      <c r="I139" s="135">
        <f>IF('3d NC-Elec'!J53="-","-",'3d NC-Elec'!J53)</f>
        <v>19.381499999999999</v>
      </c>
      <c r="J139" s="135">
        <f>IF('3d NC-Elec'!K53="-","-",'3d NC-Elec'!K53)</f>
        <v>19.381499999999999</v>
      </c>
      <c r="K139" s="135">
        <f>IF('3d NC-Elec'!L53="-","-",'3d NC-Elec'!L53)</f>
        <v>18.651500000000002</v>
      </c>
      <c r="L139" s="135">
        <f>IF('3d NC-Elec'!M53="-","-",'3d NC-Elec'!M53)</f>
        <v>18.651500000000002</v>
      </c>
      <c r="M139" s="135">
        <f>IF('3d NC-Elec'!N53="-","-",'3d NC-Elec'!N53)</f>
        <v>18.906999999999996</v>
      </c>
      <c r="N139" s="135">
        <f>IF('3d NC-Elec'!O53="-","-",'3d NC-Elec'!O53)</f>
        <v>18.906999999999996</v>
      </c>
      <c r="O139" s="31"/>
      <c r="P139" s="135" t="str">
        <f>'3d NC-Elec'!Q53</f>
        <v>-</v>
      </c>
      <c r="Q139" s="135" t="str">
        <f>'3d NC-Elec'!R53</f>
        <v>-</v>
      </c>
      <c r="R139" s="135" t="str">
        <f>'3d NC-Elec'!S53</f>
        <v>-</v>
      </c>
      <c r="S139" s="135" t="str">
        <f>'3d NC-Elec'!T53</f>
        <v>-</v>
      </c>
      <c r="T139" s="135" t="str">
        <f>'3d NC-Elec'!U53</f>
        <v>-</v>
      </c>
      <c r="U139" s="135" t="str">
        <f>'3d NC-Elec'!V53</f>
        <v>-</v>
      </c>
      <c r="V139" s="135" t="str">
        <f>'3d NC-Elec'!W53</f>
        <v>-</v>
      </c>
      <c r="W139" s="135" t="str">
        <f>'3d NC-Elec'!X53</f>
        <v>-</v>
      </c>
      <c r="X139" s="135" t="str">
        <f>'3d NC-Elec'!Y53</f>
        <v>-</v>
      </c>
      <c r="Y139" s="135" t="str">
        <f>'3d NC-Elec'!Z53</f>
        <v>-</v>
      </c>
      <c r="Z139" s="135" t="str">
        <f>'3d NC-Elec'!AA53</f>
        <v>-</v>
      </c>
      <c r="AA139" s="29"/>
    </row>
    <row r="140" spans="1:27" s="30" customFormat="1" ht="11.25" customHeight="1" x14ac:dyDescent="0.25">
      <c r="A140" s="273">
        <v>5</v>
      </c>
      <c r="B140" s="138" t="s">
        <v>352</v>
      </c>
      <c r="C140" s="138" t="s">
        <v>347</v>
      </c>
      <c r="D140" s="141" t="s">
        <v>330</v>
      </c>
      <c r="E140" s="137"/>
      <c r="F140" s="31"/>
      <c r="G140" s="135">
        <f>IF('3f CPIH'!C$16="-","-",'3g OC '!$E$9*('3f CPIH'!C$16/'3f CPIH'!$G$16))</f>
        <v>42.4769437907173</v>
      </c>
      <c r="H140" s="135">
        <f>IF('3f CPIH'!D$16="-","-",'3g OC '!$E$9*('3f CPIH'!D$16/'3f CPIH'!$G$16))</f>
        <v>42.561982717225234</v>
      </c>
      <c r="I140" s="135">
        <f>IF('3f CPIH'!E$16="-","-",'3g OC '!$E$9*('3f CPIH'!E$16/'3f CPIH'!$G$16))</f>
        <v>42.689541106987157</v>
      </c>
      <c r="J140" s="135">
        <f>IF('3f CPIH'!F$16="-","-",'3g OC '!$E$9*('3f CPIH'!F$16/'3f CPIH'!$G$16))</f>
        <v>42.944657886510981</v>
      </c>
      <c r="K140" s="135">
        <f>IF('3f CPIH'!G$16="-","-",'3g OC '!$E$9*('3f CPIH'!G$16/'3f CPIH'!$G$16))</f>
        <v>43.454891445558637</v>
      </c>
      <c r="L140" s="135">
        <f>IF('3f CPIH'!H$16="-","-",'3g OC '!$E$9*('3f CPIH'!H$16/'3f CPIH'!$G$16))</f>
        <v>44.007644467860267</v>
      </c>
      <c r="M140" s="135">
        <f>IF('3f CPIH'!I$16="-","-",'3g OC '!$E$9*('3f CPIH'!I$16/'3f CPIH'!$G$16))</f>
        <v>44.645436416669831</v>
      </c>
      <c r="N140" s="135">
        <f>IF('3f CPIH'!J$16="-","-",'3g OC '!$E$9*('3f CPIH'!J$16/'3f CPIH'!$G$16))</f>
        <v>45.028111585955578</v>
      </c>
      <c r="O140" s="31"/>
      <c r="P140" s="135">
        <f>IF('3f CPIH'!L$16="-","-",'3g OC '!$E$9*('3f CPIH'!L$16/'3f CPIH'!$G$16))</f>
        <v>45.028111585955578</v>
      </c>
      <c r="Q140" s="135" t="str">
        <f>IF('3f CPIH'!M$16="-","-",'3g OC '!$E$9*('3f CPIH'!M$16/'3f CPIH'!$G$16))</f>
        <v>-</v>
      </c>
      <c r="R140" s="135" t="str">
        <f>IF('3f CPIH'!N$16="-","-",'3g OC '!$E$9*('3f CPIH'!N$16/'3f CPIH'!$G$16))</f>
        <v>-</v>
      </c>
      <c r="S140" s="135" t="str">
        <f>IF('3f CPIH'!O$16="-","-",'3g OC '!$E$9*('3f CPIH'!O$16/'3f CPIH'!$G$16))</f>
        <v>-</v>
      </c>
      <c r="T140" s="135" t="str">
        <f>IF('3f CPIH'!P$16="-","-",'3g OC '!$E$9*('3f CPIH'!P$16/'3f CPIH'!$G$16))</f>
        <v>-</v>
      </c>
      <c r="U140" s="135" t="str">
        <f>IF('3f CPIH'!Q$16="-","-",'3g OC '!$E$9*('3f CPIH'!Q$16/'3f CPIH'!$G$16))</f>
        <v>-</v>
      </c>
      <c r="V140" s="135" t="str">
        <f>IF('3f CPIH'!R$16="-","-",'3g OC '!$E$9*('3f CPIH'!R$16/'3f CPIH'!$G$16))</f>
        <v>-</v>
      </c>
      <c r="W140" s="135" t="str">
        <f>IF('3f CPIH'!S$16="-","-",'3g OC '!$E$9*('3f CPIH'!S$16/'3f CPIH'!$G$16))</f>
        <v>-</v>
      </c>
      <c r="X140" s="135" t="str">
        <f>IF('3f CPIH'!T$16="-","-",'3g OC '!$E$9*('3f CPIH'!T$16/'3f CPIH'!$G$16))</f>
        <v>-</v>
      </c>
      <c r="Y140" s="135" t="str">
        <f>IF('3f CPIH'!U$16="-","-",'3g OC '!$E$9*('3f CPIH'!U$16/'3f CPIH'!$G$16))</f>
        <v>-</v>
      </c>
      <c r="Z140" s="135" t="str">
        <f>IF('3f CPIH'!V$16="-","-",'3g OC '!$E$9*('3f CPIH'!V$16/'3f CPIH'!$G$16))</f>
        <v>-</v>
      </c>
      <c r="AA140" s="29"/>
    </row>
    <row r="141" spans="1:27" s="30" customFormat="1" ht="11.25" customHeight="1" x14ac:dyDescent="0.25">
      <c r="A141" s="273">
        <v>6</v>
      </c>
      <c r="B141" s="138" t="s">
        <v>352</v>
      </c>
      <c r="C141" s="138" t="s">
        <v>45</v>
      </c>
      <c r="D141" s="141" t="s">
        <v>330</v>
      </c>
      <c r="E141" s="137"/>
      <c r="F141" s="31"/>
      <c r="G141" s="135" t="s">
        <v>336</v>
      </c>
      <c r="H141" s="135" t="s">
        <v>336</v>
      </c>
      <c r="I141" s="135" t="s">
        <v>336</v>
      </c>
      <c r="J141" s="135" t="s">
        <v>336</v>
      </c>
      <c r="K141" s="135">
        <f>IF('3h SMNCC'!F$36="-","-",'3h SMNCC'!F$44)</f>
        <v>0</v>
      </c>
      <c r="L141" s="135">
        <f>IF('3h SMNCC'!G$36="-","-",'3h SMNCC'!G$44)</f>
        <v>-0.15183804717209767</v>
      </c>
      <c r="M141" s="135">
        <f>IF('3h SMNCC'!H$36="-","-",'3h SMNCC'!H$44)</f>
        <v>1.7175769694001015</v>
      </c>
      <c r="N141" s="135">
        <f>IF('3h SMNCC'!I$36="-","-",'3h SMNCC'!I$44)</f>
        <v>5.3116046327263104</v>
      </c>
      <c r="O141" s="31"/>
      <c r="P141" s="135" t="str">
        <f>IF('3h SMNCC'!K$36="-","-",'3h SMNCC'!K$44)</f>
        <v>-</v>
      </c>
      <c r="Q141" s="135" t="str">
        <f>IF('3h SMNCC'!L$36="-","-",'3h SMNCC'!L$44)</f>
        <v>-</v>
      </c>
      <c r="R141" s="135" t="str">
        <f>IF('3h SMNCC'!M$36="-","-",'3h SMNCC'!M$44)</f>
        <v>-</v>
      </c>
      <c r="S141" s="135" t="str">
        <f>IF('3h SMNCC'!N$36="-","-",'3h SMNCC'!N$44)</f>
        <v>-</v>
      </c>
      <c r="T141" s="135" t="str">
        <f>IF('3h SMNCC'!O$36="-","-",'3h SMNCC'!O$44)</f>
        <v>-</v>
      </c>
      <c r="U141" s="135" t="str">
        <f>IF('3h SMNCC'!P$36="-","-",'3h SMNCC'!P$44)</f>
        <v>-</v>
      </c>
      <c r="V141" s="135" t="str">
        <f>IF('3h SMNCC'!Q$36="-","-",'3h SMNCC'!Q$44)</f>
        <v>-</v>
      </c>
      <c r="W141" s="135" t="str">
        <f>IF('3h SMNCC'!R$36="-","-",'3h SMNCC'!R$44)</f>
        <v>-</v>
      </c>
      <c r="X141" s="135" t="str">
        <f>IF('3h SMNCC'!S$36="-","-",'3h SMNCC'!S$44)</f>
        <v>-</v>
      </c>
      <c r="Y141" s="135" t="str">
        <f>IF('3h SMNCC'!T$36="-","-",'3h SMNCC'!T$44)</f>
        <v>-</v>
      </c>
      <c r="Z141" s="135" t="str">
        <f>IF('3h SMNCC'!U$36="-","-",'3h SMNCC'!U$44)</f>
        <v>-</v>
      </c>
      <c r="AA141" s="29"/>
    </row>
    <row r="142" spans="1:27" s="30" customFormat="1" ht="11.25" customHeight="1" x14ac:dyDescent="0.25">
      <c r="A142" s="273">
        <v>7</v>
      </c>
      <c r="B142" s="138" t="s">
        <v>352</v>
      </c>
      <c r="C142" s="138" t="s">
        <v>399</v>
      </c>
      <c r="D142" s="141" t="s">
        <v>330</v>
      </c>
      <c r="E142" s="137"/>
      <c r="F142" s="31"/>
      <c r="G142" s="135">
        <f>IF('3f CPIH'!C$16="-","-",'3i PAAC PAP'!$G$11*('3f CPIH'!C$16/'3f CPIH'!$G$16))</f>
        <v>12.553203379941255</v>
      </c>
      <c r="H142" s="135">
        <f>IF('3f CPIH'!D$16="-","-",'3i PAAC PAP'!$G$11*('3f CPIH'!D$16/'3f CPIH'!$G$16))</f>
        <v>12.578334918239436</v>
      </c>
      <c r="I142" s="135">
        <f>IF('3f CPIH'!E$16="-","-",'3i PAAC PAP'!$G$11*('3f CPIH'!E$16/'3f CPIH'!$G$16))</f>
        <v>12.616032225686709</v>
      </c>
      <c r="J142" s="135">
        <f>IF('3f CPIH'!F$16="-","-",'3i PAAC PAP'!$G$11*('3f CPIH'!F$16/'3f CPIH'!$G$16))</f>
        <v>12.691426840581251</v>
      </c>
      <c r="K142" s="135">
        <f>IF('3f CPIH'!G$16="-","-",'3i PAAC PAP'!$G$11*('3f CPIH'!G$16/'3f CPIH'!$G$16))</f>
        <v>12.842216070370334</v>
      </c>
      <c r="L142" s="135">
        <f>IF('3f CPIH'!H$16="-","-",'3i PAAC PAP'!$G$11*('3f CPIH'!H$16/'3f CPIH'!$G$16))</f>
        <v>13.005571069308509</v>
      </c>
      <c r="M142" s="135">
        <f>IF('3f CPIH'!I$16="-","-",'3i PAAC PAP'!$G$11*('3f CPIH'!I$16/'3f CPIH'!$G$16))</f>
        <v>13.194057606544863</v>
      </c>
      <c r="N142" s="135">
        <f>IF('3f CPIH'!J$16="-","-",'3i PAAC PAP'!$G$11*('3f CPIH'!J$16/'3f CPIH'!$G$16))</f>
        <v>13.307149528886677</v>
      </c>
      <c r="O142" s="31"/>
      <c r="P142" s="135">
        <f>IF('3f CPIH'!L$16="-","-",'3i PAAC PAP'!$G$11*('3f CPIH'!L$16/'3f CPIH'!$G$16))</f>
        <v>13.307149528886677</v>
      </c>
      <c r="Q142" s="135" t="str">
        <f>IF('3f CPIH'!M$16="-","-",'3i PAAC PAP'!$G$11*('3f CPIH'!M$16/'3f CPIH'!$G$16))</f>
        <v>-</v>
      </c>
      <c r="R142" s="135" t="str">
        <f>IF('3f CPIH'!N$16="-","-",'3i PAAC PAP'!$G$11*('3f CPIH'!N$16/'3f CPIH'!$G$16))</f>
        <v>-</v>
      </c>
      <c r="S142" s="135" t="str">
        <f>IF('3f CPIH'!O$16="-","-",'3i PAAC PAP'!$G$11*('3f CPIH'!O$16/'3f CPIH'!$G$16))</f>
        <v>-</v>
      </c>
      <c r="T142" s="135" t="str">
        <f>IF('3f CPIH'!P$16="-","-",'3i PAAC PAP'!$G$11*('3f CPIH'!P$16/'3f CPIH'!$G$16))</f>
        <v>-</v>
      </c>
      <c r="U142" s="135" t="str">
        <f>IF('3f CPIH'!Q$16="-","-",'3i PAAC PAP'!$G$11*('3f CPIH'!Q$16/'3f CPIH'!$G$16))</f>
        <v>-</v>
      </c>
      <c r="V142" s="135" t="str">
        <f>IF('3f CPIH'!R$16="-","-",'3i PAAC PAP'!$G$11*('3f CPIH'!R$16/'3f CPIH'!$G$16))</f>
        <v>-</v>
      </c>
      <c r="W142" s="135" t="str">
        <f>IF('3f CPIH'!S$16="-","-",'3i PAAC PAP'!$G$11*('3f CPIH'!S$16/'3f CPIH'!$G$16))</f>
        <v>-</v>
      </c>
      <c r="X142" s="135" t="str">
        <f>IF('3f CPIH'!T$16="-","-",'3i PAAC PAP'!$G$11*('3f CPIH'!T$16/'3f CPIH'!$G$16))</f>
        <v>-</v>
      </c>
      <c r="Y142" s="135" t="str">
        <f>IF('3f CPIH'!U$16="-","-",'3i PAAC PAP'!$G$11*('3f CPIH'!U$16/'3f CPIH'!$G$16))</f>
        <v>-</v>
      </c>
      <c r="Z142" s="135" t="str">
        <f>IF('3f CPIH'!V$16="-","-",'3i PAAC PAP'!$G$11*('3f CPIH'!V$16/'3f CPIH'!$G$16))</f>
        <v>-</v>
      </c>
      <c r="AA142" s="29"/>
    </row>
    <row r="143" spans="1:27" s="30" customFormat="1" ht="11.5" x14ac:dyDescent="0.25">
      <c r="A143" s="273">
        <v>8</v>
      </c>
      <c r="B143" s="138" t="s">
        <v>352</v>
      </c>
      <c r="C143" s="138" t="s">
        <v>417</v>
      </c>
      <c r="D143" s="141" t="s">
        <v>330</v>
      </c>
      <c r="E143" s="137"/>
      <c r="F143" s="31"/>
      <c r="G143" s="135">
        <f>IF(G138="-","-",SUM(G136:G141)*'3i PAAC PAP'!$G$23)</f>
        <v>6.3064213094161499</v>
      </c>
      <c r="H143" s="135">
        <f>IF(H138="-","-",SUM(H136:H141)*'3i PAAC PAP'!$G$23)</f>
        <v>6.3133801935866138</v>
      </c>
      <c r="I143" s="135">
        <f>IF(I138="-","-",SUM(I136:I141)*'3i PAAC PAP'!$G$23)</f>
        <v>5.621086492328752</v>
      </c>
      <c r="J143" s="135">
        <f>IF(J138="-","-",SUM(J136:J141)*'3i PAAC PAP'!$G$23)</f>
        <v>5.6419631448401439</v>
      </c>
      <c r="K143" s="135">
        <f>IF(K138="-","-",SUM(K136:K141)*'3i PAAC PAP'!$G$23)</f>
        <v>5.6305067404504552</v>
      </c>
      <c r="L143" s="135">
        <f>IF(L138="-","-",SUM(L136:L141)*'3i PAAC PAP'!$G$23)</f>
        <v>5.663314314448586</v>
      </c>
      <c r="M143" s="135">
        <f>IF(M138="-","-",SUM(M136:M141)*'3i PAAC PAP'!$G$23)</f>
        <v>5.9232386219917421</v>
      </c>
      <c r="N143" s="135">
        <f>IF(N138="-","-",SUM(N136:N141)*'3i PAAC PAP'!$G$23)</f>
        <v>6.2486591738365345</v>
      </c>
      <c r="O143" s="31"/>
      <c r="P143" s="135" t="str">
        <f>IF(P138="-","-",SUM(P136:P141)*'3i PAAC PAP'!$G$23)</f>
        <v>-</v>
      </c>
      <c r="Q143" s="135" t="str">
        <f>IF(Q138="-","-",SUM(Q136:Q141)*'3i PAAC PAP'!$G$23)</f>
        <v>-</v>
      </c>
      <c r="R143" s="135" t="str">
        <f>IF(R138="-","-",SUM(R136:R141)*'3i PAAC PAP'!$G$23)</f>
        <v>-</v>
      </c>
      <c r="S143" s="135" t="str">
        <f>IF(S138="-","-",SUM(S136:S141)*'3i PAAC PAP'!$G$23)</f>
        <v>-</v>
      </c>
      <c r="T143" s="135" t="str">
        <f>IF(T138="-","-",SUM(T136:T141)*'3i PAAC PAP'!$G$23)</f>
        <v>-</v>
      </c>
      <c r="U143" s="135" t="str">
        <f>IF(U138="-","-",SUM(U136:U141)*'3i PAAC PAP'!$G$23)</f>
        <v>-</v>
      </c>
      <c r="V143" s="135" t="str">
        <f>IF(V138="-","-",SUM(V136:V141)*'3i PAAC PAP'!$G$23)</f>
        <v>-</v>
      </c>
      <c r="W143" s="135" t="str">
        <f>IF(W138="-","-",SUM(W136:W141)*'3i PAAC PAP'!$G$23)</f>
        <v>-</v>
      </c>
      <c r="X143" s="135" t="str">
        <f>IF(X138="-","-",SUM(X136:X141)*'3i PAAC PAP'!$G$23)</f>
        <v>-</v>
      </c>
      <c r="Y143" s="135" t="str">
        <f>IF(Y138="-","-",SUM(Y136:Y141)*'3i PAAC PAP'!$G$23)</f>
        <v>-</v>
      </c>
      <c r="Z143" s="135" t="str">
        <f>IF(Z138="-","-",SUM(Z136:Z141)*'3i PAAC PAP'!$G$23)</f>
        <v>-</v>
      </c>
      <c r="AA143" s="29"/>
    </row>
    <row r="144" spans="1:27" s="30" customFormat="1" ht="11.5" x14ac:dyDescent="0.25">
      <c r="A144" s="273">
        <v>9</v>
      </c>
      <c r="B144" s="138" t="s">
        <v>398</v>
      </c>
      <c r="C144" s="138" t="s">
        <v>548</v>
      </c>
      <c r="D144" s="141" t="s">
        <v>330</v>
      </c>
      <c r="E144" s="193"/>
      <c r="F144" s="31"/>
      <c r="G144" s="135">
        <f>IF(G138="-","-",SUM(G136:G143)*'3j EBIT'!$E$9)</f>
        <v>1.8225812194553792</v>
      </c>
      <c r="H144" s="135">
        <f>IF(H138="-","-",SUM(H136:H143)*'3j EBIT'!$E$9)</f>
        <v>1.8248066770859341</v>
      </c>
      <c r="I144" s="135">
        <f>IF(I138="-","-",SUM(I136:I143)*'3j EBIT'!$E$9)</f>
        <v>1.6516300197173563</v>
      </c>
      <c r="J144" s="135">
        <f>IF(J138="-","-",SUM(J136:J143)*'3j EBIT'!$E$9)</f>
        <v>1.6583063926090214</v>
      </c>
      <c r="K144" s="135">
        <f>IF(K138="-","-",SUM(K136:K143)*'3j EBIT'!$E$9)</f>
        <v>1.6582937257192099</v>
      </c>
      <c r="L144" s="135">
        <f>IF(L138="-","-",SUM(L136:L143)*'3j EBIT'!$E$9)</f>
        <v>1.6696381991324607</v>
      </c>
      <c r="M144" s="135">
        <f>IF(M138="-","-",SUM(M136:M143)*'3j EBIT'!$E$9)</f>
        <v>1.7385081974499437</v>
      </c>
      <c r="N144" s="135">
        <f>IF(N138="-","-",SUM(N136:N143)*'3j EBIT'!$E$9)</f>
        <v>1.8223972882791164</v>
      </c>
      <c r="O144" s="31"/>
      <c r="P144" s="135" t="str">
        <f>IF(P138="-","-",SUM(P136:P143)*'3j EBIT'!$E$9)</f>
        <v>-</v>
      </c>
      <c r="Q144" s="135" t="str">
        <f>IF(Q138="-","-",SUM(Q136:Q143)*'3j EBIT'!$E$9)</f>
        <v>-</v>
      </c>
      <c r="R144" s="135" t="str">
        <f>IF(R138="-","-",SUM(R136:R143)*'3j EBIT'!$E$9)</f>
        <v>-</v>
      </c>
      <c r="S144" s="135" t="str">
        <f>IF(S138="-","-",SUM(S136:S143)*'3j EBIT'!$E$9)</f>
        <v>-</v>
      </c>
      <c r="T144" s="135" t="str">
        <f>IF(T138="-","-",SUM(T136:T143)*'3j EBIT'!$E$9)</f>
        <v>-</v>
      </c>
      <c r="U144" s="135" t="str">
        <f>IF(U138="-","-",SUM(U136:U143)*'3j EBIT'!$E$9)</f>
        <v>-</v>
      </c>
      <c r="V144" s="135" t="str">
        <f>IF(V138="-","-",SUM(V136:V143)*'3j EBIT'!$E$9)</f>
        <v>-</v>
      </c>
      <c r="W144" s="135" t="str">
        <f>IF(W138="-","-",SUM(W136:W143)*'3j EBIT'!$E$9)</f>
        <v>-</v>
      </c>
      <c r="X144" s="135" t="str">
        <f>IF(X138="-","-",SUM(X136:X143)*'3j EBIT'!$E$9)</f>
        <v>-</v>
      </c>
      <c r="Y144" s="135" t="str">
        <f>IF(Y138="-","-",SUM(Y136:Y143)*'3j EBIT'!$E$9)</f>
        <v>-</v>
      </c>
      <c r="Z144" s="135" t="str">
        <f>IF(Z138="-","-",SUM(Z136:Z143)*'3j EBIT'!$E$9)</f>
        <v>-</v>
      </c>
      <c r="AA144" s="29"/>
    </row>
    <row r="145" spans="1:27" s="30" customFormat="1" ht="11.5" x14ac:dyDescent="0.25">
      <c r="A145" s="273">
        <v>10</v>
      </c>
      <c r="B145" s="138" t="s">
        <v>294</v>
      </c>
      <c r="C145" s="188" t="s">
        <v>549</v>
      </c>
      <c r="D145" s="141" t="s">
        <v>330</v>
      </c>
      <c r="E145" s="141"/>
      <c r="F145" s="31"/>
      <c r="G145" s="135">
        <f>IF(G140="-","-",SUM(G136:G138,G140:G144)*'3k HAP'!$E$10)</f>
        <v>1.0092476667594998</v>
      </c>
      <c r="H145" s="135">
        <f>IF(H140="-","-",SUM(H136:H138,H140:H144)*'3k HAP'!$E$10)</f>
        <v>1.0109755157192888</v>
      </c>
      <c r="I145" s="135">
        <f>IF(I140="-","-",SUM(I136:I138,I140:I144)*'3k HAP'!$E$10)</f>
        <v>1.0017504974199729</v>
      </c>
      <c r="J145" s="135">
        <f>IF(J140="-","-",SUM(J136:J138,J140:J144)*'3k HAP'!$E$10)</f>
        <v>1.0069340442993402</v>
      </c>
      <c r="K145" s="135">
        <f>IF(K140="-","-",SUM(K136:K138,K140:K144)*'3k HAP'!$E$10)</f>
        <v>1.0174921103747372</v>
      </c>
      <c r="L145" s="135">
        <f>IF(L140="-","-",SUM(L136:L138,L140:L144)*'3k HAP'!$E$10)</f>
        <v>1.0262999781666535</v>
      </c>
      <c r="M145" s="135">
        <f>IF(M140="-","-",SUM(M136:M138,M140:M144)*'3k HAP'!$E$10)</f>
        <v>1.0760719927484761</v>
      </c>
      <c r="N145" s="135">
        <f>IF(N140="-","-",SUM(N136:N138,N140:N144)*'3k HAP'!$E$10)</f>
        <v>1.1412036206602978</v>
      </c>
      <c r="O145" s="31"/>
      <c r="P145" s="135">
        <f>IF(P140="-","-",SUM(P136:P138,P140:P144)*'3k HAP'!$E$10)</f>
        <v>0.84449485614831143</v>
      </c>
      <c r="Q145" s="135" t="str">
        <f>IF(Q140="-","-",SUM(Q136:Q138,Q140:Q144)*'3k HAP'!$E$10)</f>
        <v>-</v>
      </c>
      <c r="R145" s="135" t="str">
        <f>IF(R140="-","-",SUM(R136:R138,R140:R144)*'3k HAP'!$E$10)</f>
        <v>-</v>
      </c>
      <c r="S145" s="135" t="str">
        <f>IF(S140="-","-",SUM(S136:S138,S140:S144)*'3k HAP'!$E$10)</f>
        <v>-</v>
      </c>
      <c r="T145" s="135" t="str">
        <f>IF(T140="-","-",SUM(T136:T138,T140:T144)*'3k HAP'!$E$10)</f>
        <v>-</v>
      </c>
      <c r="U145" s="135" t="str">
        <f>IF(U140="-","-",SUM(U136:U138,U140:U144)*'3k HAP'!$E$10)</f>
        <v>-</v>
      </c>
      <c r="V145" s="135" t="str">
        <f>IF(V140="-","-",SUM(V136:V138,V140:V144)*'3k HAP'!$E$10)</f>
        <v>-</v>
      </c>
      <c r="W145" s="135" t="str">
        <f>IF(W140="-","-",SUM(W136:W138,W140:W144)*'3k HAP'!$E$10)</f>
        <v>-</v>
      </c>
      <c r="X145" s="135" t="str">
        <f>IF(X140="-","-",SUM(X136:X138,X140:X144)*'3k HAP'!$E$10)</f>
        <v>-</v>
      </c>
      <c r="Y145" s="135" t="str">
        <f>IF(Y140="-","-",SUM(Y136:Y138,Y140:Y144)*'3k HAP'!$E$10)</f>
        <v>-</v>
      </c>
      <c r="Z145" s="135" t="str">
        <f>IF(Z140="-","-",SUM(Z136:Z138,Z140:Z144)*'3k HAP'!$E$10)</f>
        <v>-</v>
      </c>
      <c r="AA145" s="29"/>
    </row>
    <row r="146" spans="1:27" s="30" customFormat="1" ht="11.25" customHeight="1" x14ac:dyDescent="0.25">
      <c r="A146" s="273">
        <v>11</v>
      </c>
      <c r="B146" s="138" t="s">
        <v>46</v>
      </c>
      <c r="C146" s="138" t="str">
        <f>B146&amp;"_"&amp;D146</f>
        <v>Total_Yorkshire</v>
      </c>
      <c r="D146" s="141" t="s">
        <v>330</v>
      </c>
      <c r="E146" s="193"/>
      <c r="F146" s="31"/>
      <c r="G146" s="135">
        <f t="shared" ref="G146:N146" si="22">IF(G140="-","-",SUM(G136:G145))</f>
        <v>98.757156225971684</v>
      </c>
      <c r="H146" s="135">
        <f t="shared" si="22"/>
        <v>98.878238881538607</v>
      </c>
      <c r="I146" s="135">
        <f t="shared" si="22"/>
        <v>89.581276291735037</v>
      </c>
      <c r="J146" s="135">
        <f t="shared" si="22"/>
        <v>89.944524258435806</v>
      </c>
      <c r="K146" s="135">
        <f t="shared" si="22"/>
        <v>89.954402979210244</v>
      </c>
      <c r="L146" s="135">
        <f t="shared" si="22"/>
        <v>90.571632868481259</v>
      </c>
      <c r="M146" s="135">
        <f t="shared" si="22"/>
        <v>94.315011634932304</v>
      </c>
      <c r="N146" s="135">
        <f t="shared" si="22"/>
        <v>98.879247660471862</v>
      </c>
      <c r="O146" s="31"/>
      <c r="P146" s="135">
        <f t="shared" ref="P146:Z146" si="23">IF(P140="-","-",SUM(P136:P145))</f>
        <v>59.179755970990563</v>
      </c>
      <c r="Q146" s="135" t="str">
        <f t="shared" si="23"/>
        <v>-</v>
      </c>
      <c r="R146" s="135" t="str">
        <f t="shared" si="23"/>
        <v>-</v>
      </c>
      <c r="S146" s="135" t="str">
        <f t="shared" si="23"/>
        <v>-</v>
      </c>
      <c r="T146" s="135" t="str">
        <f t="shared" si="23"/>
        <v>-</v>
      </c>
      <c r="U146" s="135" t="str">
        <f t="shared" si="23"/>
        <v>-</v>
      </c>
      <c r="V146" s="135" t="str">
        <f t="shared" si="23"/>
        <v>-</v>
      </c>
      <c r="W146" s="135" t="str">
        <f t="shared" si="23"/>
        <v>-</v>
      </c>
      <c r="X146" s="135" t="str">
        <f t="shared" si="23"/>
        <v>-</v>
      </c>
      <c r="Y146" s="135" t="str">
        <f t="shared" si="23"/>
        <v>-</v>
      </c>
      <c r="Z146" s="135" t="str">
        <f t="shared" si="23"/>
        <v>-</v>
      </c>
      <c r="AA146" s="29"/>
    </row>
    <row r="147" spans="1:27" s="30" customFormat="1" ht="11.25" customHeight="1" x14ac:dyDescent="0.25">
      <c r="A147" s="273">
        <v>1</v>
      </c>
      <c r="B147" s="142" t="s">
        <v>353</v>
      </c>
      <c r="C147" s="142" t="s">
        <v>344</v>
      </c>
      <c r="D147" s="140" t="s">
        <v>331</v>
      </c>
      <c r="E147" s="192"/>
      <c r="F147" s="31"/>
      <c r="G147" s="41" t="s">
        <v>336</v>
      </c>
      <c r="H147" s="41" t="s">
        <v>336</v>
      </c>
      <c r="I147" s="41" t="s">
        <v>336</v>
      </c>
      <c r="J147" s="41" t="s">
        <v>336</v>
      </c>
      <c r="K147" s="41" t="s">
        <v>336</v>
      </c>
      <c r="L147" s="41" t="s">
        <v>336</v>
      </c>
      <c r="M147" s="41" t="s">
        <v>336</v>
      </c>
      <c r="N147" s="41" t="s">
        <v>336</v>
      </c>
      <c r="O147" s="31"/>
      <c r="P147" s="41" t="s">
        <v>336</v>
      </c>
      <c r="Q147" s="41" t="s">
        <v>336</v>
      </c>
      <c r="R147" s="41" t="s">
        <v>336</v>
      </c>
      <c r="S147" s="41" t="s">
        <v>336</v>
      </c>
      <c r="T147" s="41" t="s">
        <v>336</v>
      </c>
      <c r="U147" s="41" t="s">
        <v>336</v>
      </c>
      <c r="V147" s="41" t="s">
        <v>336</v>
      </c>
      <c r="W147" s="41" t="s">
        <v>336</v>
      </c>
      <c r="X147" s="41" t="s">
        <v>336</v>
      </c>
      <c r="Y147" s="41" t="s">
        <v>336</v>
      </c>
      <c r="Z147" s="41" t="s">
        <v>336</v>
      </c>
      <c r="AA147" s="29"/>
    </row>
    <row r="148" spans="1:27" s="30" customFormat="1" ht="11.25" customHeight="1" x14ac:dyDescent="0.25">
      <c r="A148" s="273">
        <v>2</v>
      </c>
      <c r="B148" s="142" t="s">
        <v>353</v>
      </c>
      <c r="C148" s="142" t="s">
        <v>303</v>
      </c>
      <c r="D148" s="140" t="s">
        <v>331</v>
      </c>
      <c r="E148" s="192"/>
      <c r="F148" s="31"/>
      <c r="G148" s="41" t="s">
        <v>336</v>
      </c>
      <c r="H148" s="41" t="s">
        <v>336</v>
      </c>
      <c r="I148" s="41" t="s">
        <v>336</v>
      </c>
      <c r="J148" s="41" t="s">
        <v>336</v>
      </c>
      <c r="K148" s="41" t="s">
        <v>336</v>
      </c>
      <c r="L148" s="41" t="s">
        <v>336</v>
      </c>
      <c r="M148" s="41" t="s">
        <v>336</v>
      </c>
      <c r="N148" s="41" t="s">
        <v>336</v>
      </c>
      <c r="O148" s="31"/>
      <c r="P148" s="41" t="s">
        <v>336</v>
      </c>
      <c r="Q148" s="41" t="s">
        <v>336</v>
      </c>
      <c r="R148" s="41" t="s">
        <v>336</v>
      </c>
      <c r="S148" s="41" t="s">
        <v>336</v>
      </c>
      <c r="T148" s="41" t="s">
        <v>336</v>
      </c>
      <c r="U148" s="41" t="s">
        <v>336</v>
      </c>
      <c r="V148" s="41" t="s">
        <v>336</v>
      </c>
      <c r="W148" s="41" t="s">
        <v>336</v>
      </c>
      <c r="X148" s="41" t="s">
        <v>336</v>
      </c>
      <c r="Y148" s="41" t="s">
        <v>336</v>
      </c>
      <c r="Z148" s="41" t="s">
        <v>336</v>
      </c>
      <c r="AA148" s="29"/>
    </row>
    <row r="149" spans="1:27" s="30" customFormat="1" ht="11.25" customHeight="1" x14ac:dyDescent="0.25">
      <c r="A149" s="273">
        <v>3</v>
      </c>
      <c r="B149" s="142" t="s">
        <v>2</v>
      </c>
      <c r="C149" s="142" t="s">
        <v>345</v>
      </c>
      <c r="D149" s="140" t="s">
        <v>331</v>
      </c>
      <c r="E149" s="192"/>
      <c r="F149" s="31"/>
      <c r="G149" s="41">
        <f>IF('3c PC'!G14="-","-",'3c PC'!G61)</f>
        <v>6.5567588596821027</v>
      </c>
      <c r="H149" s="41">
        <f>IF('3c PC'!H14="-","-",'3c PC'!H61)</f>
        <v>6.5567588596821027</v>
      </c>
      <c r="I149" s="41">
        <f>IF('3c PC'!I14="-","-",'3c PC'!I61)</f>
        <v>6.6197359495950758</v>
      </c>
      <c r="J149" s="41">
        <f>IF('3c PC'!J14="-","-",'3c PC'!J61)</f>
        <v>6.6197359495950758</v>
      </c>
      <c r="K149" s="41">
        <f>IF('3c PC'!K14="-","-",'3c PC'!K61)</f>
        <v>6.6995028867368616</v>
      </c>
      <c r="L149" s="41">
        <f>IF('3c PC'!L14="-","-",'3c PC'!L61)</f>
        <v>6.6995028867368616</v>
      </c>
      <c r="M149" s="41">
        <f>IF('3c PC'!M14="-","-",'3c PC'!M61)</f>
        <v>7.1131218301273513</v>
      </c>
      <c r="N149" s="41">
        <f>IF('3c PC'!N14="-","-",'3c PC'!N61)</f>
        <v>7.1131218301273513</v>
      </c>
      <c r="O149" s="31"/>
      <c r="P149" s="41" t="str">
        <f>'3c PC'!P61</f>
        <v>-</v>
      </c>
      <c r="Q149" s="41" t="str">
        <f>'3c PC'!Q61</f>
        <v>-</v>
      </c>
      <c r="R149" s="41" t="str">
        <f>'3c PC'!R61</f>
        <v>-</v>
      </c>
      <c r="S149" s="41" t="str">
        <f>'3c PC'!S61</f>
        <v>-</v>
      </c>
      <c r="T149" s="41" t="str">
        <f>'3c PC'!T61</f>
        <v>-</v>
      </c>
      <c r="U149" s="41" t="str">
        <f>'3c PC'!U61</f>
        <v>-</v>
      </c>
      <c r="V149" s="41" t="str">
        <f>'3c PC'!V61</f>
        <v>-</v>
      </c>
      <c r="W149" s="41" t="str">
        <f>'3c PC'!W61</f>
        <v>-</v>
      </c>
      <c r="X149" s="41" t="str">
        <f>'3c PC'!X61</f>
        <v>-</v>
      </c>
      <c r="Y149" s="41" t="str">
        <f>'3c PC'!Y61</f>
        <v>-</v>
      </c>
      <c r="Z149" s="41" t="str">
        <f>'3c PC'!Z61</f>
        <v>-</v>
      </c>
      <c r="AA149" s="29"/>
    </row>
    <row r="150" spans="1:27" s="30" customFormat="1" ht="11.25" customHeight="1" x14ac:dyDescent="0.25">
      <c r="A150" s="273">
        <v>4</v>
      </c>
      <c r="B150" s="142" t="s">
        <v>355</v>
      </c>
      <c r="C150" s="142" t="s">
        <v>346</v>
      </c>
      <c r="D150" s="140" t="s">
        <v>331</v>
      </c>
      <c r="E150" s="192"/>
      <c r="F150" s="31"/>
      <c r="G150" s="41">
        <f>IF('3d NC-Elec'!H54="-","-",'3d NC-Elec'!H54)</f>
        <v>18.2135</v>
      </c>
      <c r="H150" s="41">
        <f>IF('3d NC-Elec'!I54="-","-",'3d NC-Elec'!I54)</f>
        <v>18.2135</v>
      </c>
      <c r="I150" s="41">
        <f>IF('3d NC-Elec'!J54="-","-",'3d NC-Elec'!J54)</f>
        <v>18.140499999999999</v>
      </c>
      <c r="J150" s="41">
        <f>IF('3d NC-Elec'!K54="-","-",'3d NC-Elec'!K54)</f>
        <v>18.140499999999999</v>
      </c>
      <c r="K150" s="41">
        <f>IF('3d NC-Elec'!L54="-","-",'3d NC-Elec'!L54)</f>
        <v>18.797500000000003</v>
      </c>
      <c r="L150" s="41">
        <f>IF('3d NC-Elec'!M54="-","-",'3d NC-Elec'!M54)</f>
        <v>18.797500000000003</v>
      </c>
      <c r="M150" s="41">
        <f>IF('3d NC-Elec'!N54="-","-",'3d NC-Elec'!N54)</f>
        <v>18.614999999999998</v>
      </c>
      <c r="N150" s="41">
        <f>IF('3d NC-Elec'!O54="-","-",'3d NC-Elec'!O54)</f>
        <v>18.614999999999998</v>
      </c>
      <c r="O150" s="31"/>
      <c r="P150" s="41" t="str">
        <f>'3d NC-Elec'!Q54</f>
        <v>-</v>
      </c>
      <c r="Q150" s="41" t="str">
        <f>'3d NC-Elec'!R54</f>
        <v>-</v>
      </c>
      <c r="R150" s="41" t="str">
        <f>'3d NC-Elec'!S54</f>
        <v>-</v>
      </c>
      <c r="S150" s="41" t="str">
        <f>'3d NC-Elec'!T54</f>
        <v>-</v>
      </c>
      <c r="T150" s="41" t="str">
        <f>'3d NC-Elec'!U54</f>
        <v>-</v>
      </c>
      <c r="U150" s="41" t="str">
        <f>'3d NC-Elec'!V54</f>
        <v>-</v>
      </c>
      <c r="V150" s="41" t="str">
        <f>'3d NC-Elec'!W54</f>
        <v>-</v>
      </c>
      <c r="W150" s="41" t="str">
        <f>'3d NC-Elec'!X54</f>
        <v>-</v>
      </c>
      <c r="X150" s="41" t="str">
        <f>'3d NC-Elec'!Y54</f>
        <v>-</v>
      </c>
      <c r="Y150" s="41" t="str">
        <f>'3d NC-Elec'!Z54</f>
        <v>-</v>
      </c>
      <c r="Z150" s="41" t="str">
        <f>'3d NC-Elec'!AA54</f>
        <v>-</v>
      </c>
      <c r="AA150" s="29"/>
    </row>
    <row r="151" spans="1:27" s="30" customFormat="1" ht="11.25" customHeight="1" x14ac:dyDescent="0.25">
      <c r="A151" s="273">
        <v>5</v>
      </c>
      <c r="B151" s="142" t="s">
        <v>352</v>
      </c>
      <c r="C151" s="142" t="s">
        <v>347</v>
      </c>
      <c r="D151" s="140" t="s">
        <v>331</v>
      </c>
      <c r="E151" s="192"/>
      <c r="F151" s="31"/>
      <c r="G151" s="41">
        <f>IF('3f CPIH'!C$16="-","-",'3g OC '!$E$9*('3f CPIH'!C$16/'3f CPIH'!$G$16))</f>
        <v>42.4769437907173</v>
      </c>
      <c r="H151" s="41">
        <f>IF('3f CPIH'!D$16="-","-",'3g OC '!$E$9*('3f CPIH'!D$16/'3f CPIH'!$G$16))</f>
        <v>42.561982717225234</v>
      </c>
      <c r="I151" s="41">
        <f>IF('3f CPIH'!E$16="-","-",'3g OC '!$E$9*('3f CPIH'!E$16/'3f CPIH'!$G$16))</f>
        <v>42.689541106987157</v>
      </c>
      <c r="J151" s="41">
        <f>IF('3f CPIH'!F$16="-","-",'3g OC '!$E$9*('3f CPIH'!F$16/'3f CPIH'!$G$16))</f>
        <v>42.944657886510981</v>
      </c>
      <c r="K151" s="41">
        <f>IF('3f CPIH'!G$16="-","-",'3g OC '!$E$9*('3f CPIH'!G$16/'3f CPIH'!$G$16))</f>
        <v>43.454891445558637</v>
      </c>
      <c r="L151" s="41">
        <f>IF('3f CPIH'!H$16="-","-",'3g OC '!$E$9*('3f CPIH'!H$16/'3f CPIH'!$G$16))</f>
        <v>44.007644467860267</v>
      </c>
      <c r="M151" s="41">
        <f>IF('3f CPIH'!I$16="-","-",'3g OC '!$E$9*('3f CPIH'!I$16/'3f CPIH'!$G$16))</f>
        <v>44.645436416669831</v>
      </c>
      <c r="N151" s="41">
        <f>IF('3f CPIH'!J$16="-","-",'3g OC '!$E$9*('3f CPIH'!J$16/'3f CPIH'!$G$16))</f>
        <v>45.028111585955578</v>
      </c>
      <c r="O151" s="31"/>
      <c r="P151" s="41">
        <f>IF('3f CPIH'!L$16="-","-",'3g OC '!$E$9*('3f CPIH'!L$16/'3f CPIH'!$G$16))</f>
        <v>45.028111585955578</v>
      </c>
      <c r="Q151" s="41" t="str">
        <f>IF('3f CPIH'!M$16="-","-",'3g OC '!$E$9*('3f CPIH'!M$16/'3f CPIH'!$G$16))</f>
        <v>-</v>
      </c>
      <c r="R151" s="41" t="str">
        <f>IF('3f CPIH'!N$16="-","-",'3g OC '!$E$9*('3f CPIH'!N$16/'3f CPIH'!$G$16))</f>
        <v>-</v>
      </c>
      <c r="S151" s="41" t="str">
        <f>IF('3f CPIH'!O$16="-","-",'3g OC '!$E$9*('3f CPIH'!O$16/'3f CPIH'!$G$16))</f>
        <v>-</v>
      </c>
      <c r="T151" s="41" t="str">
        <f>IF('3f CPIH'!P$16="-","-",'3g OC '!$E$9*('3f CPIH'!P$16/'3f CPIH'!$G$16))</f>
        <v>-</v>
      </c>
      <c r="U151" s="41" t="str">
        <f>IF('3f CPIH'!Q$16="-","-",'3g OC '!$E$9*('3f CPIH'!Q$16/'3f CPIH'!$G$16))</f>
        <v>-</v>
      </c>
      <c r="V151" s="41" t="str">
        <f>IF('3f CPIH'!R$16="-","-",'3g OC '!$E$9*('3f CPIH'!R$16/'3f CPIH'!$G$16))</f>
        <v>-</v>
      </c>
      <c r="W151" s="41" t="str">
        <f>IF('3f CPIH'!S$16="-","-",'3g OC '!$E$9*('3f CPIH'!S$16/'3f CPIH'!$G$16))</f>
        <v>-</v>
      </c>
      <c r="X151" s="41" t="str">
        <f>IF('3f CPIH'!T$16="-","-",'3g OC '!$E$9*('3f CPIH'!T$16/'3f CPIH'!$G$16))</f>
        <v>-</v>
      </c>
      <c r="Y151" s="41" t="str">
        <f>IF('3f CPIH'!U$16="-","-",'3g OC '!$E$9*('3f CPIH'!U$16/'3f CPIH'!$G$16))</f>
        <v>-</v>
      </c>
      <c r="Z151" s="41" t="str">
        <f>IF('3f CPIH'!V$16="-","-",'3g OC '!$E$9*('3f CPIH'!V$16/'3f CPIH'!$G$16))</f>
        <v>-</v>
      </c>
      <c r="AA151" s="29"/>
    </row>
    <row r="152" spans="1:27" s="30" customFormat="1" ht="11.25" customHeight="1" x14ac:dyDescent="0.25">
      <c r="A152" s="273">
        <v>6</v>
      </c>
      <c r="B152" s="142" t="s">
        <v>352</v>
      </c>
      <c r="C152" s="142" t="s">
        <v>45</v>
      </c>
      <c r="D152" s="140" t="s">
        <v>331</v>
      </c>
      <c r="E152" s="192"/>
      <c r="F152" s="31"/>
      <c r="G152" s="41" t="s">
        <v>336</v>
      </c>
      <c r="H152" s="41" t="s">
        <v>336</v>
      </c>
      <c r="I152" s="41" t="s">
        <v>336</v>
      </c>
      <c r="J152" s="41" t="s">
        <v>336</v>
      </c>
      <c r="K152" s="41">
        <f>IF('3h SMNCC'!F$36="-","-",'3h SMNCC'!F$44)</f>
        <v>0</v>
      </c>
      <c r="L152" s="41">
        <f>IF('3h SMNCC'!G$36="-","-",'3h SMNCC'!G$44)</f>
        <v>-0.15183804717209767</v>
      </c>
      <c r="M152" s="41">
        <f>IF('3h SMNCC'!H$36="-","-",'3h SMNCC'!H$44)</f>
        <v>1.7175769694001015</v>
      </c>
      <c r="N152" s="41">
        <f>IF('3h SMNCC'!I$36="-","-",'3h SMNCC'!I$44)</f>
        <v>5.3116046327263104</v>
      </c>
      <c r="O152" s="31"/>
      <c r="P152" s="41" t="str">
        <f>IF('3h SMNCC'!K$36="-","-",'3h SMNCC'!K$44)</f>
        <v>-</v>
      </c>
      <c r="Q152" s="41" t="str">
        <f>IF('3h SMNCC'!L$36="-","-",'3h SMNCC'!L$44)</f>
        <v>-</v>
      </c>
      <c r="R152" s="41" t="str">
        <f>IF('3h SMNCC'!M$36="-","-",'3h SMNCC'!M$44)</f>
        <v>-</v>
      </c>
      <c r="S152" s="41" t="str">
        <f>IF('3h SMNCC'!N$36="-","-",'3h SMNCC'!N$44)</f>
        <v>-</v>
      </c>
      <c r="T152" s="41" t="str">
        <f>IF('3h SMNCC'!O$36="-","-",'3h SMNCC'!O$44)</f>
        <v>-</v>
      </c>
      <c r="U152" s="41" t="str">
        <f>IF('3h SMNCC'!P$36="-","-",'3h SMNCC'!P$44)</f>
        <v>-</v>
      </c>
      <c r="V152" s="41" t="str">
        <f>IF('3h SMNCC'!Q$36="-","-",'3h SMNCC'!Q$44)</f>
        <v>-</v>
      </c>
      <c r="W152" s="41" t="str">
        <f>IF('3h SMNCC'!R$36="-","-",'3h SMNCC'!R$44)</f>
        <v>-</v>
      </c>
      <c r="X152" s="41" t="str">
        <f>IF('3h SMNCC'!S$36="-","-",'3h SMNCC'!S$44)</f>
        <v>-</v>
      </c>
      <c r="Y152" s="41" t="str">
        <f>IF('3h SMNCC'!T$36="-","-",'3h SMNCC'!T$44)</f>
        <v>-</v>
      </c>
      <c r="Z152" s="41" t="str">
        <f>IF('3h SMNCC'!U$36="-","-",'3h SMNCC'!U$44)</f>
        <v>-</v>
      </c>
      <c r="AA152" s="29"/>
    </row>
    <row r="153" spans="1:27" s="30" customFormat="1" ht="11.5" x14ac:dyDescent="0.25">
      <c r="A153" s="273">
        <v>7</v>
      </c>
      <c r="B153" s="142" t="s">
        <v>352</v>
      </c>
      <c r="C153" s="142" t="s">
        <v>399</v>
      </c>
      <c r="D153" s="140" t="s">
        <v>331</v>
      </c>
      <c r="E153" s="192"/>
      <c r="F153" s="31"/>
      <c r="G153" s="41">
        <f>IF('3f CPIH'!C$16="-","-",'3i PAAC PAP'!$G$11*('3f CPIH'!C$16/'3f CPIH'!$G$16))</f>
        <v>12.553203379941255</v>
      </c>
      <c r="H153" s="41">
        <f>IF('3f CPIH'!D$16="-","-",'3i PAAC PAP'!$G$11*('3f CPIH'!D$16/'3f CPIH'!$G$16))</f>
        <v>12.578334918239436</v>
      </c>
      <c r="I153" s="41">
        <f>IF('3f CPIH'!E$16="-","-",'3i PAAC PAP'!$G$11*('3f CPIH'!E$16/'3f CPIH'!$G$16))</f>
        <v>12.616032225686709</v>
      </c>
      <c r="J153" s="41">
        <f>IF('3f CPIH'!F$16="-","-",'3i PAAC PAP'!$G$11*('3f CPIH'!F$16/'3f CPIH'!$G$16))</f>
        <v>12.691426840581251</v>
      </c>
      <c r="K153" s="41">
        <f>IF('3f CPIH'!G$16="-","-",'3i PAAC PAP'!$G$11*('3f CPIH'!G$16/'3f CPIH'!$G$16))</f>
        <v>12.842216070370334</v>
      </c>
      <c r="L153" s="41">
        <f>IF('3f CPIH'!H$16="-","-",'3i PAAC PAP'!$G$11*('3f CPIH'!H$16/'3f CPIH'!$G$16))</f>
        <v>13.005571069308509</v>
      </c>
      <c r="M153" s="41">
        <f>IF('3f CPIH'!I$16="-","-",'3i PAAC PAP'!$G$11*('3f CPIH'!I$16/'3f CPIH'!$G$16))</f>
        <v>13.194057606544863</v>
      </c>
      <c r="N153" s="41">
        <f>IF('3f CPIH'!J$16="-","-",'3i PAAC PAP'!$G$11*('3f CPIH'!J$16/'3f CPIH'!$G$16))</f>
        <v>13.307149528886677</v>
      </c>
      <c r="O153" s="31"/>
      <c r="P153" s="41">
        <f>IF('3f CPIH'!L$16="-","-",'3i PAAC PAP'!$G$11*('3f CPIH'!L$16/'3f CPIH'!$G$16))</f>
        <v>13.307149528886677</v>
      </c>
      <c r="Q153" s="41" t="str">
        <f>IF('3f CPIH'!M$16="-","-",'3i PAAC PAP'!$G$11*('3f CPIH'!M$16/'3f CPIH'!$G$16))</f>
        <v>-</v>
      </c>
      <c r="R153" s="41" t="str">
        <f>IF('3f CPIH'!N$16="-","-",'3i PAAC PAP'!$G$11*('3f CPIH'!N$16/'3f CPIH'!$G$16))</f>
        <v>-</v>
      </c>
      <c r="S153" s="41" t="str">
        <f>IF('3f CPIH'!O$16="-","-",'3i PAAC PAP'!$G$11*('3f CPIH'!O$16/'3f CPIH'!$G$16))</f>
        <v>-</v>
      </c>
      <c r="T153" s="41" t="str">
        <f>IF('3f CPIH'!P$16="-","-",'3i PAAC PAP'!$G$11*('3f CPIH'!P$16/'3f CPIH'!$G$16))</f>
        <v>-</v>
      </c>
      <c r="U153" s="41" t="str">
        <f>IF('3f CPIH'!Q$16="-","-",'3i PAAC PAP'!$G$11*('3f CPIH'!Q$16/'3f CPIH'!$G$16))</f>
        <v>-</v>
      </c>
      <c r="V153" s="41" t="str">
        <f>IF('3f CPIH'!R$16="-","-",'3i PAAC PAP'!$G$11*('3f CPIH'!R$16/'3f CPIH'!$G$16))</f>
        <v>-</v>
      </c>
      <c r="W153" s="41" t="str">
        <f>IF('3f CPIH'!S$16="-","-",'3i PAAC PAP'!$G$11*('3f CPIH'!S$16/'3f CPIH'!$G$16))</f>
        <v>-</v>
      </c>
      <c r="X153" s="41" t="str">
        <f>IF('3f CPIH'!T$16="-","-",'3i PAAC PAP'!$G$11*('3f CPIH'!T$16/'3f CPIH'!$G$16))</f>
        <v>-</v>
      </c>
      <c r="Y153" s="41" t="str">
        <f>IF('3f CPIH'!U$16="-","-",'3i PAAC PAP'!$G$11*('3f CPIH'!U$16/'3f CPIH'!$G$16))</f>
        <v>-</v>
      </c>
      <c r="Z153" s="41" t="str">
        <f>IF('3f CPIH'!V$16="-","-",'3i PAAC PAP'!$G$11*('3f CPIH'!V$16/'3f CPIH'!$G$16))</f>
        <v>-</v>
      </c>
      <c r="AA153" s="29"/>
    </row>
    <row r="154" spans="1:27" s="30" customFormat="1" ht="11.5" x14ac:dyDescent="0.25">
      <c r="A154" s="273">
        <v>8</v>
      </c>
      <c r="B154" s="142" t="s">
        <v>352</v>
      </c>
      <c r="C154" s="142" t="s">
        <v>417</v>
      </c>
      <c r="D154" s="140" t="s">
        <v>331</v>
      </c>
      <c r="E154" s="192"/>
      <c r="F154" s="31"/>
      <c r="G154" s="41">
        <f>IF(G149="-","-",SUM(G147:G152)*'3i PAAC PAP'!$G$23)</f>
        <v>5.5029562724801435</v>
      </c>
      <c r="H154" s="41">
        <f>IF(H149="-","-",SUM(H147:H152)*'3i PAAC PAP'!$G$23)</f>
        <v>5.5099151566506066</v>
      </c>
      <c r="I154" s="41">
        <f>IF(I149="-","-",SUM(I147:I152)*'3i PAAC PAP'!$G$23)</f>
        <v>5.5195332906342385</v>
      </c>
      <c r="J154" s="41">
        <f>IF(J149="-","-",SUM(J147:J152)*'3i PAAC PAP'!$G$23)</f>
        <v>5.5404099431456295</v>
      </c>
      <c r="K154" s="41">
        <f>IF(K149="-","-",SUM(K147:K152)*'3i PAAC PAP'!$G$23)</f>
        <v>5.642454175943926</v>
      </c>
      <c r="L154" s="41">
        <f>IF(L149="-","-",SUM(L147:L152)*'3i PAAC PAP'!$G$23)</f>
        <v>5.6752617499420577</v>
      </c>
      <c r="M154" s="41">
        <f>IF(M149="-","-",SUM(M147:M152)*'3i PAAC PAP'!$G$23)</f>
        <v>5.8993437510047979</v>
      </c>
      <c r="N154" s="41">
        <f>IF(N149="-","-",SUM(N147:N152)*'3i PAAC PAP'!$G$23)</f>
        <v>6.2247643028495894</v>
      </c>
      <c r="O154" s="31"/>
      <c r="P154" s="41" t="str">
        <f>IF(P149="-","-",SUM(P147:P152)*'3i PAAC PAP'!$G$23)</f>
        <v>-</v>
      </c>
      <c r="Q154" s="41" t="str">
        <f>IF(Q149="-","-",SUM(Q147:Q152)*'3i PAAC PAP'!$G$23)</f>
        <v>-</v>
      </c>
      <c r="R154" s="41" t="str">
        <f>IF(R149="-","-",SUM(R147:R152)*'3i PAAC PAP'!$G$23)</f>
        <v>-</v>
      </c>
      <c r="S154" s="41" t="str">
        <f>IF(S149="-","-",SUM(S147:S152)*'3i PAAC PAP'!$G$23)</f>
        <v>-</v>
      </c>
      <c r="T154" s="41" t="str">
        <f>IF(T149="-","-",SUM(T147:T152)*'3i PAAC PAP'!$G$23)</f>
        <v>-</v>
      </c>
      <c r="U154" s="41" t="str">
        <f>IF(U149="-","-",SUM(U147:U152)*'3i PAAC PAP'!$G$23)</f>
        <v>-</v>
      </c>
      <c r="V154" s="41" t="str">
        <f>IF(V149="-","-",SUM(V147:V152)*'3i PAAC PAP'!$G$23)</f>
        <v>-</v>
      </c>
      <c r="W154" s="41" t="str">
        <f>IF(W149="-","-",SUM(W147:W152)*'3i PAAC PAP'!$G$23)</f>
        <v>-</v>
      </c>
      <c r="X154" s="41" t="str">
        <f>IF(X149="-","-",SUM(X147:X152)*'3i PAAC PAP'!$G$23)</f>
        <v>-</v>
      </c>
      <c r="Y154" s="41" t="str">
        <f>IF(Y149="-","-",SUM(Y147:Y152)*'3i PAAC PAP'!$G$23)</f>
        <v>-</v>
      </c>
      <c r="Z154" s="41" t="str">
        <f>IF(Z149="-","-",SUM(Z147:Z152)*'3i PAAC PAP'!$G$23)</f>
        <v>-</v>
      </c>
      <c r="AA154" s="29"/>
    </row>
    <row r="155" spans="1:27" s="30" customFormat="1" ht="11.5" x14ac:dyDescent="0.25">
      <c r="A155" s="273">
        <v>9</v>
      </c>
      <c r="B155" s="142" t="s">
        <v>398</v>
      </c>
      <c r="C155" s="142" t="s">
        <v>548</v>
      </c>
      <c r="D155" s="140" t="s">
        <v>331</v>
      </c>
      <c r="E155" s="192"/>
      <c r="F155" s="31"/>
      <c r="G155" s="41">
        <f>IF(G149="-","-",SUM(G147:G154)*'3j EBIT'!$E$9)</f>
        <v>1.6207638837535951</v>
      </c>
      <c r="H155" s="41">
        <f>IF(H149="-","-",SUM(H147:H154)*'3j EBIT'!$E$9)</f>
        <v>1.6229893413841501</v>
      </c>
      <c r="I155" s="41">
        <f>IF(I149="-","-",SUM(I147:I154)*'3j EBIT'!$E$9)</f>
        <v>1.6261215088851606</v>
      </c>
      <c r="J155" s="41">
        <f>IF(J149="-","-",SUM(J147:J154)*'3j EBIT'!$E$9)</f>
        <v>1.6327978817768258</v>
      </c>
      <c r="K155" s="41">
        <f>IF(K149="-","-",SUM(K147:K154)*'3j EBIT'!$E$9)</f>
        <v>1.6612947269935854</v>
      </c>
      <c r="L155" s="41">
        <f>IF(L149="-","-",SUM(L147:L154)*'3j EBIT'!$E$9)</f>
        <v>1.6726392004068364</v>
      </c>
      <c r="M155" s="41">
        <f>IF(M149="-","-",SUM(M147:M154)*'3j EBIT'!$E$9)</f>
        <v>1.7325061949011917</v>
      </c>
      <c r="N155" s="41">
        <f>IF(N149="-","-",SUM(N147:N154)*'3j EBIT'!$E$9)</f>
        <v>1.8163952857303647</v>
      </c>
      <c r="O155" s="31"/>
      <c r="P155" s="41" t="str">
        <f>IF(P149="-","-",SUM(P147:P154)*'3j EBIT'!$E$9)</f>
        <v>-</v>
      </c>
      <c r="Q155" s="41" t="str">
        <f>IF(Q149="-","-",SUM(Q147:Q154)*'3j EBIT'!$E$9)</f>
        <v>-</v>
      </c>
      <c r="R155" s="41" t="str">
        <f>IF(R149="-","-",SUM(R147:R154)*'3j EBIT'!$E$9)</f>
        <v>-</v>
      </c>
      <c r="S155" s="41" t="str">
        <f>IF(S149="-","-",SUM(S147:S154)*'3j EBIT'!$E$9)</f>
        <v>-</v>
      </c>
      <c r="T155" s="41" t="str">
        <f>IF(T149="-","-",SUM(T147:T154)*'3j EBIT'!$E$9)</f>
        <v>-</v>
      </c>
      <c r="U155" s="41" t="str">
        <f>IF(U149="-","-",SUM(U147:U154)*'3j EBIT'!$E$9)</f>
        <v>-</v>
      </c>
      <c r="V155" s="41" t="str">
        <f>IF(V149="-","-",SUM(V147:V154)*'3j EBIT'!$E$9)</f>
        <v>-</v>
      </c>
      <c r="W155" s="41" t="str">
        <f>IF(W149="-","-",SUM(W147:W154)*'3j EBIT'!$E$9)</f>
        <v>-</v>
      </c>
      <c r="X155" s="41" t="str">
        <f>IF(X149="-","-",SUM(X147:X154)*'3j EBIT'!$E$9)</f>
        <v>-</v>
      </c>
      <c r="Y155" s="41" t="str">
        <f>IF(Y149="-","-",SUM(Y147:Y154)*'3j EBIT'!$E$9)</f>
        <v>-</v>
      </c>
      <c r="Z155" s="41" t="str">
        <f>IF(Z149="-","-",SUM(Z147:Z154)*'3j EBIT'!$E$9)</f>
        <v>-</v>
      </c>
      <c r="AA155" s="29"/>
    </row>
    <row r="156" spans="1:27" s="30" customFormat="1" ht="11.25" customHeight="1" x14ac:dyDescent="0.25">
      <c r="A156" s="273">
        <v>10</v>
      </c>
      <c r="B156" s="142" t="s">
        <v>294</v>
      </c>
      <c r="C156" s="145" t="s">
        <v>549</v>
      </c>
      <c r="D156" s="140" t="s">
        <v>331</v>
      </c>
      <c r="E156" s="133"/>
      <c r="F156" s="31"/>
      <c r="G156" s="41">
        <f>IF(G151="-","-",SUM(G147:G149,G151:G155)*'3k HAP'!$E$10)</f>
        <v>0.9946946198296529</v>
      </c>
      <c r="H156" s="41">
        <f>IF(H151="-","-",SUM(H147:H149,H151:H155)*'3k HAP'!$E$10)</f>
        <v>0.99642246878944185</v>
      </c>
      <c r="I156" s="41">
        <f>IF(I151="-","-",SUM(I147:I149,I151:I155)*'3k HAP'!$E$10)</f>
        <v>0.99991107884891428</v>
      </c>
      <c r="J156" s="41">
        <f>IF(J151="-","-",SUM(J147:J149,J151:J155)*'3k HAP'!$E$10)</f>
        <v>1.0050946257282816</v>
      </c>
      <c r="K156" s="41">
        <f>IF(K151="-","-",SUM(K147:K149,K151:K155)*'3k HAP'!$E$10)</f>
        <v>1.0177085125595677</v>
      </c>
      <c r="L156" s="41">
        <f>IF(L151="-","-",SUM(L147:L149,L151:L155)*'3k HAP'!$E$10)</f>
        <v>1.0265163803514838</v>
      </c>
      <c r="M156" s="41">
        <f>IF(M151="-","-",SUM(M147:M149,M151:M155)*'3k HAP'!$E$10)</f>
        <v>1.0756391883788152</v>
      </c>
      <c r="N156" s="41">
        <f>IF(N151="-","-",SUM(N147:N149,N151:N155)*'3k HAP'!$E$10)</f>
        <v>1.1407708162906371</v>
      </c>
      <c r="O156" s="31"/>
      <c r="P156" s="41">
        <f>IF(P151="-","-",SUM(P147:P149,P151:P155)*'3k HAP'!$E$10)</f>
        <v>0.84449485614831143</v>
      </c>
      <c r="Q156" s="41" t="str">
        <f>IF(Q151="-","-",SUM(Q147:Q149,Q151:Q155)*'3k HAP'!$E$10)</f>
        <v>-</v>
      </c>
      <c r="R156" s="41" t="str">
        <f>IF(R151="-","-",SUM(R147:R149,R151:R155)*'3k HAP'!$E$10)</f>
        <v>-</v>
      </c>
      <c r="S156" s="41" t="str">
        <f>IF(S151="-","-",SUM(S147:S149,S151:S155)*'3k HAP'!$E$10)</f>
        <v>-</v>
      </c>
      <c r="T156" s="41" t="str">
        <f>IF(T151="-","-",SUM(T147:T149,T151:T155)*'3k HAP'!$E$10)</f>
        <v>-</v>
      </c>
      <c r="U156" s="41" t="str">
        <f>IF(U151="-","-",SUM(U147:U149,U151:U155)*'3k HAP'!$E$10)</f>
        <v>-</v>
      </c>
      <c r="V156" s="41" t="str">
        <f>IF(V151="-","-",SUM(V147:V149,V151:V155)*'3k HAP'!$E$10)</f>
        <v>-</v>
      </c>
      <c r="W156" s="41" t="str">
        <f>IF(W151="-","-",SUM(W147:W149,W151:W155)*'3k HAP'!$E$10)</f>
        <v>-</v>
      </c>
      <c r="X156" s="41" t="str">
        <f>IF(X151="-","-",SUM(X147:X149,X151:X155)*'3k HAP'!$E$10)</f>
        <v>-</v>
      </c>
      <c r="Y156" s="41" t="str">
        <f>IF(Y151="-","-",SUM(Y147:Y149,Y151:Y155)*'3k HAP'!$E$10)</f>
        <v>-</v>
      </c>
      <c r="Z156" s="41" t="str">
        <f>IF(Z151="-","-",SUM(Z147:Z149,Z151:Z155)*'3k HAP'!$E$10)</f>
        <v>-</v>
      </c>
      <c r="AA156" s="29"/>
    </row>
    <row r="157" spans="1:27" s="30" customFormat="1" ht="11.25" customHeight="1" x14ac:dyDescent="0.25">
      <c r="A157" s="273">
        <v>11</v>
      </c>
      <c r="B157" s="142" t="s">
        <v>46</v>
      </c>
      <c r="C157" s="191" t="str">
        <f>B157&amp;"_"&amp;D157</f>
        <v>Total_Southern Scotland</v>
      </c>
      <c r="D157" s="140" t="s">
        <v>331</v>
      </c>
      <c r="E157" s="134"/>
      <c r="F157" s="31"/>
      <c r="G157" s="41">
        <f t="shared" ref="G157:N157" si="24">IF(G151="-","-",SUM(G147:G156))</f>
        <v>87.918820806404057</v>
      </c>
      <c r="H157" s="41">
        <f t="shared" si="24"/>
        <v>88.039903461970979</v>
      </c>
      <c r="I157" s="41">
        <f t="shared" si="24"/>
        <v>88.21137516063726</v>
      </c>
      <c r="J157" s="41">
        <f t="shared" si="24"/>
        <v>88.574623127338043</v>
      </c>
      <c r="K157" s="41">
        <f t="shared" si="24"/>
        <v>90.115567818162916</v>
      </c>
      <c r="L157" s="41">
        <f t="shared" si="24"/>
        <v>90.732797707433917</v>
      </c>
      <c r="M157" s="41">
        <f t="shared" si="24"/>
        <v>93.992681957026946</v>
      </c>
      <c r="N157" s="41">
        <f t="shared" si="24"/>
        <v>98.556917982566517</v>
      </c>
      <c r="O157" s="31"/>
      <c r="P157" s="41">
        <f t="shared" ref="P157:Z157" si="25">IF(P151="-","-",SUM(P147:P156))</f>
        <v>59.179755970990563</v>
      </c>
      <c r="Q157" s="41" t="str">
        <f t="shared" si="25"/>
        <v>-</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25" customHeight="1" x14ac:dyDescent="0.25">
      <c r="A158" s="273">
        <v>1</v>
      </c>
      <c r="B158" s="138" t="s">
        <v>353</v>
      </c>
      <c r="C158" s="189" t="s">
        <v>344</v>
      </c>
      <c r="D158" s="141" t="s">
        <v>332</v>
      </c>
      <c r="E158" s="137"/>
      <c r="F158" s="31"/>
      <c r="G158" s="135" t="s">
        <v>336</v>
      </c>
      <c r="H158" s="135" t="s">
        <v>336</v>
      </c>
      <c r="I158" s="135" t="s">
        <v>336</v>
      </c>
      <c r="J158" s="135" t="s">
        <v>336</v>
      </c>
      <c r="K158" s="135" t="s">
        <v>336</v>
      </c>
      <c r="L158" s="135" t="s">
        <v>336</v>
      </c>
      <c r="M158" s="135" t="s">
        <v>336</v>
      </c>
      <c r="N158" s="135" t="s">
        <v>336</v>
      </c>
      <c r="O158" s="31"/>
      <c r="P158" s="135" t="s">
        <v>336</v>
      </c>
      <c r="Q158" s="135" t="s">
        <v>336</v>
      </c>
      <c r="R158" s="135" t="s">
        <v>336</v>
      </c>
      <c r="S158" s="135" t="s">
        <v>336</v>
      </c>
      <c r="T158" s="135" t="s">
        <v>336</v>
      </c>
      <c r="U158" s="135" t="s">
        <v>336</v>
      </c>
      <c r="V158" s="135" t="s">
        <v>336</v>
      </c>
      <c r="W158" s="135" t="s">
        <v>336</v>
      </c>
      <c r="X158" s="135" t="s">
        <v>336</v>
      </c>
      <c r="Y158" s="135" t="s">
        <v>336</v>
      </c>
      <c r="Z158" s="135" t="s">
        <v>336</v>
      </c>
      <c r="AA158" s="29"/>
    </row>
    <row r="159" spans="1:27" s="30" customFormat="1" ht="11.25" customHeight="1" x14ac:dyDescent="0.25">
      <c r="A159" s="273">
        <v>2</v>
      </c>
      <c r="B159" s="138" t="s">
        <v>353</v>
      </c>
      <c r="C159" s="189" t="s">
        <v>303</v>
      </c>
      <c r="D159" s="141" t="s">
        <v>332</v>
      </c>
      <c r="E159" s="137"/>
      <c r="F159" s="31"/>
      <c r="G159" s="135" t="s">
        <v>336</v>
      </c>
      <c r="H159" s="135" t="s">
        <v>336</v>
      </c>
      <c r="I159" s="135" t="s">
        <v>336</v>
      </c>
      <c r="J159" s="135" t="s">
        <v>336</v>
      </c>
      <c r="K159" s="135" t="s">
        <v>336</v>
      </c>
      <c r="L159" s="135" t="s">
        <v>336</v>
      </c>
      <c r="M159" s="135" t="s">
        <v>336</v>
      </c>
      <c r="N159" s="135" t="s">
        <v>336</v>
      </c>
      <c r="O159" s="31"/>
      <c r="P159" s="135" t="s">
        <v>336</v>
      </c>
      <c r="Q159" s="135" t="s">
        <v>336</v>
      </c>
      <c r="R159" s="135" t="s">
        <v>336</v>
      </c>
      <c r="S159" s="135" t="s">
        <v>336</v>
      </c>
      <c r="T159" s="135" t="s">
        <v>336</v>
      </c>
      <c r="U159" s="135" t="s">
        <v>336</v>
      </c>
      <c r="V159" s="135" t="s">
        <v>336</v>
      </c>
      <c r="W159" s="135" t="s">
        <v>336</v>
      </c>
      <c r="X159" s="135" t="s">
        <v>336</v>
      </c>
      <c r="Y159" s="135" t="s">
        <v>336</v>
      </c>
      <c r="Z159" s="135" t="s">
        <v>336</v>
      </c>
      <c r="AA159" s="29"/>
    </row>
    <row r="160" spans="1:27" s="30" customFormat="1" ht="11.25" customHeight="1" x14ac:dyDescent="0.25">
      <c r="A160" s="273">
        <v>3</v>
      </c>
      <c r="B160" s="138" t="s">
        <v>2</v>
      </c>
      <c r="C160" s="189" t="s">
        <v>345</v>
      </c>
      <c r="D160" s="141" t="s">
        <v>332</v>
      </c>
      <c r="E160" s="137"/>
      <c r="F160" s="31"/>
      <c r="G160" s="135">
        <f>IF('3c PC'!G14="-","-",'3c PC'!G61)</f>
        <v>6.5567588596821027</v>
      </c>
      <c r="H160" s="135">
        <f>IF('3c PC'!H14="-","-",'3c PC'!H61)</f>
        <v>6.5567588596821027</v>
      </c>
      <c r="I160" s="135">
        <f>IF('3c PC'!I14="-","-",'3c PC'!I61)</f>
        <v>6.6197359495950758</v>
      </c>
      <c r="J160" s="135">
        <f>IF('3c PC'!J14="-","-",'3c PC'!J61)</f>
        <v>6.6197359495950758</v>
      </c>
      <c r="K160" s="135">
        <f>IF('3c PC'!K14="-","-",'3c PC'!K61)</f>
        <v>6.6995028867368616</v>
      </c>
      <c r="L160" s="135">
        <f>IF('3c PC'!L14="-","-",'3c PC'!L61)</f>
        <v>6.6995028867368616</v>
      </c>
      <c r="M160" s="135">
        <f>IF('3c PC'!M14="-","-",'3c PC'!M61)</f>
        <v>7.1131218301273513</v>
      </c>
      <c r="N160" s="135">
        <f>IF('3c PC'!N14="-","-",'3c PC'!N61)</f>
        <v>7.1131218301273513</v>
      </c>
      <c r="O160" s="31"/>
      <c r="P160" s="135" t="str">
        <f>'3c PC'!P61</f>
        <v>-</v>
      </c>
      <c r="Q160" s="135" t="str">
        <f>'3c PC'!Q61</f>
        <v>-</v>
      </c>
      <c r="R160" s="135" t="str">
        <f>'3c PC'!R61</f>
        <v>-</v>
      </c>
      <c r="S160" s="135" t="str">
        <f>'3c PC'!S61</f>
        <v>-</v>
      </c>
      <c r="T160" s="135" t="str">
        <f>'3c PC'!T61</f>
        <v>-</v>
      </c>
      <c r="U160" s="135" t="str">
        <f>'3c PC'!U61</f>
        <v>-</v>
      </c>
      <c r="V160" s="135" t="str">
        <f>'3c PC'!V61</f>
        <v>-</v>
      </c>
      <c r="W160" s="135" t="str">
        <f>'3c PC'!W61</f>
        <v>-</v>
      </c>
      <c r="X160" s="135" t="str">
        <f>'3c PC'!X61</f>
        <v>-</v>
      </c>
      <c r="Y160" s="135" t="str">
        <f>'3c PC'!Y61</f>
        <v>-</v>
      </c>
      <c r="Z160" s="135" t="str">
        <f>'3c PC'!Z61</f>
        <v>-</v>
      </c>
      <c r="AA160" s="29"/>
    </row>
    <row r="161" spans="1:27" s="30" customFormat="1" ht="11.25" customHeight="1" x14ac:dyDescent="0.25">
      <c r="A161" s="273">
        <v>4</v>
      </c>
      <c r="B161" s="138" t="s">
        <v>355</v>
      </c>
      <c r="C161" s="189" t="s">
        <v>346</v>
      </c>
      <c r="D161" s="141" t="s">
        <v>332</v>
      </c>
      <c r="E161" s="137"/>
      <c r="F161" s="31"/>
      <c r="G161" s="135">
        <f>IF('3d NC-Elec'!H55="-","-",'3d NC-Elec'!H55)</f>
        <v>27.776500000000002</v>
      </c>
      <c r="H161" s="135">
        <f>IF('3d NC-Elec'!I55="-","-",'3d NC-Elec'!I55)</f>
        <v>27.776500000000002</v>
      </c>
      <c r="I161" s="135">
        <f>IF('3d NC-Elec'!J55="-","-",'3d NC-Elec'!J55)</f>
        <v>25.732500000000002</v>
      </c>
      <c r="J161" s="135">
        <f>IF('3d NC-Elec'!K55="-","-",'3d NC-Elec'!K55)</f>
        <v>25.732500000000002</v>
      </c>
      <c r="K161" s="135">
        <f>IF('3d NC-Elec'!L55="-","-",'3d NC-Elec'!L55)</f>
        <v>29.784000000000002</v>
      </c>
      <c r="L161" s="135">
        <f>IF('3d NC-Elec'!M55="-","-",'3d NC-Elec'!M55)</f>
        <v>29.784000000000002</v>
      </c>
      <c r="M161" s="135">
        <f>IF('3d NC-Elec'!N55="-","-",'3d NC-Elec'!N55)</f>
        <v>29.272999999999996</v>
      </c>
      <c r="N161" s="135">
        <f>IF('3d NC-Elec'!O55="-","-",'3d NC-Elec'!O55)</f>
        <v>29.272999999999996</v>
      </c>
      <c r="O161" s="31"/>
      <c r="P161" s="135" t="str">
        <f>'3d NC-Elec'!Q55</f>
        <v>-</v>
      </c>
      <c r="Q161" s="135" t="str">
        <f>'3d NC-Elec'!R55</f>
        <v>-</v>
      </c>
      <c r="R161" s="135" t="str">
        <f>'3d NC-Elec'!S55</f>
        <v>-</v>
      </c>
      <c r="S161" s="135" t="str">
        <f>'3d NC-Elec'!T55</f>
        <v>-</v>
      </c>
      <c r="T161" s="135" t="str">
        <f>'3d NC-Elec'!U55</f>
        <v>-</v>
      </c>
      <c r="U161" s="135" t="str">
        <f>'3d NC-Elec'!V55</f>
        <v>-</v>
      </c>
      <c r="V161" s="135" t="str">
        <f>'3d NC-Elec'!W55</f>
        <v>-</v>
      </c>
      <c r="W161" s="135" t="str">
        <f>'3d NC-Elec'!X55</f>
        <v>-</v>
      </c>
      <c r="X161" s="135" t="str">
        <f>'3d NC-Elec'!Y55</f>
        <v>-</v>
      </c>
      <c r="Y161" s="135" t="str">
        <f>'3d NC-Elec'!Z55</f>
        <v>-</v>
      </c>
      <c r="Z161" s="135" t="str">
        <f>'3d NC-Elec'!AA55</f>
        <v>-</v>
      </c>
      <c r="AA161" s="29"/>
    </row>
    <row r="162" spans="1:27" s="30" customFormat="1" ht="11.25" customHeight="1" x14ac:dyDescent="0.25">
      <c r="A162" s="273">
        <v>5</v>
      </c>
      <c r="B162" s="138" t="s">
        <v>352</v>
      </c>
      <c r="C162" s="189" t="s">
        <v>347</v>
      </c>
      <c r="D162" s="141" t="s">
        <v>332</v>
      </c>
      <c r="E162" s="137"/>
      <c r="F162" s="31"/>
      <c r="G162" s="135">
        <f>IF('3f CPIH'!C$16="-","-",'3g OC '!$E$9*('3f CPIH'!C$16/'3f CPIH'!$G$16))</f>
        <v>42.4769437907173</v>
      </c>
      <c r="H162" s="135">
        <f>IF('3f CPIH'!D$16="-","-",'3g OC '!$E$9*('3f CPIH'!D$16/'3f CPIH'!$G$16))</f>
        <v>42.561982717225234</v>
      </c>
      <c r="I162" s="135">
        <f>IF('3f CPIH'!E$16="-","-",'3g OC '!$E$9*('3f CPIH'!E$16/'3f CPIH'!$G$16))</f>
        <v>42.689541106987157</v>
      </c>
      <c r="J162" s="135">
        <f>IF('3f CPIH'!F$16="-","-",'3g OC '!$E$9*('3f CPIH'!F$16/'3f CPIH'!$G$16))</f>
        <v>42.944657886510981</v>
      </c>
      <c r="K162" s="135">
        <f>IF('3f CPIH'!G$16="-","-",'3g OC '!$E$9*('3f CPIH'!G$16/'3f CPIH'!$G$16))</f>
        <v>43.454891445558637</v>
      </c>
      <c r="L162" s="135">
        <f>IF('3f CPIH'!H$16="-","-",'3g OC '!$E$9*('3f CPIH'!H$16/'3f CPIH'!$G$16))</f>
        <v>44.007644467860267</v>
      </c>
      <c r="M162" s="135">
        <f>IF('3f CPIH'!I$16="-","-",'3g OC '!$E$9*('3f CPIH'!I$16/'3f CPIH'!$G$16))</f>
        <v>44.645436416669831</v>
      </c>
      <c r="N162" s="135">
        <f>IF('3f CPIH'!J$16="-","-",'3g OC '!$E$9*('3f CPIH'!J$16/'3f CPIH'!$G$16))</f>
        <v>45.028111585955578</v>
      </c>
      <c r="O162" s="31"/>
      <c r="P162" s="135">
        <f>IF('3f CPIH'!L$16="-","-",'3g OC '!$E$9*('3f CPIH'!L$16/'3f CPIH'!$G$16))</f>
        <v>45.028111585955578</v>
      </c>
      <c r="Q162" s="135" t="str">
        <f>IF('3f CPIH'!M$16="-","-",'3g OC '!$E$9*('3f CPIH'!M$16/'3f CPIH'!$G$16))</f>
        <v>-</v>
      </c>
      <c r="R162" s="135" t="str">
        <f>IF('3f CPIH'!N$16="-","-",'3g OC '!$E$9*('3f CPIH'!N$16/'3f CPIH'!$G$16))</f>
        <v>-</v>
      </c>
      <c r="S162" s="135" t="str">
        <f>IF('3f CPIH'!O$16="-","-",'3g OC '!$E$9*('3f CPIH'!O$16/'3f CPIH'!$G$16))</f>
        <v>-</v>
      </c>
      <c r="T162" s="135" t="str">
        <f>IF('3f CPIH'!P$16="-","-",'3g OC '!$E$9*('3f CPIH'!P$16/'3f CPIH'!$G$16))</f>
        <v>-</v>
      </c>
      <c r="U162" s="135" t="str">
        <f>IF('3f CPIH'!Q$16="-","-",'3g OC '!$E$9*('3f CPIH'!Q$16/'3f CPIH'!$G$16))</f>
        <v>-</v>
      </c>
      <c r="V162" s="135" t="str">
        <f>IF('3f CPIH'!R$16="-","-",'3g OC '!$E$9*('3f CPIH'!R$16/'3f CPIH'!$G$16))</f>
        <v>-</v>
      </c>
      <c r="W162" s="135" t="str">
        <f>IF('3f CPIH'!S$16="-","-",'3g OC '!$E$9*('3f CPIH'!S$16/'3f CPIH'!$G$16))</f>
        <v>-</v>
      </c>
      <c r="X162" s="135" t="str">
        <f>IF('3f CPIH'!T$16="-","-",'3g OC '!$E$9*('3f CPIH'!T$16/'3f CPIH'!$G$16))</f>
        <v>-</v>
      </c>
      <c r="Y162" s="135" t="str">
        <f>IF('3f CPIH'!U$16="-","-",'3g OC '!$E$9*('3f CPIH'!U$16/'3f CPIH'!$G$16))</f>
        <v>-</v>
      </c>
      <c r="Z162" s="135" t="str">
        <f>IF('3f CPIH'!V$16="-","-",'3g OC '!$E$9*('3f CPIH'!V$16/'3f CPIH'!$G$16))</f>
        <v>-</v>
      </c>
      <c r="AA162" s="29"/>
    </row>
    <row r="163" spans="1:27" s="30" customFormat="1" ht="11.25" customHeight="1" x14ac:dyDescent="0.25">
      <c r="A163" s="273">
        <v>6</v>
      </c>
      <c r="B163" s="138" t="s">
        <v>352</v>
      </c>
      <c r="C163" s="189" t="s">
        <v>45</v>
      </c>
      <c r="D163" s="141" t="s">
        <v>332</v>
      </c>
      <c r="E163" s="137"/>
      <c r="F163" s="31"/>
      <c r="G163" s="135" t="s">
        <v>336</v>
      </c>
      <c r="H163" s="135" t="s">
        <v>336</v>
      </c>
      <c r="I163" s="135" t="s">
        <v>336</v>
      </c>
      <c r="J163" s="135" t="s">
        <v>336</v>
      </c>
      <c r="K163" s="135">
        <f>IF('3h SMNCC'!F$36="-","-",'3h SMNCC'!F$44)</f>
        <v>0</v>
      </c>
      <c r="L163" s="135">
        <f>IF('3h SMNCC'!G$36="-","-",'3h SMNCC'!G$44)</f>
        <v>-0.15183804717209767</v>
      </c>
      <c r="M163" s="135">
        <f>IF('3h SMNCC'!H$36="-","-",'3h SMNCC'!H$44)</f>
        <v>1.7175769694001015</v>
      </c>
      <c r="N163" s="135">
        <f>IF('3h SMNCC'!I$36="-","-",'3h SMNCC'!I$44)</f>
        <v>5.3116046327263104</v>
      </c>
      <c r="O163" s="31"/>
      <c r="P163" s="135" t="str">
        <f>IF('3h SMNCC'!K$36="-","-",'3h SMNCC'!K$44)</f>
        <v>-</v>
      </c>
      <c r="Q163" s="135" t="str">
        <f>IF('3h SMNCC'!L$36="-","-",'3h SMNCC'!L$44)</f>
        <v>-</v>
      </c>
      <c r="R163" s="135" t="str">
        <f>IF('3h SMNCC'!M$36="-","-",'3h SMNCC'!M$44)</f>
        <v>-</v>
      </c>
      <c r="S163" s="135" t="str">
        <f>IF('3h SMNCC'!N$36="-","-",'3h SMNCC'!N$44)</f>
        <v>-</v>
      </c>
      <c r="T163" s="135" t="str">
        <f>IF('3h SMNCC'!O$36="-","-",'3h SMNCC'!O$44)</f>
        <v>-</v>
      </c>
      <c r="U163" s="135" t="str">
        <f>IF('3h SMNCC'!P$36="-","-",'3h SMNCC'!P$44)</f>
        <v>-</v>
      </c>
      <c r="V163" s="135" t="str">
        <f>IF('3h SMNCC'!Q$36="-","-",'3h SMNCC'!Q$44)</f>
        <v>-</v>
      </c>
      <c r="W163" s="135" t="str">
        <f>IF('3h SMNCC'!R$36="-","-",'3h SMNCC'!R$44)</f>
        <v>-</v>
      </c>
      <c r="X163" s="135" t="str">
        <f>IF('3h SMNCC'!S$36="-","-",'3h SMNCC'!S$44)</f>
        <v>-</v>
      </c>
      <c r="Y163" s="135" t="str">
        <f>IF('3h SMNCC'!T$36="-","-",'3h SMNCC'!T$44)</f>
        <v>-</v>
      </c>
      <c r="Z163" s="135" t="str">
        <f>IF('3h SMNCC'!U$36="-","-",'3h SMNCC'!U$44)</f>
        <v>-</v>
      </c>
      <c r="AA163" s="29"/>
    </row>
    <row r="164" spans="1:27" s="30" customFormat="1" ht="12.4" customHeight="1" x14ac:dyDescent="0.25">
      <c r="A164" s="273">
        <v>7</v>
      </c>
      <c r="B164" s="138" t="s">
        <v>352</v>
      </c>
      <c r="C164" s="189" t="s">
        <v>399</v>
      </c>
      <c r="D164" s="141" t="s">
        <v>332</v>
      </c>
      <c r="E164" s="137"/>
      <c r="F164" s="31"/>
      <c r="G164" s="135">
        <f>IF('3f CPIH'!C$16="-","-",'3i PAAC PAP'!$G$11*('3f CPIH'!C$16/'3f CPIH'!$G$16))</f>
        <v>12.553203379941255</v>
      </c>
      <c r="H164" s="135">
        <f>IF('3f CPIH'!D$16="-","-",'3i PAAC PAP'!$G$11*('3f CPIH'!D$16/'3f CPIH'!$G$16))</f>
        <v>12.578334918239436</v>
      </c>
      <c r="I164" s="135">
        <f>IF('3f CPIH'!E$16="-","-",'3i PAAC PAP'!$G$11*('3f CPIH'!E$16/'3f CPIH'!$G$16))</f>
        <v>12.616032225686709</v>
      </c>
      <c r="J164" s="135">
        <f>IF('3f CPIH'!F$16="-","-",'3i PAAC PAP'!$G$11*('3f CPIH'!F$16/'3f CPIH'!$G$16))</f>
        <v>12.691426840581251</v>
      </c>
      <c r="K164" s="135">
        <f>IF('3f CPIH'!G$16="-","-",'3i PAAC PAP'!$G$11*('3f CPIH'!G$16/'3f CPIH'!$G$16))</f>
        <v>12.842216070370334</v>
      </c>
      <c r="L164" s="135">
        <f>IF('3f CPIH'!H$16="-","-",'3i PAAC PAP'!$G$11*('3f CPIH'!H$16/'3f CPIH'!$G$16))</f>
        <v>13.005571069308509</v>
      </c>
      <c r="M164" s="135">
        <f>IF('3f CPIH'!I$16="-","-",'3i PAAC PAP'!$G$11*('3f CPIH'!I$16/'3f CPIH'!$G$16))</f>
        <v>13.194057606544863</v>
      </c>
      <c r="N164" s="135">
        <f>IF('3f CPIH'!J$16="-","-",'3i PAAC PAP'!$G$11*('3f CPIH'!J$16/'3f CPIH'!$G$16))</f>
        <v>13.307149528886677</v>
      </c>
      <c r="O164" s="31"/>
      <c r="P164" s="135">
        <f>IF('3f CPIH'!L$16="-","-",'3i PAAC PAP'!$G$11*('3f CPIH'!L$16/'3f CPIH'!$G$16))</f>
        <v>13.307149528886677</v>
      </c>
      <c r="Q164" s="135" t="str">
        <f>IF('3f CPIH'!M$16="-","-",'3i PAAC PAP'!$G$11*('3f CPIH'!M$16/'3f CPIH'!$G$16))</f>
        <v>-</v>
      </c>
      <c r="R164" s="135" t="str">
        <f>IF('3f CPIH'!N$16="-","-",'3i PAAC PAP'!$G$11*('3f CPIH'!N$16/'3f CPIH'!$G$16))</f>
        <v>-</v>
      </c>
      <c r="S164" s="135" t="str">
        <f>IF('3f CPIH'!O$16="-","-",'3i PAAC PAP'!$G$11*('3f CPIH'!O$16/'3f CPIH'!$G$16))</f>
        <v>-</v>
      </c>
      <c r="T164" s="135" t="str">
        <f>IF('3f CPIH'!P$16="-","-",'3i PAAC PAP'!$G$11*('3f CPIH'!P$16/'3f CPIH'!$G$16))</f>
        <v>-</v>
      </c>
      <c r="U164" s="135" t="str">
        <f>IF('3f CPIH'!Q$16="-","-",'3i PAAC PAP'!$G$11*('3f CPIH'!Q$16/'3f CPIH'!$G$16))</f>
        <v>-</v>
      </c>
      <c r="V164" s="135" t="str">
        <f>IF('3f CPIH'!R$16="-","-",'3i PAAC PAP'!$G$11*('3f CPIH'!R$16/'3f CPIH'!$G$16))</f>
        <v>-</v>
      </c>
      <c r="W164" s="135" t="str">
        <f>IF('3f CPIH'!S$16="-","-",'3i PAAC PAP'!$G$11*('3f CPIH'!S$16/'3f CPIH'!$G$16))</f>
        <v>-</v>
      </c>
      <c r="X164" s="135" t="str">
        <f>IF('3f CPIH'!T$16="-","-",'3i PAAC PAP'!$G$11*('3f CPIH'!T$16/'3f CPIH'!$G$16))</f>
        <v>-</v>
      </c>
      <c r="Y164" s="135" t="str">
        <f>IF('3f CPIH'!U$16="-","-",'3i PAAC PAP'!$G$11*('3f CPIH'!U$16/'3f CPIH'!$G$16))</f>
        <v>-</v>
      </c>
      <c r="Z164" s="135" t="str">
        <f>IF('3f CPIH'!V$16="-","-",'3i PAAC PAP'!$G$11*('3f CPIH'!V$16/'3f CPIH'!$G$16))</f>
        <v>-</v>
      </c>
      <c r="AA164" s="29"/>
    </row>
    <row r="165" spans="1:27" s="30" customFormat="1" ht="11.25" customHeight="1" x14ac:dyDescent="0.25">
      <c r="A165" s="273">
        <v>8</v>
      </c>
      <c r="B165" s="138" t="s">
        <v>352</v>
      </c>
      <c r="C165" s="138" t="s">
        <v>417</v>
      </c>
      <c r="D165" s="141" t="s">
        <v>332</v>
      </c>
      <c r="E165" s="137"/>
      <c r="F165" s="31"/>
      <c r="G165" s="135">
        <f>IF(G160="-","-",SUM(G158:G163)*'3i PAAC PAP'!$G$23)</f>
        <v>6.2855132973025736</v>
      </c>
      <c r="H165" s="135">
        <f>IF(H160="-","-",SUM(H158:H163)*'3i PAAC PAP'!$G$23)</f>
        <v>6.2924721814730376</v>
      </c>
      <c r="I165" s="135">
        <f>IF(I160="-","-",SUM(I158:I163)*'3i PAAC PAP'!$G$23)</f>
        <v>6.1407999362947931</v>
      </c>
      <c r="J165" s="135">
        <f>IF(J160="-","-",SUM(J158:J163)*'3i PAAC PAP'!$G$23)</f>
        <v>6.1616765888061851</v>
      </c>
      <c r="K165" s="135">
        <f>IF(K160="-","-",SUM(K158:K163)*'3i PAAC PAP'!$G$23)</f>
        <v>6.5414986968277109</v>
      </c>
      <c r="L165" s="135">
        <f>IF(L160="-","-",SUM(L158:L163)*'3i PAAC PAP'!$G$23)</f>
        <v>6.5743062708258426</v>
      </c>
      <c r="M165" s="135">
        <f>IF(M160="-","-",SUM(M158:M163)*'3i PAAC PAP'!$G$23)</f>
        <v>6.771506542028269</v>
      </c>
      <c r="N165" s="135">
        <f>IF(N160="-","-",SUM(N158:N163)*'3i PAAC PAP'!$G$23)</f>
        <v>7.0969270938730631</v>
      </c>
      <c r="O165" s="31"/>
      <c r="P165" s="135" t="str">
        <f>IF(P160="-","-",SUM(P158:P163)*'3i PAAC PAP'!$G$23)</f>
        <v>-</v>
      </c>
      <c r="Q165" s="135" t="str">
        <f>IF(Q160="-","-",SUM(Q158:Q163)*'3i PAAC PAP'!$G$23)</f>
        <v>-</v>
      </c>
      <c r="R165" s="135" t="str">
        <f>IF(R160="-","-",SUM(R158:R163)*'3i PAAC PAP'!$G$23)</f>
        <v>-</v>
      </c>
      <c r="S165" s="135" t="str">
        <f>IF(S160="-","-",SUM(S158:S163)*'3i PAAC PAP'!$G$23)</f>
        <v>-</v>
      </c>
      <c r="T165" s="135" t="str">
        <f>IF(T160="-","-",SUM(T158:T163)*'3i PAAC PAP'!$G$23)</f>
        <v>-</v>
      </c>
      <c r="U165" s="135" t="str">
        <f>IF(U160="-","-",SUM(U158:U163)*'3i PAAC PAP'!$G$23)</f>
        <v>-</v>
      </c>
      <c r="V165" s="135" t="str">
        <f>IF(V160="-","-",SUM(V158:V163)*'3i PAAC PAP'!$G$23)</f>
        <v>-</v>
      </c>
      <c r="W165" s="135" t="str">
        <f>IF(W160="-","-",SUM(W158:W163)*'3i PAAC PAP'!$G$23)</f>
        <v>-</v>
      </c>
      <c r="X165" s="135" t="str">
        <f>IF(X160="-","-",SUM(X158:X163)*'3i PAAC PAP'!$G$23)</f>
        <v>-</v>
      </c>
      <c r="Y165" s="135" t="str">
        <f>IF(Y160="-","-",SUM(Y158:Y163)*'3i PAAC PAP'!$G$23)</f>
        <v>-</v>
      </c>
      <c r="Z165" s="135" t="str">
        <f>IF(Z160="-","-",SUM(Z158:Z163)*'3i PAAC PAP'!$G$23)</f>
        <v>-</v>
      </c>
      <c r="AA165" s="29"/>
    </row>
    <row r="166" spans="1:27" x14ac:dyDescent="0.25">
      <c r="A166" s="273">
        <v>9</v>
      </c>
      <c r="B166" s="138" t="s">
        <v>398</v>
      </c>
      <c r="C166" s="189" t="s">
        <v>548</v>
      </c>
      <c r="D166" s="141" t="s">
        <v>332</v>
      </c>
      <c r="E166" s="137"/>
      <c r="F166" s="31"/>
      <c r="G166" s="135">
        <f>IF(G160="-","-",SUM(G158:G165)*'3j EBIT'!$E$9)</f>
        <v>1.8173294672252214</v>
      </c>
      <c r="H166" s="135">
        <f>IF(H160="-","-",SUM(H158:H165)*'3j EBIT'!$E$9)</f>
        <v>1.8195549248557765</v>
      </c>
      <c r="I166" s="135">
        <f>IF(I160="-","-",SUM(I158:I165)*'3j EBIT'!$E$9)</f>
        <v>1.782173575152711</v>
      </c>
      <c r="J166" s="135">
        <f>IF(J160="-","-",SUM(J158:J165)*'3j EBIT'!$E$9)</f>
        <v>1.788849948044376</v>
      </c>
      <c r="K166" s="135">
        <f>IF(K160="-","-",SUM(K158:K165)*'3j EBIT'!$E$9)</f>
        <v>1.8871200728903776</v>
      </c>
      <c r="L166" s="135">
        <f>IF(L160="-","-",SUM(L158:L165)*'3j EBIT'!$E$9)</f>
        <v>1.8984645463036285</v>
      </c>
      <c r="M166" s="135">
        <f>IF(M160="-","-",SUM(M158:M165)*'3j EBIT'!$E$9)</f>
        <v>1.9515792879306375</v>
      </c>
      <c r="N166" s="135">
        <f>IF(N160="-","-",SUM(N158:N165)*'3j EBIT'!$E$9)</f>
        <v>2.0354683787598109</v>
      </c>
      <c r="O166" s="31"/>
      <c r="P166" s="135" t="str">
        <f>IF(P160="-","-",SUM(P158:P165)*'3j EBIT'!$E$9)</f>
        <v>-</v>
      </c>
      <c r="Q166" s="135" t="str">
        <f>IF(Q160="-","-",SUM(Q158:Q165)*'3j EBIT'!$E$9)</f>
        <v>-</v>
      </c>
      <c r="R166" s="135" t="str">
        <f>IF(R160="-","-",SUM(R158:R165)*'3j EBIT'!$E$9)</f>
        <v>-</v>
      </c>
      <c r="S166" s="135" t="str">
        <f>IF(S160="-","-",SUM(S158:S165)*'3j EBIT'!$E$9)</f>
        <v>-</v>
      </c>
      <c r="T166" s="135" t="str">
        <f>IF(T160="-","-",SUM(T158:T165)*'3j EBIT'!$E$9)</f>
        <v>-</v>
      </c>
      <c r="U166" s="135" t="str">
        <f>IF(U160="-","-",SUM(U158:U165)*'3j EBIT'!$E$9)</f>
        <v>-</v>
      </c>
      <c r="V166" s="135" t="str">
        <f>IF(V160="-","-",SUM(V158:V165)*'3j EBIT'!$E$9)</f>
        <v>-</v>
      </c>
      <c r="W166" s="135" t="str">
        <f>IF(W160="-","-",SUM(W158:W165)*'3j EBIT'!$E$9)</f>
        <v>-</v>
      </c>
      <c r="X166" s="135" t="str">
        <f>IF(X160="-","-",SUM(X158:X165)*'3j EBIT'!$E$9)</f>
        <v>-</v>
      </c>
      <c r="Y166" s="135" t="str">
        <f>IF(Y160="-","-",SUM(Y158:Y165)*'3j EBIT'!$E$9)</f>
        <v>-</v>
      </c>
      <c r="Z166" s="135" t="str">
        <f>IF(Z160="-","-",SUM(Z158:Z165)*'3j EBIT'!$E$9)</f>
        <v>-</v>
      </c>
    </row>
    <row r="167" spans="1:27" x14ac:dyDescent="0.25">
      <c r="A167" s="273">
        <v>10</v>
      </c>
      <c r="B167" s="138" t="s">
        <v>294</v>
      </c>
      <c r="C167" s="187" t="s">
        <v>549</v>
      </c>
      <c r="D167" s="141" t="s">
        <v>332</v>
      </c>
      <c r="E167" s="136"/>
      <c r="F167" s="31"/>
      <c r="G167" s="135">
        <f>IF(G162="-","-",SUM(G158:G160,G162:G166)*'3k HAP'!$E$10)</f>
        <v>1.0088689629360466</v>
      </c>
      <c r="H167" s="135">
        <f>IF(H162="-","-",SUM(H158:H160,H162:H166)*'3k HAP'!$E$10)</f>
        <v>1.0105968118958357</v>
      </c>
      <c r="I167" s="135">
        <f>IF(I162="-","-",SUM(I158:I160,I162:I166)*'3k HAP'!$E$10)</f>
        <v>1.011163992460097</v>
      </c>
      <c r="J167" s="135">
        <f>IF(J162="-","-",SUM(J158:J160,J162:J166)*'3k HAP'!$E$10)</f>
        <v>1.0163475393394643</v>
      </c>
      <c r="K167" s="135">
        <f>IF(K162="-","-",SUM(K158:K160,K162:K166)*'3k HAP'!$E$10)</f>
        <v>1.0339927769680584</v>
      </c>
      <c r="L167" s="135">
        <f>IF(L162="-","-",SUM(L158:L160,L162:L166)*'3k HAP'!$E$10)</f>
        <v>1.0428006447599747</v>
      </c>
      <c r="M167" s="135">
        <f>IF(M162="-","-",SUM(M158:M160,M162:M166)*'3k HAP'!$E$10)</f>
        <v>1.0914365478714374</v>
      </c>
      <c r="N167" s="135">
        <f>IF(N162="-","-",SUM(N158:N160,N162:N166)*'3k HAP'!$E$10)</f>
        <v>1.1565681757832593</v>
      </c>
      <c r="O167" s="31"/>
      <c r="P167" s="135">
        <f>IF(P162="-","-",SUM(P158:P160,P162:P166)*'3k HAP'!$E$10)</f>
        <v>0.84449485614831143</v>
      </c>
      <c r="Q167" s="135" t="str">
        <f>IF(Q162="-","-",SUM(Q158:Q160,Q162:Q166)*'3k HAP'!$E$10)</f>
        <v>-</v>
      </c>
      <c r="R167" s="135" t="str">
        <f>IF(R162="-","-",SUM(R158:R160,R162:R166)*'3k HAP'!$E$10)</f>
        <v>-</v>
      </c>
      <c r="S167" s="135" t="str">
        <f>IF(S162="-","-",SUM(S158:S160,S162:S166)*'3k HAP'!$E$10)</f>
        <v>-</v>
      </c>
      <c r="T167" s="135" t="str">
        <f>IF(T162="-","-",SUM(T158:T160,T162:T166)*'3k HAP'!$E$10)</f>
        <v>-</v>
      </c>
      <c r="U167" s="135" t="str">
        <f>IF(U162="-","-",SUM(U158:U160,U162:U166)*'3k HAP'!$E$10)</f>
        <v>-</v>
      </c>
      <c r="V167" s="135" t="str">
        <f>IF(V162="-","-",SUM(V158:V160,V162:V166)*'3k HAP'!$E$10)</f>
        <v>-</v>
      </c>
      <c r="W167" s="135" t="str">
        <f>IF(W162="-","-",SUM(W158:W160,W162:W166)*'3k HAP'!$E$10)</f>
        <v>-</v>
      </c>
      <c r="X167" s="135" t="str">
        <f>IF(X162="-","-",SUM(X158:X160,X162:X166)*'3k HAP'!$E$10)</f>
        <v>-</v>
      </c>
      <c r="Y167" s="135" t="str">
        <f>IF(Y162="-","-",SUM(Y158:Y160,Y162:Y166)*'3k HAP'!$E$10)</f>
        <v>-</v>
      </c>
      <c r="Z167" s="135" t="str">
        <f>IF(Z162="-","-",SUM(Z158:Z160,Z162:Z166)*'3k HAP'!$E$10)</f>
        <v>-</v>
      </c>
    </row>
    <row r="168" spans="1:27" x14ac:dyDescent="0.25">
      <c r="A168" s="273">
        <v>11</v>
      </c>
      <c r="B168" s="138" t="s">
        <v>46</v>
      </c>
      <c r="C168" s="189" t="str">
        <f>B168&amp;"_"&amp;D168</f>
        <v>Total_Northern Scotland</v>
      </c>
      <c r="D168" s="141" t="s">
        <v>332</v>
      </c>
      <c r="E168" s="137"/>
      <c r="F168" s="31"/>
      <c r="G168" s="135">
        <f t="shared" ref="G168:N168" si="26">IF(G162="-","-",SUM(G158:G167))</f>
        <v>98.475117757804497</v>
      </c>
      <c r="H168" s="135">
        <f t="shared" si="26"/>
        <v>98.596200413371434</v>
      </c>
      <c r="I168" s="135">
        <f t="shared" si="26"/>
        <v>96.59194678617655</v>
      </c>
      <c r="J168" s="135">
        <f t="shared" si="26"/>
        <v>96.955194752877318</v>
      </c>
      <c r="K168" s="135">
        <f t="shared" si="26"/>
        <v>102.24322194935201</v>
      </c>
      <c r="L168" s="135">
        <f t="shared" si="26"/>
        <v>102.86045183862301</v>
      </c>
      <c r="M168" s="135">
        <f t="shared" si="26"/>
        <v>105.75771520057248</v>
      </c>
      <c r="N168" s="135">
        <f t="shared" si="26"/>
        <v>110.32195122611208</v>
      </c>
      <c r="O168" s="31"/>
      <c r="P168" s="135">
        <f t="shared" ref="P168:Z168" si="27">IF(P162="-","-",SUM(P158:P167))</f>
        <v>59.179755970990563</v>
      </c>
      <c r="Q168" s="135" t="str">
        <f t="shared" si="27"/>
        <v>-</v>
      </c>
      <c r="R168" s="135" t="str">
        <f t="shared" si="27"/>
        <v>-</v>
      </c>
      <c r="S168" s="135" t="str">
        <f t="shared" si="27"/>
        <v>-</v>
      </c>
      <c r="T168" s="135" t="str">
        <f t="shared" si="27"/>
        <v>-</v>
      </c>
      <c r="U168" s="135" t="str">
        <f t="shared" si="27"/>
        <v>-</v>
      </c>
      <c r="V168" s="135" t="str">
        <f t="shared" si="27"/>
        <v>-</v>
      </c>
      <c r="W168" s="135" t="str">
        <f t="shared" si="27"/>
        <v>-</v>
      </c>
      <c r="X168" s="135" t="str">
        <f t="shared" si="27"/>
        <v>-</v>
      </c>
      <c r="Y168" s="135" t="str">
        <f t="shared" si="27"/>
        <v>-</v>
      </c>
      <c r="Z168" s="135" t="str">
        <f t="shared" si="27"/>
        <v>-</v>
      </c>
    </row>
    <row r="169" spans="1:27" s="30" customFormat="1" ht="11.5" x14ac:dyDescent="0.25">
      <c r="A169" s="273"/>
      <c r="B169" s="142" t="s">
        <v>353</v>
      </c>
      <c r="C169" s="142" t="s">
        <v>344</v>
      </c>
      <c r="D169" s="140" t="s">
        <v>293</v>
      </c>
      <c r="E169" s="134"/>
      <c r="F169" s="31"/>
      <c r="G169" s="41" t="str">
        <f t="shared" ref="G169:N179" si="28">IF(G15="-","-",AVERAGE(G15,G26,G37,G48,G59,G70,G81,G92,G103,G114,G125,G136,G147,G158))</f>
        <v>-</v>
      </c>
      <c r="H169" s="41" t="str">
        <f t="shared" si="28"/>
        <v>-</v>
      </c>
      <c r="I169" s="41" t="str">
        <f t="shared" si="28"/>
        <v>-</v>
      </c>
      <c r="J169" s="41" t="str">
        <f t="shared" si="28"/>
        <v>-</v>
      </c>
      <c r="K169" s="41" t="str">
        <f t="shared" si="28"/>
        <v>-</v>
      </c>
      <c r="L169" s="41" t="str">
        <f t="shared" si="28"/>
        <v>-</v>
      </c>
      <c r="M169" s="41" t="str">
        <f t="shared" si="28"/>
        <v>-</v>
      </c>
      <c r="N169" s="41" t="str">
        <f t="shared" si="28"/>
        <v>-</v>
      </c>
      <c r="O169" s="31"/>
      <c r="P169" s="41" t="str">
        <f t="shared" ref="P169:Z169" si="29">IF(P15="-","-",AVERAGE(P15,P26,P37,P48,P59,P70,P81,P92,P103,P114,P125,P136,P147,P158))</f>
        <v>-</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5" x14ac:dyDescent="0.25">
      <c r="A170" s="273"/>
      <c r="B170" s="142" t="s">
        <v>353</v>
      </c>
      <c r="C170" s="142" t="s">
        <v>303</v>
      </c>
      <c r="D170" s="140" t="s">
        <v>293</v>
      </c>
      <c r="E170" s="134"/>
      <c r="F170" s="31"/>
      <c r="G170" s="41" t="str">
        <f t="shared" si="28"/>
        <v>-</v>
      </c>
      <c r="H170" s="41" t="str">
        <f t="shared" si="28"/>
        <v>-</v>
      </c>
      <c r="I170" s="41" t="str">
        <f t="shared" si="28"/>
        <v>-</v>
      </c>
      <c r="J170" s="41" t="str">
        <f t="shared" si="28"/>
        <v>-</v>
      </c>
      <c r="K170" s="41" t="str">
        <f t="shared" si="28"/>
        <v>-</v>
      </c>
      <c r="L170" s="41" t="str">
        <f t="shared" si="28"/>
        <v>-</v>
      </c>
      <c r="M170" s="41" t="str">
        <f t="shared" si="28"/>
        <v>-</v>
      </c>
      <c r="N170" s="41" t="str">
        <f t="shared" si="28"/>
        <v>-</v>
      </c>
      <c r="O170" s="31"/>
      <c r="P170" s="41" t="str">
        <f t="shared" ref="P170:Z170" si="30">IF(P16="-","-",AVERAGE(P16,P27,P38,P49,P60,P71,P82,P93,P104,P115,P126,P137,P148,P159))</f>
        <v>-</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5" x14ac:dyDescent="0.25">
      <c r="A171" s="273"/>
      <c r="B171" s="142" t="s">
        <v>2</v>
      </c>
      <c r="C171" s="142" t="s">
        <v>345</v>
      </c>
      <c r="D171" s="140" t="s">
        <v>293</v>
      </c>
      <c r="E171" s="134"/>
      <c r="F171" s="31"/>
      <c r="G171" s="41">
        <f t="shared" si="28"/>
        <v>6.5567588596821045</v>
      </c>
      <c r="H171" s="41">
        <f t="shared" si="28"/>
        <v>6.5567588596821045</v>
      </c>
      <c r="I171" s="41">
        <f t="shared" si="28"/>
        <v>6.6197359495950776</v>
      </c>
      <c r="J171" s="41">
        <f t="shared" si="28"/>
        <v>6.6197359495950776</v>
      </c>
      <c r="K171" s="41">
        <f t="shared" si="28"/>
        <v>6.6995028867368616</v>
      </c>
      <c r="L171" s="41">
        <f t="shared" si="28"/>
        <v>6.6995028867368616</v>
      </c>
      <c r="M171" s="41">
        <f t="shared" si="28"/>
        <v>7.113121830127354</v>
      </c>
      <c r="N171" s="41">
        <f t="shared" si="28"/>
        <v>7.113121830127354</v>
      </c>
      <c r="O171" s="31"/>
      <c r="P171" s="41" t="str">
        <f t="shared" ref="P171:Z171" si="31">IF(P17="-","-",AVERAGE(P17,P28,P39,P50,P61,P72,P83,P94,P105,P116,P127,P138,P149,P160))</f>
        <v>-</v>
      </c>
      <c r="Q171" s="41" t="str">
        <f t="shared" si="31"/>
        <v>-</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5" x14ac:dyDescent="0.25">
      <c r="A172" s="273"/>
      <c r="B172" s="142" t="s">
        <v>355</v>
      </c>
      <c r="C172" s="142" t="s">
        <v>346</v>
      </c>
      <c r="D172" s="140" t="s">
        <v>293</v>
      </c>
      <c r="E172" s="134"/>
      <c r="F172" s="31"/>
      <c r="G172" s="41">
        <f t="shared" si="28"/>
        <v>18.601964285714285</v>
      </c>
      <c r="H172" s="41">
        <f t="shared" si="28"/>
        <v>18.601964285714285</v>
      </c>
      <c r="I172" s="41">
        <f t="shared" si="28"/>
        <v>18.844950000000004</v>
      </c>
      <c r="J172" s="41">
        <f t="shared" si="28"/>
        <v>18.844950000000004</v>
      </c>
      <c r="K172" s="41">
        <f t="shared" si="28"/>
        <v>16.43282142857143</v>
      </c>
      <c r="L172" s="41">
        <f t="shared" si="28"/>
        <v>16.43282142857143</v>
      </c>
      <c r="M172" s="41">
        <f t="shared" si="28"/>
        <v>16.727428571428572</v>
      </c>
      <c r="N172" s="41">
        <f t="shared" si="28"/>
        <v>16.727428571428572</v>
      </c>
      <c r="O172" s="31"/>
      <c r="P172" s="41" t="str">
        <f t="shared" ref="P172:Z172" si="32">IF(P18="-","-",AVERAGE(P18,P29,P40,P51,P62,P73,P84,P95,P106,P117,P128,P139,P150,P161))</f>
        <v>-</v>
      </c>
      <c r="Q172" s="41" t="str">
        <f t="shared" si="32"/>
        <v>-</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5" x14ac:dyDescent="0.25">
      <c r="A173" s="273"/>
      <c r="B173" s="142" t="s">
        <v>352</v>
      </c>
      <c r="C173" s="142" t="s">
        <v>347</v>
      </c>
      <c r="D173" s="140" t="s">
        <v>293</v>
      </c>
      <c r="E173" s="134"/>
      <c r="F173" s="31"/>
      <c r="G173" s="41">
        <f t="shared" si="28"/>
        <v>42.476943790717307</v>
      </c>
      <c r="H173" s="41">
        <f t="shared" si="28"/>
        <v>42.561982717225241</v>
      </c>
      <c r="I173" s="41">
        <f t="shared" si="28"/>
        <v>42.689541106987164</v>
      </c>
      <c r="J173" s="41">
        <f t="shared" si="28"/>
        <v>42.944657886510981</v>
      </c>
      <c r="K173" s="41">
        <f t="shared" si="28"/>
        <v>43.45489144555863</v>
      </c>
      <c r="L173" s="41">
        <f t="shared" si="28"/>
        <v>44.007644467860253</v>
      </c>
      <c r="M173" s="41">
        <f t="shared" si="28"/>
        <v>44.645436416669824</v>
      </c>
      <c r="N173" s="41">
        <f t="shared" si="28"/>
        <v>45.028111585955578</v>
      </c>
      <c r="O173" s="31"/>
      <c r="P173" s="41">
        <f t="shared" ref="P173:Z173" si="33">IF(P19="-","-",AVERAGE(P19,P30,P41,P52,P63,P74,P85,P96,P107,P118,P129,P140,P151,P162))</f>
        <v>45.028111585955578</v>
      </c>
      <c r="Q173" s="41" t="str">
        <f t="shared" si="33"/>
        <v>-</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5" x14ac:dyDescent="0.25">
      <c r="A174" s="273"/>
      <c r="B174" s="142" t="s">
        <v>352</v>
      </c>
      <c r="C174" s="142" t="s">
        <v>45</v>
      </c>
      <c r="D174" s="140" t="s">
        <v>293</v>
      </c>
      <c r="E174" s="134"/>
      <c r="F174" s="31"/>
      <c r="G174" s="41" t="str">
        <f t="shared" si="28"/>
        <v>-</v>
      </c>
      <c r="H174" s="41" t="str">
        <f t="shared" si="28"/>
        <v>-</v>
      </c>
      <c r="I174" s="41" t="str">
        <f t="shared" si="28"/>
        <v>-</v>
      </c>
      <c r="J174" s="41" t="str">
        <f t="shared" si="28"/>
        <v>-</v>
      </c>
      <c r="K174" s="41">
        <f t="shared" si="28"/>
        <v>0</v>
      </c>
      <c r="L174" s="41">
        <f t="shared" si="28"/>
        <v>-0.15183804717209767</v>
      </c>
      <c r="M174" s="41">
        <f t="shared" si="28"/>
        <v>1.7175769694001015</v>
      </c>
      <c r="N174" s="41">
        <f t="shared" si="28"/>
        <v>5.3116046327263096</v>
      </c>
      <c r="O174" s="31"/>
      <c r="P174" s="41" t="str">
        <f t="shared" ref="P174:Z174" si="34">IF(P20="-","-",AVERAGE(P20,P31,P42,P53,P64,P75,P86,P97,P108,P119,P130,P141,P152,P163))</f>
        <v>-</v>
      </c>
      <c r="Q174" s="41" t="str">
        <f t="shared" si="34"/>
        <v>-</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5" x14ac:dyDescent="0.25">
      <c r="A175" s="273"/>
      <c r="B175" s="142" t="s">
        <v>352</v>
      </c>
      <c r="C175" s="142" t="s">
        <v>399</v>
      </c>
      <c r="D175" s="140" t="s">
        <v>293</v>
      </c>
      <c r="E175" s="134"/>
      <c r="F175" s="31"/>
      <c r="G175" s="41">
        <f t="shared" si="28"/>
        <v>12.553203379941255</v>
      </c>
      <c r="H175" s="41">
        <f t="shared" si="28"/>
        <v>12.578334918239438</v>
      </c>
      <c r="I175" s="41">
        <f t="shared" si="28"/>
        <v>12.616032225686707</v>
      </c>
      <c r="J175" s="41">
        <f t="shared" si="28"/>
        <v>12.691426840581247</v>
      </c>
      <c r="K175" s="41">
        <f t="shared" si="28"/>
        <v>12.842216070370339</v>
      </c>
      <c r="L175" s="41">
        <f t="shared" si="28"/>
        <v>13.005571069308504</v>
      </c>
      <c r="M175" s="41">
        <f t="shared" si="28"/>
        <v>13.194057606544865</v>
      </c>
      <c r="N175" s="41">
        <f t="shared" si="28"/>
        <v>13.307149528886677</v>
      </c>
      <c r="O175" s="31"/>
      <c r="P175" s="41">
        <f t="shared" ref="P175:Z175" si="35">IF(P21="-","-",AVERAGE(P21,P32,P43,P54,P65,P76,P87,P98,P109,P120,P131,P142,P153,P164))</f>
        <v>13.307149528886677</v>
      </c>
      <c r="Q175" s="41" t="str">
        <f t="shared" si="35"/>
        <v>-</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5" x14ac:dyDescent="0.25">
      <c r="A176" s="273"/>
      <c r="B176" s="142" t="s">
        <v>352</v>
      </c>
      <c r="C176" s="142" t="s">
        <v>417</v>
      </c>
      <c r="D176" s="140" t="s">
        <v>293</v>
      </c>
      <c r="E176" s="134"/>
      <c r="F176" s="31"/>
      <c r="G176" s="41">
        <f t="shared" si="28"/>
        <v>5.5347449847752754</v>
      </c>
      <c r="H176" s="41">
        <f t="shared" si="28"/>
        <v>5.5417038689457376</v>
      </c>
      <c r="I176" s="41">
        <f t="shared" si="28"/>
        <v>5.5771796668902409</v>
      </c>
      <c r="J176" s="41">
        <f t="shared" si="28"/>
        <v>5.5980563194016346</v>
      </c>
      <c r="K176" s="41">
        <f t="shared" si="28"/>
        <v>5.4489483903621538</v>
      </c>
      <c r="L176" s="41">
        <f t="shared" si="28"/>
        <v>5.4817559643602838</v>
      </c>
      <c r="M176" s="41">
        <f t="shared" si="28"/>
        <v>5.7448804778391915</v>
      </c>
      <c r="N176" s="41">
        <f t="shared" si="28"/>
        <v>6.0703010296839848</v>
      </c>
      <c r="O176" s="31"/>
      <c r="P176" s="41" t="str">
        <f t="shared" ref="P176:Z176" si="36">IF(P22="-","-",AVERAGE(P22,P33,P44,P55,P66,P77,P88,P99,P110,P121,P132,P143,P154,P165))</f>
        <v>-</v>
      </c>
      <c r="Q176" s="41" t="str">
        <f t="shared" si="36"/>
        <v>-</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5" x14ac:dyDescent="0.25">
      <c r="A177" s="273"/>
      <c r="B177" s="142" t="s">
        <v>398</v>
      </c>
      <c r="C177" s="142" t="s">
        <v>548</v>
      </c>
      <c r="D177" s="140" t="s">
        <v>293</v>
      </c>
      <c r="E177" s="134"/>
      <c r="F177" s="31"/>
      <c r="G177" s="41">
        <f t="shared" si="28"/>
        <v>1.6287486907157742</v>
      </c>
      <c r="H177" s="41">
        <f t="shared" si="28"/>
        <v>1.6309741483463291</v>
      </c>
      <c r="I177" s="41">
        <f t="shared" si="28"/>
        <v>1.6406013400340242</v>
      </c>
      <c r="J177" s="41">
        <f t="shared" si="28"/>
        <v>1.6472777129256897</v>
      </c>
      <c r="K177" s="41">
        <f t="shared" si="28"/>
        <v>1.612689224210389</v>
      </c>
      <c r="L177" s="41">
        <f t="shared" si="28"/>
        <v>1.62403369762364</v>
      </c>
      <c r="M177" s="41">
        <f t="shared" si="28"/>
        <v>1.6937075355681881</v>
      </c>
      <c r="N177" s="41">
        <f t="shared" si="28"/>
        <v>1.7775966263973615</v>
      </c>
      <c r="O177" s="31"/>
      <c r="P177" s="41" t="str">
        <f t="shared" ref="P177:Z177" si="37">IF(P23="-","-",AVERAGE(P23,P34,P45,P56,P67,P78,P89,P100,P111,P122,P133,P144,P155,P166))</f>
        <v>-</v>
      </c>
      <c r="Q177" s="41" t="str">
        <f t="shared" si="37"/>
        <v>-</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5" x14ac:dyDescent="0.25">
      <c r="A178" s="273"/>
      <c r="B178" s="142" t="s">
        <v>294</v>
      </c>
      <c r="C178" s="142" t="s">
        <v>549</v>
      </c>
      <c r="D178" s="140" t="s">
        <v>293</v>
      </c>
      <c r="E178" s="134"/>
      <c r="F178" s="31"/>
      <c r="G178" s="41">
        <f t="shared" si="28"/>
        <v>0.9952704042142908</v>
      </c>
      <c r="H178" s="41">
        <f t="shared" si="28"/>
        <v>0.99699825317407986</v>
      </c>
      <c r="I178" s="41">
        <f t="shared" si="28"/>
        <v>1.0009552193907212</v>
      </c>
      <c r="J178" s="41">
        <f t="shared" si="28"/>
        <v>1.0061387662700885</v>
      </c>
      <c r="K178" s="41">
        <f t="shared" si="28"/>
        <v>1.0142035700302603</v>
      </c>
      <c r="L178" s="41">
        <f t="shared" si="28"/>
        <v>1.0230114378221766</v>
      </c>
      <c r="M178" s="41">
        <f t="shared" si="28"/>
        <v>1.0728414172749361</v>
      </c>
      <c r="N178" s="41">
        <f t="shared" si="28"/>
        <v>1.1379730451867578</v>
      </c>
      <c r="O178" s="31"/>
      <c r="P178" s="41">
        <f t="shared" ref="P178:Z178" si="38">IF(P24="-","-",AVERAGE(P24,P35,P46,P57,P68,P79,P90,P101,P112,P123,P134,P145,P156,P167))</f>
        <v>0.84449485614831155</v>
      </c>
      <c r="Q178" s="41" t="str">
        <f t="shared" si="38"/>
        <v>-</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5" x14ac:dyDescent="0.25">
      <c r="A179" s="273"/>
      <c r="B179" s="142" t="s">
        <v>46</v>
      </c>
      <c r="C179" s="142" t="str">
        <f>B179&amp;"_"&amp;D179</f>
        <v>Total_GB average</v>
      </c>
      <c r="D179" s="133" t="s">
        <v>293</v>
      </c>
      <c r="E179" s="134"/>
      <c r="F179" s="31"/>
      <c r="G179" s="41">
        <f t="shared" si="28"/>
        <v>88.347634395760267</v>
      </c>
      <c r="H179" s="41">
        <f t="shared" si="28"/>
        <v>88.468717051327204</v>
      </c>
      <c r="I179" s="41">
        <f t="shared" si="28"/>
        <v>88.988995508583926</v>
      </c>
      <c r="J179" s="41">
        <f t="shared" si="28"/>
        <v>89.352243475284723</v>
      </c>
      <c r="K179" s="41">
        <f t="shared" si="28"/>
        <v>87.505273015840075</v>
      </c>
      <c r="L179" s="41">
        <f t="shared" si="28"/>
        <v>88.122502905111077</v>
      </c>
      <c r="M179" s="41">
        <f t="shared" si="28"/>
        <v>91.909050824853026</v>
      </c>
      <c r="N179" s="41">
        <f t="shared" si="28"/>
        <v>96.473286850392611</v>
      </c>
      <c r="O179" s="31"/>
      <c r="P179" s="41">
        <f t="shared" ref="P179:Z179" si="39">IF(P25="-","-",AVERAGE(P25,P36,P47,P58,P69,P80,P91,P102,P113,P124,P135,P146,P157,P168))</f>
        <v>59.179755970990549</v>
      </c>
      <c r="Q179" s="41" t="str">
        <f t="shared" si="39"/>
        <v>-</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25"/>
    <row r="181" spans="1:27" x14ac:dyDescent="0.25"/>
    <row r="182" spans="1:27" x14ac:dyDescent="0.25"/>
    <row r="183" spans="1:27" x14ac:dyDescent="0.25"/>
    <row r="184" spans="1:27" x14ac:dyDescent="0.25"/>
    <row r="185" spans="1:27" x14ac:dyDescent="0.25"/>
    <row r="186" spans="1:27" x14ac:dyDescent="0.25"/>
    <row r="187" spans="1:27" x14ac:dyDescent="0.25"/>
    <row r="188" spans="1:27" x14ac:dyDescent="0.25"/>
    <row r="189" spans="1:27" x14ac:dyDescent="0.25"/>
    <row r="190" spans="1:27" x14ac:dyDescent="0.25"/>
    <row r="191" spans="1:27" x14ac:dyDescent="0.25"/>
    <row r="192" spans="1:27"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
  <sheetViews>
    <sheetView workbookViewId="0"/>
  </sheetViews>
  <sheetFormatPr defaultRowHeight="13.5" x14ac:dyDescent="0.3"/>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138"/>
  <sheetViews>
    <sheetView workbookViewId="0">
      <selection activeCell="B8" sqref="B8:I8"/>
    </sheetView>
  </sheetViews>
  <sheetFormatPr defaultColWidth="0" defaultRowHeight="13.5" zeroHeight="1" x14ac:dyDescent="0.3"/>
  <cols>
    <col min="1" max="1" width="9" style="280" customWidth="1"/>
    <col min="2" max="2" width="23.23046875" style="275" customWidth="1"/>
    <col min="3" max="3" width="18.765625" style="275" customWidth="1"/>
    <col min="4" max="4" width="78.765625" style="275" customWidth="1"/>
    <col min="5" max="13" width="9" style="275" customWidth="1"/>
    <col min="14" max="16384" width="9" style="275" hidden="1"/>
  </cols>
  <sheetData>
    <row r="1" spans="1:13" ht="12.4" x14ac:dyDescent="0.3">
      <c r="B1" s="280"/>
      <c r="C1" s="280"/>
      <c r="D1" s="280"/>
      <c r="E1" s="280"/>
      <c r="F1" s="280"/>
      <c r="G1" s="280"/>
      <c r="H1" s="280"/>
      <c r="I1" s="280"/>
      <c r="J1" s="280"/>
      <c r="K1" s="280"/>
      <c r="L1" s="280"/>
      <c r="M1" s="280"/>
    </row>
    <row r="2" spans="1:13" s="195" customFormat="1" ht="12.4" x14ac:dyDescent="0.3">
      <c r="B2" s="195" t="s">
        <v>406</v>
      </c>
    </row>
    <row r="3" spans="1:13" ht="12.4" x14ac:dyDescent="0.3">
      <c r="A3" s="275"/>
      <c r="B3" s="280"/>
      <c r="C3" s="280"/>
      <c r="D3" s="280"/>
      <c r="E3" s="280"/>
      <c r="F3" s="280"/>
      <c r="G3" s="280"/>
      <c r="H3" s="280"/>
      <c r="I3" s="280"/>
      <c r="J3" s="280"/>
      <c r="K3" s="280"/>
      <c r="L3" s="280"/>
      <c r="M3" s="280"/>
    </row>
    <row r="4" spans="1:13" ht="27" customHeight="1" x14ac:dyDescent="0.3">
      <c r="B4" s="399" t="s">
        <v>488</v>
      </c>
      <c r="C4" s="400"/>
      <c r="D4" s="400"/>
      <c r="E4" s="400"/>
      <c r="F4" s="400"/>
      <c r="G4" s="400"/>
      <c r="H4" s="400"/>
      <c r="I4" s="400"/>
      <c r="J4" s="280"/>
      <c r="K4" s="280"/>
      <c r="L4" s="280"/>
      <c r="M4" s="280"/>
    </row>
    <row r="5" spans="1:13" ht="12.4" x14ac:dyDescent="0.3">
      <c r="B5" s="280"/>
      <c r="C5" s="280"/>
      <c r="D5" s="280"/>
      <c r="E5" s="280"/>
      <c r="F5" s="280"/>
      <c r="G5" s="280"/>
      <c r="H5" s="280"/>
      <c r="I5" s="280"/>
      <c r="J5" s="280"/>
      <c r="K5" s="280"/>
      <c r="L5" s="280"/>
      <c r="M5" s="280"/>
    </row>
    <row r="6" spans="1:13" s="277" customFormat="1" ht="24.4" customHeight="1" x14ac:dyDescent="0.3">
      <c r="B6" s="405" t="s">
        <v>478</v>
      </c>
      <c r="C6" s="405"/>
      <c r="D6" s="405"/>
      <c r="E6" s="405"/>
      <c r="F6" s="405"/>
      <c r="G6" s="405"/>
      <c r="H6" s="405"/>
      <c r="I6" s="405"/>
    </row>
    <row r="7" spans="1:13" ht="12.4" x14ac:dyDescent="0.3">
      <c r="B7" s="280"/>
      <c r="C7" s="280"/>
      <c r="D7" s="280"/>
      <c r="E7" s="280"/>
      <c r="F7" s="280"/>
      <c r="G7" s="280"/>
      <c r="H7" s="280"/>
      <c r="I7" s="280"/>
      <c r="J7" s="280"/>
      <c r="K7" s="280"/>
      <c r="L7" s="280"/>
      <c r="M7" s="280"/>
    </row>
    <row r="8" spans="1:13" ht="31.5" customHeight="1" x14ac:dyDescent="0.3">
      <c r="B8" s="401" t="s">
        <v>575</v>
      </c>
      <c r="C8" s="402"/>
      <c r="D8" s="402"/>
      <c r="E8" s="402"/>
      <c r="F8" s="402"/>
      <c r="G8" s="402"/>
      <c r="H8" s="402"/>
      <c r="I8" s="402"/>
      <c r="J8" s="280"/>
      <c r="K8" s="280"/>
      <c r="L8" s="280"/>
      <c r="M8" s="280"/>
    </row>
    <row r="9" spans="1:13" ht="12.4" x14ac:dyDescent="0.3">
      <c r="B9" s="280"/>
      <c r="C9" s="280"/>
      <c r="D9" s="280"/>
      <c r="E9" s="280"/>
      <c r="F9" s="280"/>
      <c r="G9" s="280"/>
      <c r="H9" s="280"/>
      <c r="I9" s="280"/>
      <c r="J9" s="280"/>
      <c r="K9" s="280"/>
      <c r="L9" s="280"/>
      <c r="M9" s="280"/>
    </row>
    <row r="10" spans="1:13" ht="27" customHeight="1" x14ac:dyDescent="0.3">
      <c r="B10" s="403" t="s">
        <v>489</v>
      </c>
      <c r="C10" s="404"/>
      <c r="D10" s="404"/>
      <c r="E10" s="404"/>
      <c r="F10" s="404"/>
      <c r="G10" s="404"/>
      <c r="H10" s="404"/>
      <c r="I10" s="404"/>
      <c r="J10" s="280"/>
      <c r="K10" s="280"/>
      <c r="L10" s="280"/>
      <c r="M10" s="280"/>
    </row>
    <row r="11" spans="1:13" ht="12.4" customHeight="1" x14ac:dyDescent="0.3">
      <c r="B11" s="280"/>
      <c r="C11" s="280"/>
      <c r="D11" s="280"/>
      <c r="E11" s="406"/>
      <c r="F11" s="406"/>
      <c r="G11" s="406"/>
      <c r="H11" s="406"/>
      <c r="I11" s="406"/>
      <c r="J11" s="280"/>
      <c r="K11" s="280"/>
      <c r="L11" s="280"/>
      <c r="M11" s="280"/>
    </row>
    <row r="12" spans="1:13" x14ac:dyDescent="0.3">
      <c r="B12" s="276"/>
      <c r="C12" s="277" t="s">
        <v>422</v>
      </c>
      <c r="D12" s="278"/>
      <c r="E12" s="406"/>
      <c r="F12" s="406"/>
      <c r="G12" s="406"/>
      <c r="H12" s="406"/>
      <c r="I12" s="406"/>
      <c r="J12" s="280"/>
      <c r="K12" s="280"/>
      <c r="L12" s="280"/>
      <c r="M12" s="280"/>
    </row>
    <row r="13" spans="1:13" x14ac:dyDescent="0.3">
      <c r="B13" s="279"/>
      <c r="C13" s="277" t="s">
        <v>423</v>
      </c>
      <c r="D13" s="278"/>
      <c r="E13" s="406"/>
      <c r="F13" s="406"/>
      <c r="G13" s="406"/>
      <c r="H13" s="406"/>
      <c r="I13" s="406"/>
      <c r="J13" s="280"/>
      <c r="K13" s="280"/>
      <c r="L13" s="280"/>
      <c r="M13" s="280"/>
    </row>
    <row r="14" spans="1:13" x14ac:dyDescent="0.3">
      <c r="B14" s="280"/>
      <c r="C14" s="280"/>
      <c r="D14" s="280"/>
      <c r="E14" s="406"/>
      <c r="F14" s="406"/>
      <c r="G14" s="406"/>
      <c r="H14" s="406"/>
      <c r="I14" s="406"/>
      <c r="J14" s="280"/>
      <c r="K14" s="280"/>
      <c r="L14" s="280"/>
      <c r="M14" s="280"/>
    </row>
    <row r="15" spans="1:13" x14ac:dyDescent="0.3">
      <c r="C15" s="280"/>
      <c r="D15" s="280"/>
      <c r="E15" s="406"/>
      <c r="F15" s="406"/>
      <c r="G15" s="406"/>
      <c r="H15" s="406"/>
      <c r="I15" s="406"/>
      <c r="J15" s="280"/>
      <c r="K15" s="280"/>
      <c r="L15" s="280"/>
      <c r="M15" s="280"/>
    </row>
    <row r="16" spans="1:13" x14ac:dyDescent="0.3">
      <c r="B16" s="285" t="s">
        <v>573</v>
      </c>
      <c r="C16" s="274"/>
      <c r="D16" s="274"/>
      <c r="E16" s="406"/>
      <c r="F16" s="406"/>
      <c r="G16" s="406"/>
      <c r="H16" s="406"/>
      <c r="I16" s="406"/>
      <c r="J16" s="280"/>
      <c r="K16" s="280"/>
      <c r="L16" s="280"/>
      <c r="M16" s="280"/>
    </row>
    <row r="17" spans="1:13" x14ac:dyDescent="0.3">
      <c r="B17" s="285"/>
      <c r="C17" s="274"/>
      <c r="D17" s="274"/>
      <c r="E17" s="406"/>
      <c r="F17" s="406"/>
      <c r="G17" s="406"/>
      <c r="H17" s="406"/>
      <c r="I17" s="406"/>
      <c r="J17" s="280"/>
      <c r="K17" s="280"/>
      <c r="L17" s="280"/>
      <c r="M17" s="280"/>
    </row>
    <row r="18" spans="1:13" x14ac:dyDescent="0.3">
      <c r="B18" s="285" t="s">
        <v>574</v>
      </c>
      <c r="C18" s="274"/>
      <c r="D18" s="274"/>
      <c r="E18" s="406"/>
      <c r="F18" s="406"/>
      <c r="G18" s="406"/>
      <c r="H18" s="406"/>
      <c r="I18" s="406"/>
      <c r="J18" s="280"/>
      <c r="K18" s="280"/>
      <c r="L18" s="280"/>
      <c r="M18" s="280"/>
    </row>
    <row r="19" spans="1:13" x14ac:dyDescent="0.3">
      <c r="B19" s="285"/>
      <c r="C19" s="274"/>
      <c r="D19" s="274"/>
      <c r="E19" s="406"/>
      <c r="F19" s="406"/>
      <c r="G19" s="406"/>
      <c r="H19" s="406"/>
      <c r="I19" s="406"/>
      <c r="J19" s="280"/>
      <c r="K19" s="280"/>
      <c r="L19" s="280"/>
      <c r="M19" s="280"/>
    </row>
    <row r="20" spans="1:13" s="195" customFormat="1" ht="12.4" x14ac:dyDescent="0.3">
      <c r="B20" s="195" t="s">
        <v>487</v>
      </c>
    </row>
    <row r="21" spans="1:13" s="286" customFormat="1" ht="12.4" x14ac:dyDescent="0.3"/>
    <row r="22" spans="1:13" s="286" customFormat="1" ht="12.4" x14ac:dyDescent="0.3"/>
    <row r="23" spans="1:13" s="286" customFormat="1" x14ac:dyDescent="0.3">
      <c r="D23" s="384" t="s">
        <v>563</v>
      </c>
    </row>
    <row r="24" spans="1:13" s="286" customFormat="1" x14ac:dyDescent="0.3">
      <c r="D24" s="385"/>
    </row>
    <row r="25" spans="1:13" s="286" customFormat="1" ht="25.15" customHeight="1" x14ac:dyDescent="0.3">
      <c r="D25" s="386"/>
    </row>
    <row r="26" spans="1:13" s="286" customFormat="1" ht="12.4" x14ac:dyDescent="0.3">
      <c r="D26" s="287"/>
    </row>
    <row r="27" spans="1:13" s="286" customFormat="1" ht="12.75" customHeight="1" x14ac:dyDescent="0.3">
      <c r="A27" s="286" t="s">
        <v>467</v>
      </c>
      <c r="B27" s="387" t="s">
        <v>562</v>
      </c>
      <c r="D27" s="384" t="s">
        <v>564</v>
      </c>
    </row>
    <row r="28" spans="1:13" s="286" customFormat="1" ht="27.75" customHeight="1" x14ac:dyDescent="0.3">
      <c r="B28" s="388"/>
      <c r="D28" s="385"/>
    </row>
    <row r="29" spans="1:13" s="286" customFormat="1" x14ac:dyDescent="0.3">
      <c r="B29" s="388"/>
      <c r="D29" s="386"/>
    </row>
    <row r="30" spans="1:13" s="286" customFormat="1" x14ac:dyDescent="0.3">
      <c r="B30" s="388"/>
      <c r="D30" s="287"/>
    </row>
    <row r="31" spans="1:13" s="286" customFormat="1" x14ac:dyDescent="0.3">
      <c r="B31" s="388"/>
      <c r="D31" s="384" t="s">
        <v>565</v>
      </c>
    </row>
    <row r="32" spans="1:13" s="286" customFormat="1" ht="12.75" customHeight="1" x14ac:dyDescent="0.3">
      <c r="B32" s="388"/>
      <c r="D32" s="385"/>
      <c r="G32" s="390" t="s">
        <v>468</v>
      </c>
      <c r="H32" s="391"/>
      <c r="I32" s="391"/>
      <c r="J32" s="391"/>
      <c r="K32" s="392"/>
    </row>
    <row r="33" spans="2:13" s="286" customFormat="1" x14ac:dyDescent="0.3">
      <c r="B33" s="388"/>
      <c r="D33" s="386"/>
      <c r="G33" s="393"/>
      <c r="H33" s="394"/>
      <c r="I33" s="394"/>
      <c r="J33" s="394"/>
      <c r="K33" s="395"/>
    </row>
    <row r="34" spans="2:13" s="286" customFormat="1" x14ac:dyDescent="0.3">
      <c r="B34" s="388"/>
      <c r="D34" s="287"/>
      <c r="G34" s="393"/>
      <c r="H34" s="394"/>
      <c r="I34" s="394"/>
      <c r="J34" s="394"/>
      <c r="K34" s="395"/>
    </row>
    <row r="35" spans="2:13" s="286" customFormat="1" x14ac:dyDescent="0.3">
      <c r="B35" s="388"/>
      <c r="D35" s="384" t="s">
        <v>566</v>
      </c>
      <c r="G35" s="393"/>
      <c r="H35" s="394"/>
      <c r="I35" s="394"/>
      <c r="J35" s="394"/>
      <c r="K35" s="395"/>
    </row>
    <row r="36" spans="2:13" s="286" customFormat="1" x14ac:dyDescent="0.3">
      <c r="B36" s="388"/>
      <c r="D36" s="385"/>
      <c r="G36" s="396"/>
      <c r="H36" s="397"/>
      <c r="I36" s="397"/>
      <c r="J36" s="397"/>
      <c r="K36" s="398"/>
    </row>
    <row r="37" spans="2:13" s="286" customFormat="1" x14ac:dyDescent="0.3">
      <c r="B37" s="388"/>
      <c r="D37" s="386"/>
    </row>
    <row r="38" spans="2:13" s="286" customFormat="1" x14ac:dyDescent="0.3">
      <c r="B38" s="388"/>
      <c r="D38" s="287"/>
    </row>
    <row r="39" spans="2:13" s="286" customFormat="1" x14ac:dyDescent="0.3">
      <c r="B39" s="389"/>
      <c r="D39" s="384" t="s">
        <v>567</v>
      </c>
    </row>
    <row r="40" spans="2:13" s="286" customFormat="1" x14ac:dyDescent="0.3">
      <c r="D40" s="385"/>
    </row>
    <row r="41" spans="2:13" s="286" customFormat="1" x14ac:dyDescent="0.3">
      <c r="D41" s="386"/>
    </row>
    <row r="42" spans="2:13" s="286" customFormat="1" x14ac:dyDescent="0.3">
      <c r="D42" s="287"/>
    </row>
    <row r="43" spans="2:13" s="286" customFormat="1" x14ac:dyDescent="0.3">
      <c r="D43" s="384" t="s">
        <v>568</v>
      </c>
    </row>
    <row r="44" spans="2:13" s="286" customFormat="1" x14ac:dyDescent="0.3">
      <c r="D44" s="385"/>
    </row>
    <row r="45" spans="2:13" s="280" customFormat="1" x14ac:dyDescent="0.3">
      <c r="D45" s="386"/>
    </row>
    <row r="46" spans="2:13" x14ac:dyDescent="0.3">
      <c r="B46" s="280"/>
      <c r="C46" s="280"/>
      <c r="D46" s="280"/>
      <c r="E46" s="280"/>
      <c r="F46" s="280"/>
      <c r="G46" s="280"/>
      <c r="H46" s="280"/>
      <c r="I46" s="280"/>
      <c r="J46" s="280"/>
      <c r="K46" s="280"/>
      <c r="L46" s="280"/>
      <c r="M46" s="280"/>
    </row>
    <row r="47" spans="2:13" x14ac:dyDescent="0.3">
      <c r="B47" s="280"/>
      <c r="C47" s="280"/>
      <c r="D47" s="280"/>
      <c r="E47" s="280"/>
      <c r="F47" s="280"/>
      <c r="G47" s="280"/>
      <c r="H47" s="280"/>
      <c r="I47" s="280"/>
      <c r="J47" s="280"/>
      <c r="K47" s="280"/>
      <c r="L47" s="280"/>
      <c r="M47" s="280"/>
    </row>
    <row r="48" spans="2:13" s="195" customFormat="1" x14ac:dyDescent="0.3">
      <c r="B48" s="195" t="s">
        <v>572</v>
      </c>
    </row>
    <row r="49" spans="2:13" x14ac:dyDescent="0.3">
      <c r="B49" s="280"/>
      <c r="C49" s="280"/>
      <c r="D49" s="280"/>
      <c r="E49" s="280"/>
      <c r="F49" s="280"/>
      <c r="G49" s="280"/>
      <c r="H49" s="280"/>
      <c r="I49" s="280"/>
      <c r="J49" s="280"/>
      <c r="K49" s="280"/>
      <c r="L49" s="280"/>
      <c r="M49" s="280"/>
    </row>
    <row r="50" spans="2:13" x14ac:dyDescent="0.3">
      <c r="B50" s="280"/>
      <c r="C50" s="280"/>
      <c r="D50" s="280"/>
      <c r="E50" s="280"/>
      <c r="F50" s="280"/>
      <c r="G50" s="280"/>
      <c r="H50" s="280"/>
      <c r="I50" s="280"/>
      <c r="J50" s="280"/>
      <c r="K50" s="280"/>
      <c r="L50" s="280"/>
      <c r="M50" s="280"/>
    </row>
    <row r="51" spans="2:13" x14ac:dyDescent="0.3">
      <c r="B51" s="280"/>
      <c r="C51" s="280"/>
      <c r="D51" s="280"/>
      <c r="E51" s="280"/>
      <c r="F51" s="280"/>
      <c r="G51" s="280"/>
      <c r="H51" s="280"/>
      <c r="I51" s="280"/>
      <c r="J51" s="280"/>
      <c r="K51" s="280"/>
      <c r="L51" s="280"/>
      <c r="M51" s="280"/>
    </row>
    <row r="52" spans="2:13" x14ac:dyDescent="0.3">
      <c r="B52" s="280"/>
      <c r="C52" s="280"/>
      <c r="D52" s="280"/>
      <c r="E52" s="280"/>
      <c r="F52" s="280"/>
      <c r="G52" s="280"/>
      <c r="H52" s="280"/>
      <c r="I52" s="280"/>
      <c r="J52" s="280"/>
      <c r="K52" s="280"/>
      <c r="L52" s="280"/>
      <c r="M52" s="280"/>
    </row>
    <row r="53" spans="2:13" x14ac:dyDescent="0.3">
      <c r="B53" s="280"/>
      <c r="C53" s="280"/>
      <c r="D53" s="280"/>
      <c r="E53" s="280"/>
      <c r="F53" s="280"/>
      <c r="G53" s="280"/>
      <c r="H53" s="280"/>
      <c r="I53" s="280"/>
      <c r="J53" s="280"/>
      <c r="K53" s="280"/>
      <c r="L53" s="280"/>
      <c r="M53" s="280"/>
    </row>
    <row r="54" spans="2:13" x14ac:dyDescent="0.3">
      <c r="B54" s="280"/>
      <c r="C54" s="280"/>
      <c r="D54" s="280"/>
      <c r="E54" s="280"/>
      <c r="F54" s="280"/>
      <c r="G54" s="280"/>
      <c r="H54" s="280"/>
      <c r="I54" s="280"/>
      <c r="J54" s="280"/>
      <c r="K54" s="280"/>
      <c r="L54" s="280"/>
      <c r="M54" s="280"/>
    </row>
    <row r="55" spans="2:13" x14ac:dyDescent="0.3">
      <c r="B55" s="280"/>
      <c r="C55" s="280"/>
      <c r="D55" s="280"/>
      <c r="E55" s="280"/>
      <c r="F55" s="280"/>
      <c r="G55" s="280"/>
      <c r="H55" s="280"/>
      <c r="I55" s="280"/>
      <c r="J55" s="280"/>
      <c r="K55" s="280"/>
      <c r="L55" s="280"/>
      <c r="M55" s="280"/>
    </row>
    <row r="56" spans="2:13" x14ac:dyDescent="0.3">
      <c r="B56" s="280"/>
      <c r="C56" s="280"/>
      <c r="D56" s="280"/>
      <c r="E56" s="280"/>
      <c r="F56" s="280"/>
      <c r="G56" s="280"/>
      <c r="H56" s="280"/>
      <c r="I56" s="280"/>
      <c r="J56" s="280"/>
      <c r="K56" s="280"/>
      <c r="L56" s="280"/>
      <c r="M56" s="280"/>
    </row>
    <row r="57" spans="2:13" x14ac:dyDescent="0.3">
      <c r="B57" s="280"/>
      <c r="C57" s="280"/>
      <c r="D57" s="280"/>
      <c r="E57" s="280"/>
      <c r="F57" s="280"/>
      <c r="G57" s="280"/>
      <c r="H57" s="280"/>
      <c r="I57" s="280"/>
      <c r="J57" s="280"/>
      <c r="K57" s="280"/>
      <c r="L57" s="280"/>
      <c r="M57" s="280"/>
    </row>
    <row r="58" spans="2:13" x14ac:dyDescent="0.3">
      <c r="B58" s="280"/>
      <c r="C58" s="280"/>
      <c r="D58" s="280"/>
      <c r="E58" s="280"/>
      <c r="F58" s="280"/>
      <c r="G58" s="280"/>
      <c r="H58" s="280"/>
      <c r="I58" s="280"/>
      <c r="J58" s="280"/>
      <c r="K58" s="280"/>
      <c r="L58" s="280"/>
      <c r="M58" s="280"/>
    </row>
    <row r="59" spans="2:13" x14ac:dyDescent="0.3">
      <c r="B59" s="280"/>
      <c r="C59" s="280"/>
      <c r="D59" s="280"/>
      <c r="E59" s="280"/>
      <c r="F59" s="280"/>
      <c r="G59" s="280"/>
      <c r="H59" s="280"/>
      <c r="I59" s="280"/>
      <c r="J59" s="280"/>
      <c r="K59" s="280"/>
      <c r="L59" s="280"/>
      <c r="M59" s="280"/>
    </row>
    <row r="60" spans="2:13" x14ac:dyDescent="0.3">
      <c r="B60" s="280"/>
      <c r="C60" s="280"/>
      <c r="D60" s="280"/>
      <c r="E60" s="280"/>
      <c r="F60" s="280"/>
      <c r="G60" s="280"/>
      <c r="H60" s="280"/>
      <c r="I60" s="280"/>
      <c r="J60" s="280"/>
      <c r="K60" s="280"/>
      <c r="L60" s="280"/>
      <c r="M60" s="280"/>
    </row>
    <row r="61" spans="2:13" x14ac:dyDescent="0.3">
      <c r="B61" s="280"/>
      <c r="C61" s="280"/>
      <c r="D61" s="280"/>
      <c r="E61" s="280"/>
      <c r="F61" s="280"/>
      <c r="G61" s="280"/>
      <c r="H61" s="280"/>
      <c r="I61" s="280"/>
      <c r="J61" s="280"/>
      <c r="K61" s="280"/>
      <c r="L61" s="280"/>
      <c r="M61" s="280"/>
    </row>
    <row r="62" spans="2:13" x14ac:dyDescent="0.3">
      <c r="B62" s="280"/>
      <c r="C62" s="280"/>
      <c r="D62" s="280"/>
      <c r="E62" s="280"/>
      <c r="F62" s="280"/>
      <c r="G62" s="280"/>
      <c r="H62" s="280"/>
      <c r="I62" s="280"/>
      <c r="J62" s="280"/>
      <c r="K62" s="280"/>
      <c r="L62" s="280"/>
      <c r="M62" s="280"/>
    </row>
    <row r="63" spans="2:13" x14ac:dyDescent="0.3">
      <c r="B63" s="280"/>
      <c r="C63" s="280"/>
      <c r="D63" s="280"/>
      <c r="E63" s="280"/>
      <c r="F63" s="280"/>
      <c r="G63" s="280"/>
      <c r="H63" s="280"/>
      <c r="I63" s="280"/>
      <c r="J63" s="280"/>
      <c r="K63" s="280"/>
      <c r="L63" s="280"/>
      <c r="M63" s="280"/>
    </row>
    <row r="64" spans="2:13" x14ac:dyDescent="0.3">
      <c r="B64" s="280"/>
      <c r="C64" s="280"/>
      <c r="D64" s="280"/>
      <c r="E64" s="280"/>
      <c r="F64" s="280"/>
      <c r="G64" s="280"/>
      <c r="H64" s="280"/>
      <c r="I64" s="280"/>
      <c r="J64" s="280"/>
      <c r="K64" s="280"/>
      <c r="L64" s="280"/>
      <c r="M64" s="280"/>
    </row>
    <row r="65" spans="2:13" x14ac:dyDescent="0.3">
      <c r="B65" s="280"/>
      <c r="C65" s="280"/>
      <c r="D65" s="280"/>
      <c r="E65" s="280"/>
      <c r="F65" s="280"/>
      <c r="G65" s="280"/>
      <c r="H65" s="280"/>
      <c r="I65" s="280"/>
      <c r="J65" s="280"/>
      <c r="K65" s="280"/>
      <c r="L65" s="280"/>
      <c r="M65" s="280"/>
    </row>
    <row r="66" spans="2:13" x14ac:dyDescent="0.3">
      <c r="B66" s="280"/>
      <c r="C66" s="280"/>
      <c r="D66" s="280"/>
      <c r="E66" s="280"/>
      <c r="F66" s="280"/>
      <c r="G66" s="280"/>
      <c r="H66" s="280"/>
      <c r="I66" s="280"/>
      <c r="J66" s="280"/>
      <c r="K66" s="280"/>
      <c r="L66" s="280"/>
      <c r="M66" s="280"/>
    </row>
    <row r="67" spans="2:13" x14ac:dyDescent="0.3">
      <c r="B67" s="280"/>
      <c r="C67" s="280"/>
      <c r="D67" s="280"/>
      <c r="E67" s="280"/>
      <c r="F67" s="280"/>
      <c r="G67" s="280"/>
      <c r="H67" s="280"/>
      <c r="I67" s="280"/>
      <c r="J67" s="280"/>
      <c r="K67" s="280"/>
      <c r="L67" s="280"/>
      <c r="M67" s="280"/>
    </row>
    <row r="68" spans="2:13" x14ac:dyDescent="0.3">
      <c r="B68" s="280"/>
      <c r="C68" s="280"/>
      <c r="D68" s="280"/>
      <c r="E68" s="280"/>
      <c r="F68" s="280"/>
      <c r="G68" s="280"/>
      <c r="H68" s="280"/>
      <c r="I68" s="280"/>
      <c r="J68" s="280"/>
      <c r="K68" s="280"/>
      <c r="L68" s="280"/>
      <c r="M68" s="280"/>
    </row>
    <row r="69" spans="2:13" x14ac:dyDescent="0.3">
      <c r="B69" s="280"/>
      <c r="C69" s="280"/>
      <c r="D69" s="280"/>
      <c r="E69" s="280"/>
      <c r="F69" s="280"/>
      <c r="G69" s="280"/>
      <c r="H69" s="280"/>
      <c r="I69" s="280"/>
      <c r="J69" s="280"/>
      <c r="K69" s="280"/>
      <c r="L69" s="280"/>
      <c r="M69" s="280"/>
    </row>
    <row r="70" spans="2:13" x14ac:dyDescent="0.3">
      <c r="B70" s="280"/>
      <c r="C70" s="280"/>
      <c r="D70" s="280"/>
      <c r="E70" s="280"/>
      <c r="F70" s="280"/>
      <c r="G70" s="280"/>
      <c r="H70" s="280"/>
      <c r="I70" s="280"/>
      <c r="J70" s="280"/>
      <c r="K70" s="280"/>
      <c r="L70" s="280"/>
      <c r="M70" s="280"/>
    </row>
    <row r="71" spans="2:13" x14ac:dyDescent="0.3">
      <c r="B71" s="280"/>
      <c r="C71" s="280"/>
      <c r="D71" s="280"/>
      <c r="E71" s="280"/>
      <c r="F71" s="280"/>
      <c r="G71" s="280"/>
      <c r="H71" s="280"/>
      <c r="I71" s="280"/>
      <c r="J71" s="280"/>
      <c r="K71" s="280"/>
      <c r="L71" s="280"/>
      <c r="M71" s="280"/>
    </row>
    <row r="72" spans="2:13" x14ac:dyDescent="0.3">
      <c r="B72" s="280"/>
      <c r="C72" s="280"/>
      <c r="D72" s="280"/>
      <c r="E72" s="280"/>
      <c r="F72" s="280"/>
      <c r="G72" s="280"/>
      <c r="H72" s="280"/>
      <c r="I72" s="280"/>
      <c r="J72" s="280"/>
      <c r="K72" s="280"/>
      <c r="L72" s="280"/>
      <c r="M72" s="280"/>
    </row>
    <row r="73" spans="2:13" x14ac:dyDescent="0.3">
      <c r="B73" s="280"/>
      <c r="C73" s="280"/>
      <c r="D73" s="280"/>
      <c r="E73" s="280"/>
      <c r="F73" s="280"/>
      <c r="G73" s="280"/>
      <c r="H73" s="280"/>
      <c r="I73" s="280"/>
      <c r="J73" s="280"/>
      <c r="K73" s="280"/>
      <c r="L73" s="280"/>
      <c r="M73" s="280"/>
    </row>
    <row r="74" spans="2:13" x14ac:dyDescent="0.3">
      <c r="B74" s="280"/>
      <c r="C74" s="280"/>
      <c r="D74" s="280"/>
      <c r="E74" s="280"/>
      <c r="F74" s="280"/>
      <c r="G74" s="280"/>
      <c r="H74" s="280"/>
      <c r="I74" s="280"/>
      <c r="J74" s="280"/>
      <c r="K74" s="280"/>
      <c r="L74" s="280"/>
      <c r="M74" s="280"/>
    </row>
    <row r="75" spans="2:13" x14ac:dyDescent="0.3">
      <c r="B75" s="280"/>
      <c r="C75" s="280"/>
      <c r="D75" s="280"/>
      <c r="E75" s="280"/>
      <c r="F75" s="280"/>
      <c r="G75" s="280"/>
      <c r="H75" s="280"/>
      <c r="I75" s="280"/>
      <c r="J75" s="280"/>
      <c r="K75" s="280"/>
      <c r="L75" s="280"/>
      <c r="M75" s="280"/>
    </row>
    <row r="76" spans="2:13" x14ac:dyDescent="0.3">
      <c r="B76" s="280"/>
      <c r="C76" s="280"/>
      <c r="D76" s="280"/>
      <c r="E76" s="280"/>
      <c r="F76" s="280"/>
      <c r="G76" s="280"/>
      <c r="H76" s="280"/>
      <c r="I76" s="280"/>
      <c r="J76" s="280"/>
      <c r="K76" s="280"/>
      <c r="L76" s="280"/>
      <c r="M76" s="280"/>
    </row>
    <row r="77" spans="2:13" x14ac:dyDescent="0.3">
      <c r="B77" s="280"/>
      <c r="C77" s="280"/>
      <c r="D77" s="280"/>
      <c r="E77" s="280"/>
      <c r="F77" s="280"/>
      <c r="G77" s="280"/>
      <c r="H77" s="280"/>
      <c r="I77" s="280"/>
      <c r="J77" s="280"/>
      <c r="K77" s="280"/>
      <c r="L77" s="280"/>
      <c r="M77" s="280"/>
    </row>
    <row r="78" spans="2:13" x14ac:dyDescent="0.3">
      <c r="B78" s="280"/>
      <c r="C78" s="280"/>
      <c r="D78" s="280"/>
      <c r="E78" s="280"/>
      <c r="F78" s="280"/>
      <c r="G78" s="280"/>
      <c r="H78" s="280"/>
      <c r="I78" s="280"/>
      <c r="J78" s="280"/>
      <c r="K78" s="280"/>
      <c r="L78" s="280"/>
      <c r="M78" s="280"/>
    </row>
    <row r="79" spans="2:13" x14ac:dyDescent="0.3">
      <c r="B79" s="280"/>
      <c r="C79" s="280"/>
      <c r="D79" s="280"/>
      <c r="E79" s="280"/>
      <c r="F79" s="280"/>
      <c r="G79" s="280"/>
      <c r="H79" s="280"/>
      <c r="I79" s="280"/>
      <c r="J79" s="280"/>
      <c r="K79" s="280"/>
      <c r="L79" s="280"/>
      <c r="M79" s="280"/>
    </row>
    <row r="80" spans="2:13" x14ac:dyDescent="0.3">
      <c r="B80" s="280"/>
      <c r="C80" s="280"/>
      <c r="D80" s="280"/>
      <c r="E80" s="280"/>
      <c r="F80" s="280"/>
      <c r="G80" s="280"/>
      <c r="H80" s="280"/>
      <c r="I80" s="280"/>
      <c r="J80" s="280"/>
      <c r="K80" s="280"/>
      <c r="L80" s="280"/>
      <c r="M80" s="280"/>
    </row>
    <row r="81" spans="2:13" x14ac:dyDescent="0.3">
      <c r="B81" s="280"/>
      <c r="C81" s="280"/>
      <c r="D81" s="280"/>
      <c r="E81" s="280"/>
      <c r="F81" s="280"/>
      <c r="G81" s="280"/>
      <c r="H81" s="280"/>
      <c r="I81" s="280"/>
      <c r="J81" s="280"/>
      <c r="K81" s="280"/>
      <c r="L81" s="280"/>
      <c r="M81" s="280"/>
    </row>
    <row r="82" spans="2:13" x14ac:dyDescent="0.3">
      <c r="B82" s="280"/>
      <c r="C82" s="280"/>
      <c r="D82" s="280"/>
      <c r="E82" s="280"/>
      <c r="F82" s="280"/>
      <c r="G82" s="280"/>
      <c r="H82" s="280"/>
      <c r="I82" s="280"/>
      <c r="J82" s="280"/>
      <c r="K82" s="280"/>
      <c r="L82" s="280"/>
      <c r="M82" s="280"/>
    </row>
    <row r="83" spans="2:13" x14ac:dyDescent="0.3">
      <c r="B83" s="280"/>
      <c r="C83" s="280"/>
      <c r="D83" s="280"/>
      <c r="E83" s="280"/>
      <c r="F83" s="280"/>
      <c r="G83" s="280"/>
      <c r="H83" s="280"/>
      <c r="I83" s="280"/>
      <c r="J83" s="280"/>
      <c r="K83" s="280"/>
      <c r="L83" s="280"/>
      <c r="M83" s="280"/>
    </row>
    <row r="84" spans="2:13" x14ac:dyDescent="0.3">
      <c r="B84" s="280"/>
      <c r="C84" s="280"/>
      <c r="D84" s="280"/>
      <c r="E84" s="280"/>
      <c r="F84" s="280"/>
      <c r="G84" s="280"/>
      <c r="H84" s="280"/>
      <c r="I84" s="280"/>
      <c r="J84" s="280"/>
      <c r="K84" s="280"/>
      <c r="L84" s="280"/>
      <c r="M84" s="280"/>
    </row>
    <row r="85" spans="2:13" x14ac:dyDescent="0.3">
      <c r="B85" s="280"/>
      <c r="C85" s="280"/>
      <c r="D85" s="280"/>
      <c r="E85" s="280"/>
      <c r="F85" s="280"/>
      <c r="G85" s="280"/>
      <c r="H85" s="280"/>
      <c r="I85" s="280"/>
      <c r="J85" s="280"/>
      <c r="K85" s="280"/>
      <c r="L85" s="280"/>
      <c r="M85" s="280"/>
    </row>
    <row r="86" spans="2:13" x14ac:dyDescent="0.3">
      <c r="B86" s="280"/>
      <c r="C86" s="280"/>
      <c r="D86" s="280"/>
      <c r="E86" s="280"/>
      <c r="F86" s="280"/>
      <c r="G86" s="280"/>
      <c r="H86" s="280"/>
      <c r="I86" s="280"/>
      <c r="J86" s="280"/>
      <c r="K86" s="280"/>
      <c r="L86" s="280"/>
      <c r="M86" s="280"/>
    </row>
    <row r="87" spans="2:13" x14ac:dyDescent="0.3">
      <c r="B87" s="280"/>
      <c r="C87" s="280"/>
      <c r="D87" s="280"/>
      <c r="E87" s="280"/>
      <c r="F87" s="280"/>
      <c r="G87" s="280"/>
      <c r="H87" s="280"/>
      <c r="I87" s="280"/>
      <c r="J87" s="280"/>
      <c r="K87" s="280"/>
      <c r="L87" s="280"/>
      <c r="M87" s="280"/>
    </row>
    <row r="88" spans="2:13" x14ac:dyDescent="0.3">
      <c r="B88" s="280"/>
      <c r="C88" s="280"/>
      <c r="D88" s="280"/>
      <c r="E88" s="280"/>
      <c r="F88" s="280"/>
      <c r="G88" s="280"/>
      <c r="H88" s="280"/>
      <c r="I88" s="280"/>
      <c r="J88" s="280"/>
      <c r="K88" s="280"/>
      <c r="L88" s="280"/>
      <c r="M88" s="280"/>
    </row>
    <row r="89" spans="2:13" x14ac:dyDescent="0.3">
      <c r="B89" s="280"/>
      <c r="C89" s="280"/>
      <c r="D89" s="280"/>
      <c r="E89" s="280"/>
      <c r="F89" s="280"/>
      <c r="G89" s="280"/>
      <c r="H89" s="280"/>
      <c r="I89" s="280"/>
      <c r="J89" s="280"/>
      <c r="K89" s="280"/>
      <c r="L89" s="280"/>
      <c r="M89" s="280"/>
    </row>
    <row r="90" spans="2:13" x14ac:dyDescent="0.3">
      <c r="B90" s="280"/>
      <c r="C90" s="280"/>
      <c r="D90" s="280"/>
      <c r="E90" s="280"/>
      <c r="F90" s="280"/>
      <c r="G90" s="280"/>
      <c r="H90" s="280"/>
      <c r="I90" s="280"/>
      <c r="J90" s="280"/>
      <c r="K90" s="280"/>
      <c r="L90" s="280"/>
      <c r="M90" s="280"/>
    </row>
    <row r="91" spans="2:13" x14ac:dyDescent="0.3">
      <c r="B91" s="280"/>
      <c r="C91" s="280"/>
      <c r="D91" s="280"/>
      <c r="E91" s="280"/>
      <c r="F91" s="280"/>
      <c r="G91" s="280"/>
      <c r="H91" s="280"/>
      <c r="I91" s="280"/>
      <c r="J91" s="280"/>
      <c r="K91" s="280"/>
      <c r="L91" s="280"/>
      <c r="M91" s="280"/>
    </row>
    <row r="92" spans="2:13" x14ac:dyDescent="0.3">
      <c r="B92" s="280"/>
      <c r="C92" s="280"/>
      <c r="D92" s="280"/>
      <c r="E92" s="280"/>
      <c r="F92" s="280"/>
      <c r="G92" s="280"/>
      <c r="H92" s="280"/>
      <c r="I92" s="280"/>
      <c r="J92" s="280"/>
      <c r="K92" s="280"/>
      <c r="L92" s="280"/>
      <c r="M92" s="280"/>
    </row>
    <row r="93" spans="2:13" x14ac:dyDescent="0.3">
      <c r="B93" s="280"/>
      <c r="C93" s="280"/>
      <c r="D93" s="280"/>
      <c r="E93" s="280"/>
      <c r="F93" s="280"/>
      <c r="G93" s="280"/>
      <c r="H93" s="280"/>
      <c r="I93" s="280"/>
      <c r="J93" s="280"/>
      <c r="K93" s="280"/>
      <c r="L93" s="280"/>
      <c r="M93" s="280"/>
    </row>
    <row r="94" spans="2:13" x14ac:dyDescent="0.3">
      <c r="B94" s="280"/>
      <c r="C94" s="280"/>
      <c r="D94" s="280"/>
      <c r="E94" s="280"/>
      <c r="F94" s="280"/>
      <c r="G94" s="280"/>
      <c r="H94" s="280"/>
      <c r="I94" s="280"/>
      <c r="J94" s="280"/>
      <c r="K94" s="280"/>
      <c r="L94" s="280"/>
      <c r="M94" s="280"/>
    </row>
    <row r="95" spans="2:13" x14ac:dyDescent="0.3">
      <c r="B95" s="280"/>
      <c r="C95" s="280"/>
      <c r="D95" s="280"/>
      <c r="E95" s="280"/>
      <c r="F95" s="280"/>
      <c r="G95" s="280"/>
      <c r="H95" s="280"/>
      <c r="I95" s="280"/>
      <c r="J95" s="280"/>
      <c r="K95" s="280"/>
      <c r="L95" s="280"/>
      <c r="M95" s="280"/>
    </row>
    <row r="96" spans="2:13" x14ac:dyDescent="0.3">
      <c r="B96" s="280"/>
      <c r="C96" s="280"/>
      <c r="D96" s="280"/>
      <c r="E96" s="280"/>
      <c r="F96" s="280"/>
      <c r="G96" s="280"/>
      <c r="H96" s="280"/>
      <c r="I96" s="280"/>
      <c r="J96" s="280"/>
      <c r="K96" s="280"/>
      <c r="L96" s="280"/>
      <c r="M96" s="280"/>
    </row>
    <row r="97" spans="2:13" x14ac:dyDescent="0.3">
      <c r="B97" s="280"/>
      <c r="C97" s="280"/>
      <c r="D97" s="280"/>
      <c r="E97" s="280"/>
      <c r="F97" s="280"/>
      <c r="G97" s="280"/>
      <c r="H97" s="280"/>
      <c r="I97" s="280"/>
      <c r="J97" s="280"/>
      <c r="K97" s="280"/>
      <c r="L97" s="280"/>
      <c r="M97" s="280"/>
    </row>
    <row r="98" spans="2:13" x14ac:dyDescent="0.3">
      <c r="B98" s="280"/>
      <c r="C98" s="280"/>
      <c r="D98" s="280"/>
      <c r="E98" s="280"/>
      <c r="F98" s="280"/>
      <c r="G98" s="280"/>
      <c r="H98" s="280"/>
      <c r="I98" s="280"/>
      <c r="J98" s="280"/>
      <c r="K98" s="280"/>
      <c r="L98" s="280"/>
      <c r="M98" s="280"/>
    </row>
    <row r="99" spans="2:13" x14ac:dyDescent="0.3">
      <c r="B99" s="280"/>
      <c r="C99" s="280"/>
      <c r="D99" s="280"/>
      <c r="E99" s="280"/>
      <c r="F99" s="280"/>
      <c r="G99" s="280"/>
      <c r="H99" s="280"/>
      <c r="I99" s="280"/>
      <c r="J99" s="280"/>
      <c r="K99" s="280"/>
      <c r="L99" s="280"/>
      <c r="M99" s="280"/>
    </row>
    <row r="100" spans="2:13" s="195" customFormat="1" x14ac:dyDescent="0.3">
      <c r="B100" s="195" t="s">
        <v>569</v>
      </c>
    </row>
    <row r="101" spans="2:13" x14ac:dyDescent="0.3">
      <c r="B101" s="280"/>
      <c r="C101" s="280"/>
      <c r="D101" s="280"/>
      <c r="E101" s="280"/>
      <c r="F101" s="280"/>
      <c r="G101" s="280"/>
      <c r="H101" s="280"/>
      <c r="I101" s="280"/>
      <c r="J101" s="280"/>
      <c r="K101" s="280"/>
      <c r="L101" s="280"/>
      <c r="M101" s="280"/>
    </row>
    <row r="102" spans="2:13" x14ac:dyDescent="0.3">
      <c r="B102" s="281" t="s">
        <v>424</v>
      </c>
      <c r="C102" s="281" t="s">
        <v>425</v>
      </c>
      <c r="D102" s="281" t="s">
        <v>406</v>
      </c>
      <c r="E102" s="280"/>
      <c r="F102" s="280"/>
      <c r="G102" s="280"/>
      <c r="H102" s="280"/>
      <c r="I102" s="280"/>
      <c r="J102" s="280"/>
      <c r="K102" s="280"/>
      <c r="L102" s="280"/>
      <c r="M102" s="280"/>
    </row>
    <row r="103" spans="2:13" x14ac:dyDescent="0.3">
      <c r="B103" s="282" t="s">
        <v>426</v>
      </c>
      <c r="C103" s="282" t="s">
        <v>351</v>
      </c>
      <c r="D103" s="283" t="s">
        <v>51</v>
      </c>
      <c r="E103" s="280"/>
      <c r="F103" s="280"/>
      <c r="G103" s="280"/>
      <c r="H103" s="280"/>
      <c r="I103" s="280"/>
      <c r="J103" s="280"/>
      <c r="K103" s="280"/>
      <c r="L103" s="280"/>
      <c r="M103" s="280"/>
    </row>
    <row r="104" spans="2:13" x14ac:dyDescent="0.3">
      <c r="B104" s="282" t="s">
        <v>427</v>
      </c>
      <c r="C104" s="282" t="s">
        <v>351</v>
      </c>
      <c r="D104" s="290" t="s">
        <v>469</v>
      </c>
      <c r="E104" s="280"/>
      <c r="F104" s="280"/>
      <c r="G104" s="280"/>
      <c r="H104" s="280"/>
      <c r="I104" s="280"/>
      <c r="J104" s="280"/>
      <c r="K104" s="280"/>
      <c r="L104" s="280"/>
      <c r="M104" s="280"/>
    </row>
    <row r="105" spans="2:13" x14ac:dyDescent="0.3">
      <c r="B105" s="378" t="s">
        <v>428</v>
      </c>
      <c r="C105" s="379"/>
      <c r="D105" s="380"/>
      <c r="E105" s="280"/>
      <c r="F105" s="280"/>
      <c r="G105" s="280"/>
      <c r="H105" s="280"/>
      <c r="I105" s="280"/>
      <c r="J105" s="280"/>
      <c r="K105" s="280"/>
      <c r="L105" s="280"/>
      <c r="M105" s="280"/>
    </row>
    <row r="106" spans="2:13" ht="40.9" customHeight="1" x14ac:dyDescent="0.3">
      <c r="B106" s="288" t="s">
        <v>437</v>
      </c>
      <c r="C106" s="288" t="s">
        <v>304</v>
      </c>
      <c r="D106" s="289" t="s">
        <v>559</v>
      </c>
      <c r="E106" s="280"/>
      <c r="F106" s="280"/>
      <c r="G106" s="280"/>
      <c r="H106" s="280"/>
      <c r="I106" s="280"/>
      <c r="J106" s="280"/>
      <c r="K106" s="280"/>
      <c r="L106" s="280"/>
      <c r="M106" s="280"/>
    </row>
    <row r="107" spans="2:13" ht="27" x14ac:dyDescent="0.3">
      <c r="B107" s="342" t="s">
        <v>476</v>
      </c>
      <c r="C107" s="288" t="s">
        <v>304</v>
      </c>
      <c r="D107" s="289" t="s">
        <v>560</v>
      </c>
      <c r="E107" s="280"/>
      <c r="F107" s="280"/>
      <c r="G107" s="280"/>
      <c r="H107" s="280"/>
      <c r="I107" s="280"/>
      <c r="J107" s="280"/>
      <c r="K107" s="280"/>
      <c r="L107" s="280"/>
      <c r="M107" s="280"/>
    </row>
    <row r="108" spans="2:13" x14ac:dyDescent="0.3">
      <c r="B108" s="378" t="s">
        <v>438</v>
      </c>
      <c r="C108" s="379"/>
      <c r="D108" s="380"/>
      <c r="E108" s="280"/>
      <c r="F108" s="280"/>
      <c r="G108" s="280"/>
      <c r="H108" s="280"/>
      <c r="I108" s="280"/>
      <c r="J108" s="280"/>
      <c r="K108" s="280"/>
      <c r="L108" s="280"/>
      <c r="M108" s="280"/>
    </row>
    <row r="109" spans="2:13" ht="12.65" customHeight="1" x14ac:dyDescent="0.3">
      <c r="B109" s="354" t="s">
        <v>539</v>
      </c>
      <c r="C109" s="282" t="s">
        <v>440</v>
      </c>
      <c r="D109" s="381" t="s">
        <v>561</v>
      </c>
      <c r="E109" s="280"/>
      <c r="F109" s="280"/>
      <c r="G109" s="280"/>
      <c r="H109" s="280"/>
      <c r="I109" s="280"/>
      <c r="J109" s="280"/>
      <c r="K109" s="280"/>
      <c r="L109" s="280"/>
      <c r="M109" s="280"/>
    </row>
    <row r="110" spans="2:13" ht="12.65" customHeight="1" x14ac:dyDescent="0.3">
      <c r="B110" s="354" t="s">
        <v>542</v>
      </c>
      <c r="C110" s="282" t="s">
        <v>440</v>
      </c>
      <c r="D110" s="382"/>
      <c r="E110" s="280"/>
      <c r="F110" s="280"/>
      <c r="G110" s="280"/>
      <c r="H110" s="280"/>
      <c r="I110" s="280"/>
      <c r="J110" s="280"/>
      <c r="K110" s="280"/>
      <c r="L110" s="280"/>
      <c r="M110" s="280"/>
    </row>
    <row r="111" spans="2:13" ht="12.65" customHeight="1" x14ac:dyDescent="0.3">
      <c r="B111" s="354" t="s">
        <v>541</v>
      </c>
      <c r="C111" s="282" t="s">
        <v>440</v>
      </c>
      <c r="D111" s="382"/>
      <c r="E111" s="280"/>
      <c r="F111" s="280"/>
      <c r="G111" s="280"/>
      <c r="H111" s="280"/>
      <c r="I111" s="280"/>
      <c r="J111" s="280"/>
      <c r="K111" s="280"/>
      <c r="L111" s="280"/>
      <c r="M111" s="280"/>
    </row>
    <row r="112" spans="2:13" ht="12.65" customHeight="1" x14ac:dyDescent="0.3">
      <c r="B112" s="355" t="s">
        <v>544</v>
      </c>
      <c r="C112" s="282" t="s">
        <v>440</v>
      </c>
      <c r="D112" s="382"/>
      <c r="E112" s="280"/>
      <c r="F112" s="280"/>
      <c r="G112" s="280"/>
      <c r="H112" s="280"/>
      <c r="I112" s="280"/>
      <c r="J112" s="280"/>
      <c r="K112" s="280"/>
      <c r="L112" s="280"/>
      <c r="M112" s="280"/>
    </row>
    <row r="113" spans="2:13" ht="12.65" customHeight="1" x14ac:dyDescent="0.3">
      <c r="B113" s="354" t="s">
        <v>540</v>
      </c>
      <c r="C113" s="282" t="s">
        <v>440</v>
      </c>
      <c r="D113" s="382"/>
      <c r="E113" s="280"/>
      <c r="F113" s="280"/>
      <c r="G113" s="280"/>
      <c r="H113" s="280"/>
      <c r="I113" s="280"/>
      <c r="J113" s="280"/>
      <c r="K113" s="280"/>
      <c r="L113" s="280"/>
      <c r="M113" s="280"/>
    </row>
    <row r="114" spans="2:13" ht="12.65" customHeight="1" x14ac:dyDescent="0.3">
      <c r="B114" s="354" t="s">
        <v>543</v>
      </c>
      <c r="C114" s="282" t="s">
        <v>440</v>
      </c>
      <c r="D114" s="382"/>
      <c r="E114" s="280"/>
      <c r="F114" s="280"/>
      <c r="G114" s="280"/>
      <c r="H114" s="280"/>
      <c r="I114" s="280"/>
      <c r="J114" s="280"/>
      <c r="K114" s="280"/>
      <c r="L114" s="280"/>
      <c r="M114" s="280"/>
    </row>
    <row r="115" spans="2:13" ht="12.65" customHeight="1" x14ac:dyDescent="0.3">
      <c r="B115" s="282" t="s">
        <v>378</v>
      </c>
      <c r="C115" s="282" t="s">
        <v>440</v>
      </c>
      <c r="D115" s="382"/>
      <c r="E115" s="280"/>
      <c r="F115" s="280"/>
      <c r="G115" s="280"/>
      <c r="H115" s="280"/>
      <c r="I115" s="280"/>
      <c r="J115" s="280"/>
      <c r="K115" s="280"/>
      <c r="L115" s="280"/>
      <c r="M115" s="280"/>
    </row>
    <row r="116" spans="2:13" ht="12.65" customHeight="1" x14ac:dyDescent="0.3">
      <c r="B116" s="282" t="s">
        <v>401</v>
      </c>
      <c r="C116" s="282" t="s">
        <v>440</v>
      </c>
      <c r="D116" s="382"/>
      <c r="E116" s="280"/>
      <c r="F116" s="280"/>
      <c r="G116" s="280"/>
      <c r="H116" s="280"/>
      <c r="I116" s="280"/>
      <c r="J116" s="280"/>
      <c r="K116" s="280"/>
      <c r="L116" s="280"/>
      <c r="M116" s="280"/>
    </row>
    <row r="117" spans="2:13" ht="12.65" customHeight="1" x14ac:dyDescent="0.3">
      <c r="B117" s="282" t="s">
        <v>379</v>
      </c>
      <c r="C117" s="282" t="s">
        <v>440</v>
      </c>
      <c r="D117" s="382"/>
      <c r="E117" s="280"/>
      <c r="F117" s="280"/>
      <c r="G117" s="280"/>
      <c r="H117" s="280"/>
      <c r="I117" s="280"/>
      <c r="J117" s="280"/>
      <c r="K117" s="280"/>
      <c r="L117" s="280"/>
      <c r="M117" s="280"/>
    </row>
    <row r="118" spans="2:13" ht="12.65" customHeight="1" x14ac:dyDescent="0.3">
      <c r="B118" s="284" t="s">
        <v>403</v>
      </c>
      <c r="C118" s="282" t="s">
        <v>440</v>
      </c>
      <c r="D118" s="382"/>
      <c r="E118" s="280"/>
      <c r="F118" s="280"/>
      <c r="G118" s="280"/>
      <c r="H118" s="280"/>
      <c r="I118" s="280"/>
      <c r="J118" s="280"/>
      <c r="K118" s="280"/>
      <c r="L118" s="280"/>
      <c r="M118" s="280"/>
    </row>
    <row r="119" spans="2:13" ht="12.65" customHeight="1" x14ac:dyDescent="0.3">
      <c r="B119" s="282" t="s">
        <v>380</v>
      </c>
      <c r="C119" s="282" t="s">
        <v>440</v>
      </c>
      <c r="D119" s="382"/>
      <c r="E119" s="280"/>
      <c r="F119" s="280"/>
      <c r="G119" s="280"/>
      <c r="H119" s="280"/>
      <c r="I119" s="280"/>
      <c r="J119" s="280"/>
      <c r="K119" s="280"/>
      <c r="L119" s="280"/>
      <c r="M119" s="280"/>
    </row>
    <row r="120" spans="2:13" ht="12.65" customHeight="1" x14ac:dyDescent="0.3">
      <c r="B120" s="282" t="s">
        <v>402</v>
      </c>
      <c r="C120" s="282" t="s">
        <v>440</v>
      </c>
      <c r="D120" s="383"/>
      <c r="E120" s="280"/>
      <c r="F120" s="280"/>
      <c r="G120" s="280"/>
      <c r="H120" s="280"/>
      <c r="I120" s="280"/>
      <c r="J120" s="280"/>
      <c r="K120" s="280"/>
      <c r="L120" s="280"/>
      <c r="M120" s="280"/>
    </row>
    <row r="121" spans="2:13" x14ac:dyDescent="0.3">
      <c r="B121" s="378" t="s">
        <v>439</v>
      </c>
      <c r="C121" s="379"/>
      <c r="D121" s="380"/>
      <c r="E121" s="280"/>
      <c r="F121" s="280"/>
      <c r="G121" s="280"/>
      <c r="H121" s="280"/>
      <c r="I121" s="280"/>
      <c r="J121" s="280"/>
      <c r="K121" s="280"/>
      <c r="L121" s="280"/>
      <c r="M121" s="280"/>
    </row>
    <row r="122" spans="2:13" x14ac:dyDescent="0.3">
      <c r="B122" s="288" t="s">
        <v>441</v>
      </c>
      <c r="C122" s="288" t="s">
        <v>452</v>
      </c>
      <c r="D122" s="289" t="s">
        <v>480</v>
      </c>
      <c r="E122" s="280"/>
      <c r="F122" s="280"/>
      <c r="G122" s="280"/>
      <c r="H122" s="280"/>
      <c r="I122" s="280"/>
      <c r="J122" s="280"/>
      <c r="K122" s="280"/>
      <c r="L122" s="280"/>
      <c r="M122" s="280"/>
    </row>
    <row r="123" spans="2:13" ht="15.75" customHeight="1" x14ac:dyDescent="0.3">
      <c r="B123" s="288" t="s">
        <v>442</v>
      </c>
      <c r="C123" s="288" t="s">
        <v>452</v>
      </c>
      <c r="D123" s="289" t="s">
        <v>481</v>
      </c>
      <c r="E123" s="280"/>
      <c r="F123" s="280"/>
      <c r="G123" s="280"/>
      <c r="H123" s="280"/>
      <c r="I123" s="280"/>
      <c r="J123" s="280"/>
      <c r="K123" s="280"/>
      <c r="L123" s="280"/>
      <c r="M123" s="280"/>
    </row>
    <row r="124" spans="2:13" ht="16.5" customHeight="1" x14ac:dyDescent="0.3">
      <c r="B124" s="288" t="s">
        <v>443</v>
      </c>
      <c r="C124" s="288" t="s">
        <v>452</v>
      </c>
      <c r="D124" s="289" t="s">
        <v>558</v>
      </c>
      <c r="E124" s="280"/>
      <c r="F124" s="280"/>
      <c r="G124" s="280"/>
      <c r="H124" s="280"/>
      <c r="I124" s="280"/>
      <c r="J124" s="280"/>
      <c r="K124" s="280"/>
      <c r="L124" s="280"/>
      <c r="M124" s="280"/>
    </row>
    <row r="125" spans="2:13" ht="24" customHeight="1" x14ac:dyDescent="0.3">
      <c r="B125" s="288" t="s">
        <v>444</v>
      </c>
      <c r="C125" s="288" t="s">
        <v>452</v>
      </c>
      <c r="D125" s="289" t="s">
        <v>557</v>
      </c>
      <c r="E125" s="280"/>
      <c r="F125" s="280"/>
      <c r="G125" s="280"/>
      <c r="H125" s="280"/>
      <c r="I125" s="280"/>
      <c r="J125" s="280"/>
      <c r="K125" s="280"/>
      <c r="L125" s="280"/>
      <c r="M125" s="280"/>
    </row>
    <row r="126" spans="2:13" x14ac:dyDescent="0.3">
      <c r="B126" s="288" t="s">
        <v>445</v>
      </c>
      <c r="C126" s="288" t="s">
        <v>452</v>
      </c>
      <c r="D126" s="289" t="s">
        <v>556</v>
      </c>
      <c r="E126" s="280"/>
      <c r="F126" s="280"/>
      <c r="G126" s="280"/>
      <c r="H126" s="280"/>
      <c r="I126" s="280"/>
      <c r="J126" s="280"/>
      <c r="K126" s="280"/>
      <c r="L126" s="280"/>
      <c r="M126" s="280"/>
    </row>
    <row r="127" spans="2:13" ht="27" x14ac:dyDescent="0.3">
      <c r="B127" s="288" t="s">
        <v>446</v>
      </c>
      <c r="C127" s="288" t="s">
        <v>452</v>
      </c>
      <c r="D127" s="289" t="s">
        <v>555</v>
      </c>
      <c r="E127" s="280"/>
      <c r="F127" s="280"/>
      <c r="G127" s="280"/>
      <c r="H127" s="280"/>
      <c r="I127" s="280"/>
      <c r="J127" s="280"/>
      <c r="K127" s="280"/>
      <c r="L127" s="280"/>
      <c r="M127" s="280"/>
    </row>
    <row r="128" spans="2:13" x14ac:dyDescent="0.3">
      <c r="B128" s="288" t="s">
        <v>447</v>
      </c>
      <c r="C128" s="288" t="s">
        <v>452</v>
      </c>
      <c r="D128" s="289" t="s">
        <v>554</v>
      </c>
      <c r="E128" s="280"/>
      <c r="F128" s="280"/>
      <c r="G128" s="280"/>
      <c r="H128" s="280"/>
      <c r="I128" s="280"/>
      <c r="J128" s="280"/>
      <c r="K128" s="280"/>
      <c r="L128" s="280"/>
      <c r="M128" s="280"/>
    </row>
    <row r="129" spans="2:13" ht="16.5" customHeight="1" x14ac:dyDescent="0.3">
      <c r="B129" s="288" t="s">
        <v>448</v>
      </c>
      <c r="C129" s="288" t="s">
        <v>452</v>
      </c>
      <c r="D129" s="289" t="s">
        <v>470</v>
      </c>
      <c r="E129" s="280"/>
      <c r="F129" s="280"/>
      <c r="G129" s="280"/>
      <c r="H129" s="280"/>
      <c r="I129" s="280"/>
      <c r="J129" s="280"/>
      <c r="K129" s="280"/>
      <c r="L129" s="280"/>
      <c r="M129" s="280"/>
    </row>
    <row r="130" spans="2:13" ht="27" x14ac:dyDescent="0.3">
      <c r="B130" s="288" t="s">
        <v>449</v>
      </c>
      <c r="C130" s="288" t="s">
        <v>452</v>
      </c>
      <c r="D130" s="289" t="s">
        <v>553</v>
      </c>
      <c r="E130" s="280"/>
      <c r="F130" s="280"/>
      <c r="G130" s="280"/>
      <c r="H130" s="280"/>
      <c r="I130" s="280"/>
      <c r="J130" s="280"/>
      <c r="K130" s="280"/>
      <c r="L130" s="280"/>
      <c r="M130" s="280"/>
    </row>
    <row r="131" spans="2:13" x14ac:dyDescent="0.3">
      <c r="B131" s="288" t="s">
        <v>450</v>
      </c>
      <c r="C131" s="288" t="s">
        <v>452</v>
      </c>
      <c r="D131" s="289" t="s">
        <v>551</v>
      </c>
      <c r="E131" s="280"/>
      <c r="F131" s="280"/>
      <c r="G131" s="280"/>
      <c r="H131" s="280"/>
      <c r="I131" s="280"/>
      <c r="J131" s="280"/>
      <c r="K131" s="280"/>
      <c r="L131" s="280"/>
      <c r="M131" s="280"/>
    </row>
    <row r="132" spans="2:13" ht="16.5" customHeight="1" x14ac:dyDescent="0.3">
      <c r="B132" s="288" t="s">
        <v>451</v>
      </c>
      <c r="C132" s="288" t="s">
        <v>452</v>
      </c>
      <c r="D132" s="289" t="s">
        <v>552</v>
      </c>
      <c r="E132" s="280"/>
      <c r="F132" s="280"/>
      <c r="G132" s="280"/>
      <c r="H132" s="280"/>
      <c r="I132" s="280"/>
      <c r="J132" s="280"/>
      <c r="K132" s="280"/>
      <c r="L132" s="280"/>
      <c r="M132" s="280"/>
    </row>
    <row r="133" spans="2:13" x14ac:dyDescent="0.3">
      <c r="B133" s="280"/>
      <c r="C133" s="280"/>
      <c r="D133" s="280"/>
      <c r="E133" s="280"/>
      <c r="F133" s="280"/>
      <c r="G133" s="280"/>
      <c r="H133" s="280"/>
      <c r="I133" s="280"/>
      <c r="J133" s="280"/>
      <c r="K133" s="280"/>
      <c r="L133" s="280"/>
      <c r="M133" s="280"/>
    </row>
    <row r="134" spans="2:13" x14ac:dyDescent="0.3">
      <c r="B134" s="280"/>
      <c r="C134" s="280"/>
      <c r="D134" s="280"/>
      <c r="E134" s="280"/>
      <c r="F134" s="280"/>
      <c r="G134" s="280"/>
      <c r="H134" s="280"/>
      <c r="I134" s="280"/>
      <c r="J134" s="280"/>
      <c r="K134" s="280"/>
      <c r="L134" s="280"/>
      <c r="M134" s="280"/>
    </row>
    <row r="135" spans="2:13" x14ac:dyDescent="0.3">
      <c r="B135" s="280"/>
      <c r="C135" s="280"/>
      <c r="D135" s="280"/>
      <c r="E135" s="280"/>
      <c r="F135" s="280"/>
      <c r="G135" s="280"/>
      <c r="H135" s="280"/>
      <c r="I135" s="280"/>
      <c r="J135" s="280"/>
      <c r="K135" s="280"/>
      <c r="L135" s="280"/>
      <c r="M135" s="280"/>
    </row>
    <row r="136" spans="2:13" x14ac:dyDescent="0.3">
      <c r="B136" s="280"/>
      <c r="C136" s="280"/>
      <c r="D136" s="280"/>
      <c r="E136" s="280"/>
      <c r="F136" s="280"/>
      <c r="G136" s="280"/>
      <c r="H136" s="280"/>
      <c r="I136" s="280"/>
      <c r="J136" s="280"/>
      <c r="K136" s="280"/>
      <c r="L136" s="280"/>
      <c r="M136" s="280"/>
    </row>
    <row r="137" spans="2:13" x14ac:dyDescent="0.3">
      <c r="B137" s="280"/>
      <c r="C137" s="280"/>
      <c r="D137" s="280"/>
      <c r="E137" s="280"/>
      <c r="F137" s="280"/>
      <c r="G137" s="280"/>
      <c r="H137" s="280"/>
      <c r="I137" s="280"/>
      <c r="J137" s="280"/>
      <c r="K137" s="280"/>
      <c r="L137" s="280"/>
      <c r="M137" s="280"/>
    </row>
    <row r="138" spans="2:13" x14ac:dyDescent="0.3">
      <c r="B138" s="280"/>
      <c r="C138" s="280"/>
      <c r="D138" s="280"/>
      <c r="E138" s="280"/>
      <c r="F138" s="280"/>
      <c r="G138" s="280"/>
      <c r="H138" s="280"/>
      <c r="I138" s="280"/>
      <c r="J138" s="280"/>
      <c r="K138" s="280"/>
      <c r="L138" s="280"/>
      <c r="M138" s="280"/>
    </row>
  </sheetData>
  <mergeCells count="17">
    <mergeCell ref="G32:K36"/>
    <mergeCell ref="B4:I4"/>
    <mergeCell ref="B8:I8"/>
    <mergeCell ref="B10:I10"/>
    <mergeCell ref="D23:D25"/>
    <mergeCell ref="D27:D29"/>
    <mergeCell ref="D31:D33"/>
    <mergeCell ref="D35:D37"/>
    <mergeCell ref="B6:I6"/>
    <mergeCell ref="E11:I19"/>
    <mergeCell ref="B105:D105"/>
    <mergeCell ref="B108:D108"/>
    <mergeCell ref="B121:D121"/>
    <mergeCell ref="D109:D120"/>
    <mergeCell ref="D39:D41"/>
    <mergeCell ref="D43:D45"/>
    <mergeCell ref="B27:B39"/>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BG116"/>
  <sheetViews>
    <sheetView workbookViewId="0"/>
  </sheetViews>
  <sheetFormatPr defaultColWidth="0" defaultRowHeight="11.25" customHeight="1" zeroHeight="1" x14ac:dyDescent="0.25"/>
  <cols>
    <col min="1" max="1" width="4.61328125" style="86" customWidth="1"/>
    <col min="2" max="2" width="35" style="86" customWidth="1"/>
    <col min="3" max="3" width="15.07421875" style="86" customWidth="1"/>
    <col min="4" max="4" width="17.23046875" style="86" customWidth="1"/>
    <col min="5" max="5" width="13" style="86" customWidth="1"/>
    <col min="6" max="6" width="25.4609375" style="86" customWidth="1"/>
    <col min="7" max="7" width="1" style="86" customWidth="1"/>
    <col min="8" max="15" width="13.61328125" style="86" customWidth="1"/>
    <col min="16" max="16" width="0.84375" style="86" customWidth="1"/>
    <col min="17" max="27" width="13.61328125" style="86" customWidth="1"/>
    <col min="28" max="28" width="7.84375" style="88" customWidth="1"/>
    <col min="29" max="59" width="0" style="86" hidden="1" customWidth="1"/>
    <col min="60" max="16384" width="7.84375" style="86" hidden="1"/>
  </cols>
  <sheetData>
    <row r="1" spans="1:40" s="117" customFormat="1" ht="12.4" customHeight="1" x14ac:dyDescent="0.25"/>
    <row r="2" spans="1:40" s="117" customFormat="1" ht="18.399999999999999" customHeight="1" x14ac:dyDescent="0.35">
      <c r="A2" s="5" t="s">
        <v>479</v>
      </c>
      <c r="B2" s="118"/>
      <c r="C2" s="118"/>
      <c r="D2" s="118"/>
      <c r="E2" s="118"/>
      <c r="F2" s="118"/>
      <c r="G2" s="118"/>
      <c r="H2" s="118"/>
      <c r="I2" s="118"/>
      <c r="J2" s="118"/>
      <c r="K2" s="118"/>
      <c r="O2" s="118"/>
      <c r="P2" s="118"/>
      <c r="Q2" s="118"/>
      <c r="R2" s="118"/>
      <c r="S2" s="118"/>
      <c r="U2" s="118"/>
      <c r="V2" s="118"/>
      <c r="W2" s="118"/>
      <c r="X2" s="118"/>
      <c r="Y2" s="118"/>
      <c r="AB2" s="118"/>
      <c r="AC2" s="118"/>
      <c r="AD2" s="118"/>
      <c r="AE2" s="118"/>
      <c r="AF2" s="118"/>
      <c r="AH2" s="118"/>
      <c r="AI2" s="118"/>
      <c r="AJ2" s="118"/>
      <c r="AK2" s="118"/>
      <c r="AL2" s="118"/>
    </row>
    <row r="3" spans="1:40" s="117" customFormat="1" ht="46.15" customHeight="1" x14ac:dyDescent="0.25">
      <c r="A3" s="465" t="s">
        <v>509</v>
      </c>
      <c r="B3" s="465"/>
      <c r="C3" s="465"/>
      <c r="D3" s="465"/>
      <c r="E3" s="465"/>
      <c r="F3" s="465"/>
      <c r="G3" s="116"/>
      <c r="H3" s="116"/>
      <c r="I3" s="116"/>
      <c r="J3" s="116"/>
      <c r="K3" s="116"/>
      <c r="L3" s="116"/>
      <c r="N3" s="119"/>
      <c r="O3" s="116"/>
      <c r="P3" s="116"/>
      <c r="Q3" s="116"/>
      <c r="R3" s="116"/>
      <c r="S3" s="116"/>
      <c r="T3" s="116"/>
      <c r="U3" s="116"/>
      <c r="V3" s="116"/>
      <c r="W3" s="116"/>
      <c r="X3" s="116"/>
      <c r="Y3" s="116"/>
      <c r="Z3" s="116"/>
      <c r="AA3" s="119"/>
      <c r="AB3" s="116"/>
      <c r="AC3" s="116"/>
      <c r="AD3" s="116"/>
      <c r="AE3" s="116"/>
      <c r="AF3" s="116"/>
      <c r="AG3" s="116"/>
      <c r="AH3" s="116"/>
      <c r="AI3" s="116"/>
      <c r="AJ3" s="116"/>
      <c r="AK3" s="116"/>
      <c r="AL3" s="116"/>
      <c r="AM3" s="116"/>
      <c r="AN3" s="119"/>
    </row>
    <row r="4" spans="1:40" s="88" customFormat="1" ht="17.5" customHeight="1" x14ac:dyDescent="0.25">
      <c r="A4" s="226"/>
      <c r="B4" s="226"/>
      <c r="C4" s="226"/>
      <c r="D4" s="226"/>
      <c r="E4" s="226"/>
      <c r="F4" s="226"/>
      <c r="G4" s="227"/>
      <c r="H4" s="227"/>
      <c r="I4" s="227"/>
      <c r="J4" s="227"/>
      <c r="K4" s="227"/>
      <c r="L4" s="227"/>
      <c r="N4" s="228"/>
      <c r="O4" s="227"/>
      <c r="P4" s="227"/>
      <c r="Q4" s="227"/>
      <c r="R4" s="227"/>
      <c r="S4" s="227"/>
      <c r="T4" s="227"/>
      <c r="U4" s="227"/>
      <c r="V4" s="227"/>
      <c r="W4" s="227"/>
      <c r="X4" s="227"/>
      <c r="Y4" s="227"/>
      <c r="Z4" s="227"/>
      <c r="AA4" s="228"/>
      <c r="AB4" s="227"/>
      <c r="AC4" s="227"/>
      <c r="AD4" s="227"/>
      <c r="AE4" s="227"/>
      <c r="AF4" s="227"/>
      <c r="AG4" s="227"/>
      <c r="AH4" s="227"/>
      <c r="AI4" s="227"/>
      <c r="AJ4" s="227"/>
      <c r="AK4" s="227"/>
      <c r="AL4" s="227"/>
      <c r="AM4" s="227"/>
      <c r="AN4" s="228"/>
    </row>
    <row r="5" spans="1:40" s="52" customFormat="1" ht="13.5" x14ac:dyDescent="0.3">
      <c r="A5" s="53" t="s">
        <v>491</v>
      </c>
    </row>
    <row r="6" spans="1:40" s="88" customFormat="1" ht="12.4" customHeight="1" x14ac:dyDescent="0.25"/>
    <row r="7" spans="1:40" ht="11.5" x14ac:dyDescent="0.25">
      <c r="A7" s="88"/>
      <c r="C7" s="88"/>
      <c r="D7" s="88"/>
      <c r="E7" s="88"/>
      <c r="F7" s="88"/>
      <c r="G7" s="88"/>
      <c r="H7" s="88"/>
      <c r="I7" s="88"/>
      <c r="J7" s="88"/>
      <c r="K7" s="88"/>
      <c r="L7" s="88"/>
      <c r="M7" s="88"/>
      <c r="N7" s="88"/>
      <c r="O7" s="88"/>
      <c r="P7" s="88"/>
      <c r="Q7" s="88"/>
      <c r="R7" s="88"/>
      <c r="S7" s="88"/>
      <c r="T7" s="88"/>
      <c r="U7" s="88"/>
      <c r="V7" s="88"/>
      <c r="W7" s="88"/>
      <c r="X7" s="88"/>
      <c r="Y7" s="88"/>
      <c r="Z7" s="88"/>
      <c r="AA7" s="88"/>
    </row>
    <row r="8" spans="1:40" ht="14.25" customHeight="1" x14ac:dyDescent="0.25">
      <c r="A8" s="88"/>
      <c r="B8" s="466" t="s">
        <v>43</v>
      </c>
      <c r="C8" s="467" t="s">
        <v>337</v>
      </c>
      <c r="D8" s="468" t="s">
        <v>47</v>
      </c>
      <c r="E8" s="469" t="s">
        <v>4</v>
      </c>
      <c r="F8" s="472"/>
      <c r="G8" s="23"/>
      <c r="H8" s="480" t="s">
        <v>510</v>
      </c>
      <c r="I8" s="481"/>
      <c r="J8" s="481"/>
      <c r="K8" s="481"/>
      <c r="L8" s="481"/>
      <c r="M8" s="481"/>
      <c r="N8" s="481"/>
      <c r="O8" s="482"/>
      <c r="P8" s="23"/>
      <c r="Q8" s="480" t="s">
        <v>502</v>
      </c>
      <c r="R8" s="483"/>
      <c r="S8" s="483"/>
      <c r="T8" s="483"/>
      <c r="U8" s="483"/>
      <c r="V8" s="483"/>
      <c r="W8" s="483"/>
      <c r="X8" s="483"/>
      <c r="Y8" s="483"/>
      <c r="Z8" s="483"/>
      <c r="AA8" s="484"/>
    </row>
    <row r="9" spans="1:40" ht="11.25" customHeight="1" x14ac:dyDescent="0.25">
      <c r="A9" s="88"/>
      <c r="B9" s="466"/>
      <c r="C9" s="467"/>
      <c r="D9" s="468"/>
      <c r="E9" s="470"/>
      <c r="F9" s="472"/>
      <c r="G9" s="23"/>
      <c r="H9" s="456" t="s">
        <v>486</v>
      </c>
      <c r="I9" s="457"/>
      <c r="J9" s="457"/>
      <c r="K9" s="457"/>
      <c r="L9" s="457"/>
      <c r="M9" s="457"/>
      <c r="N9" s="457"/>
      <c r="O9" s="458"/>
      <c r="P9" s="23"/>
      <c r="Q9" s="485" t="s">
        <v>503</v>
      </c>
      <c r="R9" s="486"/>
      <c r="S9" s="486"/>
      <c r="T9" s="486"/>
      <c r="U9" s="486"/>
      <c r="V9" s="486"/>
      <c r="W9" s="486"/>
      <c r="X9" s="486"/>
      <c r="Y9" s="486"/>
      <c r="Z9" s="486"/>
      <c r="AA9" s="487"/>
    </row>
    <row r="10" spans="1:40" ht="25.5" customHeight="1" x14ac:dyDescent="0.25">
      <c r="A10" s="88"/>
      <c r="B10" s="466"/>
      <c r="C10" s="467"/>
      <c r="D10" s="468"/>
      <c r="E10" s="470"/>
      <c r="F10" s="13" t="s">
        <v>5</v>
      </c>
      <c r="G10" s="23"/>
      <c r="H10" s="14" t="s">
        <v>306</v>
      </c>
      <c r="I10" s="14" t="s">
        <v>300</v>
      </c>
      <c r="J10" s="14" t="s">
        <v>301</v>
      </c>
      <c r="K10" s="14" t="s">
        <v>302</v>
      </c>
      <c r="L10" s="14" t="s">
        <v>6</v>
      </c>
      <c r="M10" s="15" t="s">
        <v>7</v>
      </c>
      <c r="N10" s="14" t="s">
        <v>8</v>
      </c>
      <c r="O10" s="14" t="s">
        <v>307</v>
      </c>
      <c r="P10" s="23"/>
      <c r="Q10" s="110" t="s">
        <v>473</v>
      </c>
      <c r="R10" s="16" t="s">
        <v>10</v>
      </c>
      <c r="S10" s="16" t="s">
        <v>11</v>
      </c>
      <c r="T10" s="17" t="s">
        <v>12</v>
      </c>
      <c r="U10" s="16" t="s">
        <v>13</v>
      </c>
      <c r="V10" s="16" t="s">
        <v>14</v>
      </c>
      <c r="W10" s="16" t="s">
        <v>15</v>
      </c>
      <c r="X10" s="16" t="s">
        <v>16</v>
      </c>
      <c r="Y10" s="16" t="s">
        <v>17</v>
      </c>
      <c r="Z10" s="16" t="s">
        <v>18</v>
      </c>
      <c r="AA10" s="16" t="s">
        <v>19</v>
      </c>
    </row>
    <row r="11" spans="1:40" ht="16.5" customHeight="1" x14ac:dyDescent="0.25">
      <c r="A11" s="88"/>
      <c r="B11" s="466"/>
      <c r="C11" s="467"/>
      <c r="D11" s="468"/>
      <c r="E11" s="470"/>
      <c r="F11" s="13" t="s">
        <v>35</v>
      </c>
      <c r="G11" s="23"/>
      <c r="H11" s="18" t="s">
        <v>308</v>
      </c>
      <c r="I11" s="18" t="s">
        <v>309</v>
      </c>
      <c r="J11" s="18" t="s">
        <v>310</v>
      </c>
      <c r="K11" s="18" t="s">
        <v>311</v>
      </c>
      <c r="L11" s="18" t="s">
        <v>20</v>
      </c>
      <c r="M11" s="19" t="s">
        <v>21</v>
      </c>
      <c r="N11" s="18" t="s">
        <v>22</v>
      </c>
      <c r="O11" s="18" t="s">
        <v>312</v>
      </c>
      <c r="P11" s="23"/>
      <c r="Q11" s="36" t="s">
        <v>313</v>
      </c>
      <c r="R11" s="18" t="s">
        <v>23</v>
      </c>
      <c r="S11" s="18" t="s">
        <v>24</v>
      </c>
      <c r="T11" s="20" t="s">
        <v>25</v>
      </c>
      <c r="U11" s="18" t="s">
        <v>26</v>
      </c>
      <c r="V11" s="18" t="s">
        <v>27</v>
      </c>
      <c r="W11" s="18" t="s">
        <v>28</v>
      </c>
      <c r="X11" s="18" t="s">
        <v>29</v>
      </c>
      <c r="Y11" s="18" t="s">
        <v>30</v>
      </c>
      <c r="Z11" s="18" t="s">
        <v>31</v>
      </c>
      <c r="AA11" s="18" t="s">
        <v>32</v>
      </c>
    </row>
    <row r="12" spans="1:40" ht="15" customHeight="1" x14ac:dyDescent="0.25">
      <c r="A12" s="88"/>
      <c r="B12" s="466"/>
      <c r="C12" s="467"/>
      <c r="D12" s="468"/>
      <c r="E12" s="471"/>
      <c r="F12" s="248" t="s">
        <v>458</v>
      </c>
      <c r="G12" s="23"/>
      <c r="H12" s="249" t="s">
        <v>459</v>
      </c>
      <c r="I12" s="249" t="s">
        <v>459</v>
      </c>
      <c r="J12" s="250" t="s">
        <v>460</v>
      </c>
      <c r="K12" s="250" t="s">
        <v>460</v>
      </c>
      <c r="L12" s="250" t="s">
        <v>461</v>
      </c>
      <c r="M12" s="250" t="s">
        <v>461</v>
      </c>
      <c r="N12" s="250" t="s">
        <v>317</v>
      </c>
      <c r="O12" s="250" t="s">
        <v>317</v>
      </c>
      <c r="P12" s="23"/>
      <c r="Q12" s="250" t="s">
        <v>317</v>
      </c>
      <c r="R12" s="250" t="s">
        <v>38</v>
      </c>
      <c r="S12" s="250" t="s">
        <v>38</v>
      </c>
      <c r="T12" s="250" t="s">
        <v>39</v>
      </c>
      <c r="U12" s="250" t="s">
        <v>39</v>
      </c>
      <c r="V12" s="250" t="s">
        <v>40</v>
      </c>
      <c r="W12" s="250" t="s">
        <v>40</v>
      </c>
      <c r="X12" s="250" t="s">
        <v>41</v>
      </c>
      <c r="Y12" s="250" t="s">
        <v>41</v>
      </c>
      <c r="Z12" s="250" t="s">
        <v>42</v>
      </c>
      <c r="AA12" s="250" t="s">
        <v>42</v>
      </c>
    </row>
    <row r="13" spans="1:40" ht="9" customHeight="1" x14ac:dyDescent="0.25">
      <c r="A13" s="88"/>
      <c r="B13" s="488" t="s">
        <v>490</v>
      </c>
      <c r="C13" s="489"/>
      <c r="D13" s="489"/>
      <c r="E13" s="489"/>
      <c r="F13" s="490"/>
      <c r="G13" s="23"/>
      <c r="H13" s="122"/>
      <c r="I13" s="122"/>
      <c r="J13" s="122"/>
      <c r="K13" s="122"/>
      <c r="L13" s="122"/>
      <c r="M13" s="122"/>
      <c r="N13" s="122"/>
      <c r="O13" s="122"/>
      <c r="P13" s="23"/>
      <c r="Q13" s="123"/>
      <c r="R13" s="123"/>
      <c r="S13" s="123"/>
      <c r="T13" s="123"/>
      <c r="U13" s="123"/>
      <c r="V13" s="123"/>
      <c r="W13" s="123"/>
      <c r="X13" s="123"/>
      <c r="Y13" s="123"/>
      <c r="Z13" s="123"/>
      <c r="AA13" s="123"/>
    </row>
    <row r="14" spans="1:40" ht="11.5" x14ac:dyDescent="0.25">
      <c r="A14" s="88"/>
      <c r="B14" s="473" t="s">
        <v>33</v>
      </c>
      <c r="C14" s="474" t="s">
        <v>505</v>
      </c>
      <c r="D14" s="42" t="s">
        <v>318</v>
      </c>
      <c r="E14" s="475" t="s">
        <v>319</v>
      </c>
      <c r="F14" s="478"/>
      <c r="G14" s="23"/>
      <c r="H14" s="87">
        <v>191.80442160883368</v>
      </c>
      <c r="I14" s="87">
        <v>171.81809734862676</v>
      </c>
      <c r="J14" s="87">
        <v>154.77330594456754</v>
      </c>
      <c r="K14" s="87">
        <v>147.08341997957413</v>
      </c>
      <c r="L14" s="87">
        <v>172.06318688141013</v>
      </c>
      <c r="M14" s="87">
        <v>165.39411689985764</v>
      </c>
      <c r="N14" s="87">
        <v>174.17091113604479</v>
      </c>
      <c r="O14" s="87">
        <v>193.8012876748937</v>
      </c>
      <c r="P14" s="23"/>
      <c r="Q14" s="87" t="s">
        <v>336</v>
      </c>
      <c r="R14" s="87" t="s">
        <v>336</v>
      </c>
      <c r="S14" s="87" t="s">
        <v>336</v>
      </c>
      <c r="T14" s="87" t="s">
        <v>336</v>
      </c>
      <c r="U14" s="87" t="s">
        <v>336</v>
      </c>
      <c r="V14" s="87" t="s">
        <v>336</v>
      </c>
      <c r="W14" s="87" t="s">
        <v>336</v>
      </c>
      <c r="X14" s="87" t="s">
        <v>336</v>
      </c>
      <c r="Y14" s="87" t="s">
        <v>336</v>
      </c>
      <c r="Z14" s="87" t="s">
        <v>336</v>
      </c>
      <c r="AA14" s="87" t="s">
        <v>336</v>
      </c>
    </row>
    <row r="15" spans="1:40" ht="11.5" x14ac:dyDescent="0.25">
      <c r="A15" s="88"/>
      <c r="B15" s="473"/>
      <c r="C15" s="474"/>
      <c r="D15" s="42" t="s">
        <v>320</v>
      </c>
      <c r="E15" s="476"/>
      <c r="F15" s="478"/>
      <c r="G15" s="23"/>
      <c r="H15" s="87">
        <v>187.56840687622517</v>
      </c>
      <c r="I15" s="87">
        <v>168.02348205460677</v>
      </c>
      <c r="J15" s="87">
        <v>151.35512612005451</v>
      </c>
      <c r="K15" s="87">
        <v>143.83507185115317</v>
      </c>
      <c r="L15" s="87">
        <v>168.26315876706531</v>
      </c>
      <c r="M15" s="87">
        <v>161.74137568566707</v>
      </c>
      <c r="N15" s="87">
        <v>171.99732201066814</v>
      </c>
      <c r="O15" s="87">
        <v>191.38271864619347</v>
      </c>
      <c r="P15" s="23"/>
      <c r="Q15" s="87" t="s">
        <v>336</v>
      </c>
      <c r="R15" s="87" t="s">
        <v>336</v>
      </c>
      <c r="S15" s="87" t="s">
        <v>336</v>
      </c>
      <c r="T15" s="87" t="s">
        <v>336</v>
      </c>
      <c r="U15" s="87" t="s">
        <v>336</v>
      </c>
      <c r="V15" s="87" t="s">
        <v>336</v>
      </c>
      <c r="W15" s="87" t="s">
        <v>336</v>
      </c>
      <c r="X15" s="87" t="s">
        <v>336</v>
      </c>
      <c r="Y15" s="87" t="s">
        <v>336</v>
      </c>
      <c r="Z15" s="87" t="s">
        <v>336</v>
      </c>
      <c r="AA15" s="87" t="s">
        <v>336</v>
      </c>
    </row>
    <row r="16" spans="1:40" ht="11.5" x14ac:dyDescent="0.25">
      <c r="A16" s="88"/>
      <c r="B16" s="473"/>
      <c r="C16" s="474"/>
      <c r="D16" s="42" t="s">
        <v>321</v>
      </c>
      <c r="E16" s="476"/>
      <c r="F16" s="478"/>
      <c r="G16" s="23"/>
      <c r="H16" s="87">
        <v>189.48592151205523</v>
      </c>
      <c r="I16" s="87">
        <v>169.74118863093571</v>
      </c>
      <c r="J16" s="87">
        <v>152.90243184374506</v>
      </c>
      <c r="K16" s="87">
        <v>145.30549994729972</v>
      </c>
      <c r="L16" s="87">
        <v>169.98331556201933</v>
      </c>
      <c r="M16" s="87">
        <v>163.39486019439465</v>
      </c>
      <c r="N16" s="87">
        <v>175.66607702937753</v>
      </c>
      <c r="O16" s="87">
        <v>195.46497005173524</v>
      </c>
      <c r="P16" s="23"/>
      <c r="Q16" s="87" t="s">
        <v>336</v>
      </c>
      <c r="R16" s="87" t="s">
        <v>336</v>
      </c>
      <c r="S16" s="87" t="s">
        <v>336</v>
      </c>
      <c r="T16" s="87" t="s">
        <v>336</v>
      </c>
      <c r="U16" s="87" t="s">
        <v>336</v>
      </c>
      <c r="V16" s="87" t="s">
        <v>336</v>
      </c>
      <c r="W16" s="87" t="s">
        <v>336</v>
      </c>
      <c r="X16" s="87" t="s">
        <v>336</v>
      </c>
      <c r="Y16" s="87" t="s">
        <v>336</v>
      </c>
      <c r="Z16" s="87" t="s">
        <v>336</v>
      </c>
      <c r="AA16" s="87" t="s">
        <v>336</v>
      </c>
    </row>
    <row r="17" spans="1:27" ht="11.5" x14ac:dyDescent="0.25">
      <c r="A17" s="88"/>
      <c r="B17" s="473"/>
      <c r="C17" s="474"/>
      <c r="D17" s="42" t="s">
        <v>322</v>
      </c>
      <c r="E17" s="476"/>
      <c r="F17" s="478"/>
      <c r="G17" s="23"/>
      <c r="H17" s="87">
        <v>191.79833683779773</v>
      </c>
      <c r="I17" s="87">
        <v>171.81264662036187</v>
      </c>
      <c r="J17" s="87">
        <v>154.76839594238277</v>
      </c>
      <c r="K17" s="87">
        <v>147.0787539300313</v>
      </c>
      <c r="L17" s="87">
        <v>172.05772837796636</v>
      </c>
      <c r="M17" s="87">
        <v>165.38886996486212</v>
      </c>
      <c r="N17" s="87">
        <v>176.94103590544614</v>
      </c>
      <c r="O17" s="87">
        <v>196.88362641807666</v>
      </c>
      <c r="P17" s="23"/>
      <c r="Q17" s="87" t="s">
        <v>336</v>
      </c>
      <c r="R17" s="87" t="s">
        <v>336</v>
      </c>
      <c r="S17" s="87" t="s">
        <v>336</v>
      </c>
      <c r="T17" s="87" t="s">
        <v>336</v>
      </c>
      <c r="U17" s="87" t="s">
        <v>336</v>
      </c>
      <c r="V17" s="87" t="s">
        <v>336</v>
      </c>
      <c r="W17" s="87" t="s">
        <v>336</v>
      </c>
      <c r="X17" s="87" t="s">
        <v>336</v>
      </c>
      <c r="Y17" s="87" t="s">
        <v>336</v>
      </c>
      <c r="Z17" s="87" t="s">
        <v>336</v>
      </c>
      <c r="AA17" s="87" t="s">
        <v>336</v>
      </c>
    </row>
    <row r="18" spans="1:27" ht="11.5" x14ac:dyDescent="0.25">
      <c r="A18" s="88"/>
      <c r="B18" s="473"/>
      <c r="C18" s="474"/>
      <c r="D18" s="42" t="s">
        <v>323</v>
      </c>
      <c r="E18" s="476"/>
      <c r="F18" s="478"/>
      <c r="G18" s="23"/>
      <c r="H18" s="87">
        <v>187.96283473273405</v>
      </c>
      <c r="I18" s="87">
        <v>168.3768099042893</v>
      </c>
      <c r="J18" s="87">
        <v>151.67340295015285</v>
      </c>
      <c r="K18" s="87">
        <v>144.13753514988178</v>
      </c>
      <c r="L18" s="87">
        <v>168.61699062045253</v>
      </c>
      <c r="M18" s="87">
        <v>162.0814932202932</v>
      </c>
      <c r="N18" s="87">
        <v>173.25214330752675</v>
      </c>
      <c r="O18" s="87">
        <v>192.77896777612494</v>
      </c>
      <c r="P18" s="23"/>
      <c r="Q18" s="87" t="s">
        <v>336</v>
      </c>
      <c r="R18" s="87" t="s">
        <v>336</v>
      </c>
      <c r="S18" s="87" t="s">
        <v>336</v>
      </c>
      <c r="T18" s="87" t="s">
        <v>336</v>
      </c>
      <c r="U18" s="87" t="s">
        <v>336</v>
      </c>
      <c r="V18" s="87" t="s">
        <v>336</v>
      </c>
      <c r="W18" s="87" t="s">
        <v>336</v>
      </c>
      <c r="X18" s="87" t="s">
        <v>336</v>
      </c>
      <c r="Y18" s="87" t="s">
        <v>336</v>
      </c>
      <c r="Z18" s="87" t="s">
        <v>336</v>
      </c>
      <c r="AA18" s="87" t="s">
        <v>336</v>
      </c>
    </row>
    <row r="19" spans="1:27" ht="11.5" x14ac:dyDescent="0.25">
      <c r="A19" s="88"/>
      <c r="B19" s="473"/>
      <c r="C19" s="474"/>
      <c r="D19" s="42" t="s">
        <v>324</v>
      </c>
      <c r="E19" s="476"/>
      <c r="F19" s="478"/>
      <c r="G19" s="23"/>
      <c r="H19" s="87">
        <v>189.48139793525539</v>
      </c>
      <c r="I19" s="87">
        <v>169.73713641799694</v>
      </c>
      <c r="J19" s="87">
        <v>152.89878162061606</v>
      </c>
      <c r="K19" s="87">
        <v>145.30203108489982</v>
      </c>
      <c r="L19" s="87">
        <v>169.97925756881065</v>
      </c>
      <c r="M19" s="87">
        <v>163.39095948666454</v>
      </c>
      <c r="N19" s="87">
        <v>171.1624049061665</v>
      </c>
      <c r="O19" s="87">
        <v>190.45370008104499</v>
      </c>
      <c r="P19" s="23"/>
      <c r="Q19" s="87" t="s">
        <v>336</v>
      </c>
      <c r="R19" s="87" t="s">
        <v>336</v>
      </c>
      <c r="S19" s="87" t="s">
        <v>336</v>
      </c>
      <c r="T19" s="87" t="s">
        <v>336</v>
      </c>
      <c r="U19" s="87" t="s">
        <v>336</v>
      </c>
      <c r="V19" s="87" t="s">
        <v>336</v>
      </c>
      <c r="W19" s="87" t="s">
        <v>336</v>
      </c>
      <c r="X19" s="87" t="s">
        <v>336</v>
      </c>
      <c r="Y19" s="87" t="s">
        <v>336</v>
      </c>
      <c r="Z19" s="87" t="s">
        <v>336</v>
      </c>
      <c r="AA19" s="87" t="s">
        <v>336</v>
      </c>
    </row>
    <row r="20" spans="1:27" ht="11.5" x14ac:dyDescent="0.25">
      <c r="A20" s="88"/>
      <c r="B20" s="473"/>
      <c r="C20" s="474"/>
      <c r="D20" s="42" t="s">
        <v>325</v>
      </c>
      <c r="E20" s="476"/>
      <c r="F20" s="478"/>
      <c r="G20" s="23"/>
      <c r="H20" s="87">
        <v>190.36327499661053</v>
      </c>
      <c r="I20" s="87">
        <v>170.52712049399727</v>
      </c>
      <c r="J20" s="87">
        <v>153.61039727096312</v>
      </c>
      <c r="K20" s="87">
        <v>145.97829023001057</v>
      </c>
      <c r="L20" s="87">
        <v>170.77036851579308</v>
      </c>
      <c r="M20" s="87">
        <v>164.1514074291762</v>
      </c>
      <c r="N20" s="87">
        <v>174.06659438478835</v>
      </c>
      <c r="O20" s="87">
        <v>193.68521363826096</v>
      </c>
      <c r="P20" s="23"/>
      <c r="Q20" s="87" t="s">
        <v>336</v>
      </c>
      <c r="R20" s="87" t="s">
        <v>336</v>
      </c>
      <c r="S20" s="87" t="s">
        <v>336</v>
      </c>
      <c r="T20" s="87" t="s">
        <v>336</v>
      </c>
      <c r="U20" s="87" t="s">
        <v>336</v>
      </c>
      <c r="V20" s="87" t="s">
        <v>336</v>
      </c>
      <c r="W20" s="87" t="s">
        <v>336</v>
      </c>
      <c r="X20" s="87" t="s">
        <v>336</v>
      </c>
      <c r="Y20" s="87" t="s">
        <v>336</v>
      </c>
      <c r="Z20" s="87" t="s">
        <v>336</v>
      </c>
      <c r="AA20" s="87" t="s">
        <v>336</v>
      </c>
    </row>
    <row r="21" spans="1:27" ht="11.5" x14ac:dyDescent="0.25">
      <c r="A21" s="88"/>
      <c r="B21" s="473"/>
      <c r="C21" s="474"/>
      <c r="D21" s="42" t="s">
        <v>326</v>
      </c>
      <c r="E21" s="476"/>
      <c r="F21" s="478"/>
      <c r="G21" s="23"/>
      <c r="H21" s="87">
        <v>187.08277546302696</v>
      </c>
      <c r="I21" s="87">
        <v>167.58845420317061</v>
      </c>
      <c r="J21" s="87">
        <v>150.96325413576571</v>
      </c>
      <c r="K21" s="87">
        <v>143.46266996123023</v>
      </c>
      <c r="L21" s="87">
        <v>167.82751037114346</v>
      </c>
      <c r="M21" s="87">
        <v>161.32261277055267</v>
      </c>
      <c r="N21" s="87">
        <v>172.73079521476018</v>
      </c>
      <c r="O21" s="87">
        <v>192.19885981753424</v>
      </c>
      <c r="P21" s="23"/>
      <c r="Q21" s="87" t="s">
        <v>336</v>
      </c>
      <c r="R21" s="87" t="s">
        <v>336</v>
      </c>
      <c r="S21" s="87" t="s">
        <v>336</v>
      </c>
      <c r="T21" s="87" t="s">
        <v>336</v>
      </c>
      <c r="U21" s="87" t="s">
        <v>336</v>
      </c>
      <c r="V21" s="87" t="s">
        <v>336</v>
      </c>
      <c r="W21" s="87" t="s">
        <v>336</v>
      </c>
      <c r="X21" s="87" t="s">
        <v>336</v>
      </c>
      <c r="Y21" s="87" t="s">
        <v>336</v>
      </c>
      <c r="Z21" s="87" t="s">
        <v>336</v>
      </c>
      <c r="AA21" s="87" t="s">
        <v>336</v>
      </c>
    </row>
    <row r="22" spans="1:27" ht="11.5" x14ac:dyDescent="0.25">
      <c r="A22" s="88"/>
      <c r="B22" s="473"/>
      <c r="C22" s="474"/>
      <c r="D22" s="42" t="s">
        <v>327</v>
      </c>
      <c r="E22" s="476"/>
      <c r="F22" s="478"/>
      <c r="G22" s="23"/>
      <c r="H22" s="87">
        <v>189.2409998192251</v>
      </c>
      <c r="I22" s="87">
        <v>169.5217881660846</v>
      </c>
      <c r="J22" s="87">
        <v>152.70479646193846</v>
      </c>
      <c r="K22" s="87">
        <v>145.11768404656883</v>
      </c>
      <c r="L22" s="87">
        <v>169.76360213387593</v>
      </c>
      <c r="M22" s="87">
        <v>163.18366273212828</v>
      </c>
      <c r="N22" s="87">
        <v>173.1213262136223</v>
      </c>
      <c r="O22" s="87">
        <v>192.63340660817096</v>
      </c>
      <c r="P22" s="23"/>
      <c r="Q22" s="87" t="s">
        <v>336</v>
      </c>
      <c r="R22" s="87" t="s">
        <v>336</v>
      </c>
      <c r="S22" s="87" t="s">
        <v>336</v>
      </c>
      <c r="T22" s="87" t="s">
        <v>336</v>
      </c>
      <c r="U22" s="87" t="s">
        <v>336</v>
      </c>
      <c r="V22" s="87" t="s">
        <v>336</v>
      </c>
      <c r="W22" s="87" t="s">
        <v>336</v>
      </c>
      <c r="X22" s="87" t="s">
        <v>336</v>
      </c>
      <c r="Y22" s="87" t="s">
        <v>336</v>
      </c>
      <c r="Z22" s="87" t="s">
        <v>336</v>
      </c>
      <c r="AA22" s="87" t="s">
        <v>336</v>
      </c>
    </row>
    <row r="23" spans="1:27" ht="11.5" x14ac:dyDescent="0.25">
      <c r="A23" s="88"/>
      <c r="B23" s="473"/>
      <c r="C23" s="474"/>
      <c r="D23" s="42" t="s">
        <v>328</v>
      </c>
      <c r="E23" s="476"/>
      <c r="F23" s="478"/>
      <c r="G23" s="23"/>
      <c r="H23" s="87">
        <v>188.17659524297707</v>
      </c>
      <c r="I23" s="87">
        <v>168.56829623109115</v>
      </c>
      <c r="J23" s="87">
        <v>151.8458933472626</v>
      </c>
      <c r="K23" s="87">
        <v>144.30145539029857</v>
      </c>
      <c r="L23" s="87">
        <v>168.80875009248817</v>
      </c>
      <c r="M23" s="87">
        <v>162.26582020568361</v>
      </c>
      <c r="N23" s="87">
        <v>170.73959015812613</v>
      </c>
      <c r="O23" s="87">
        <v>189.98323091898061</v>
      </c>
      <c r="P23" s="23"/>
      <c r="Q23" s="87" t="s">
        <v>336</v>
      </c>
      <c r="R23" s="87" t="s">
        <v>336</v>
      </c>
      <c r="S23" s="87" t="s">
        <v>336</v>
      </c>
      <c r="T23" s="87" t="s">
        <v>336</v>
      </c>
      <c r="U23" s="87" t="s">
        <v>336</v>
      </c>
      <c r="V23" s="87" t="s">
        <v>336</v>
      </c>
      <c r="W23" s="87" t="s">
        <v>336</v>
      </c>
      <c r="X23" s="87" t="s">
        <v>336</v>
      </c>
      <c r="Y23" s="87" t="s">
        <v>336</v>
      </c>
      <c r="Z23" s="87" t="s">
        <v>336</v>
      </c>
      <c r="AA23" s="87" t="s">
        <v>336</v>
      </c>
    </row>
    <row r="24" spans="1:27" ht="11.5" x14ac:dyDescent="0.25">
      <c r="A24" s="88"/>
      <c r="B24" s="473"/>
      <c r="C24" s="474"/>
      <c r="D24" s="42" t="s">
        <v>329</v>
      </c>
      <c r="E24" s="476"/>
      <c r="F24" s="478"/>
      <c r="G24" s="23"/>
      <c r="H24" s="87">
        <v>185.0702827599905</v>
      </c>
      <c r="I24" s="87">
        <v>165.78566642454001</v>
      </c>
      <c r="J24" s="87">
        <v>149.33930748101389</v>
      </c>
      <c r="K24" s="87">
        <v>141.91940882593582</v>
      </c>
      <c r="L24" s="87">
        <v>166.02215101000093</v>
      </c>
      <c r="M24" s="87">
        <v>159.58722809800872</v>
      </c>
      <c r="N24" s="87">
        <v>169.9788025802134</v>
      </c>
      <c r="O24" s="87">
        <v>189.1366968376874</v>
      </c>
      <c r="P24" s="23"/>
      <c r="Q24" s="87" t="s">
        <v>336</v>
      </c>
      <c r="R24" s="87" t="s">
        <v>336</v>
      </c>
      <c r="S24" s="87" t="s">
        <v>336</v>
      </c>
      <c r="T24" s="87" t="s">
        <v>336</v>
      </c>
      <c r="U24" s="87" t="s">
        <v>336</v>
      </c>
      <c r="V24" s="87" t="s">
        <v>336</v>
      </c>
      <c r="W24" s="87" t="s">
        <v>336</v>
      </c>
      <c r="X24" s="87" t="s">
        <v>336</v>
      </c>
      <c r="Y24" s="87" t="s">
        <v>336</v>
      </c>
      <c r="Z24" s="87" t="s">
        <v>336</v>
      </c>
      <c r="AA24" s="87" t="s">
        <v>336</v>
      </c>
    </row>
    <row r="25" spans="1:27" ht="11.5" x14ac:dyDescent="0.25">
      <c r="A25" s="88"/>
      <c r="B25" s="473"/>
      <c r="C25" s="474"/>
      <c r="D25" s="42" t="s">
        <v>330</v>
      </c>
      <c r="E25" s="476"/>
      <c r="F25" s="478"/>
      <c r="G25" s="23"/>
      <c r="H25" s="87">
        <v>191.92937497230963</v>
      </c>
      <c r="I25" s="87">
        <v>171.9300303738911</v>
      </c>
      <c r="J25" s="87">
        <v>154.87413492959223</v>
      </c>
      <c r="K25" s="87">
        <v>147.17923929324709</v>
      </c>
      <c r="L25" s="87">
        <v>172.17527957328289</v>
      </c>
      <c r="M25" s="87">
        <v>165.50186494358064</v>
      </c>
      <c r="N25" s="87">
        <v>173.34584049084481</v>
      </c>
      <c r="O25" s="87">
        <v>192.8832253393432</v>
      </c>
      <c r="P25" s="23"/>
      <c r="Q25" s="87" t="s">
        <v>336</v>
      </c>
      <c r="R25" s="87" t="s">
        <v>336</v>
      </c>
      <c r="S25" s="87" t="s">
        <v>336</v>
      </c>
      <c r="T25" s="87" t="s">
        <v>336</v>
      </c>
      <c r="U25" s="87" t="s">
        <v>336</v>
      </c>
      <c r="V25" s="87" t="s">
        <v>336</v>
      </c>
      <c r="W25" s="87" t="s">
        <v>336</v>
      </c>
      <c r="X25" s="87" t="s">
        <v>336</v>
      </c>
      <c r="Y25" s="87" t="s">
        <v>336</v>
      </c>
      <c r="Z25" s="87" t="s">
        <v>336</v>
      </c>
      <c r="AA25" s="87" t="s">
        <v>336</v>
      </c>
    </row>
    <row r="26" spans="1:27" ht="11.5" x14ac:dyDescent="0.25">
      <c r="A26" s="88"/>
      <c r="B26" s="473"/>
      <c r="C26" s="474"/>
      <c r="D26" s="42" t="s">
        <v>331</v>
      </c>
      <c r="E26" s="476"/>
      <c r="F26" s="478"/>
      <c r="G26" s="23"/>
      <c r="H26" s="87">
        <v>190.64915982115176</v>
      </c>
      <c r="I26" s="87">
        <v>170.78321566741144</v>
      </c>
      <c r="J26" s="87">
        <v>153.84108715309662</v>
      </c>
      <c r="K26" s="87">
        <v>146.19751832371708</v>
      </c>
      <c r="L26" s="87">
        <v>171.02682899558283</v>
      </c>
      <c r="M26" s="87">
        <v>164.39792764854059</v>
      </c>
      <c r="N26" s="87">
        <v>173.48201690262516</v>
      </c>
      <c r="O26" s="87">
        <v>193.03474986075636</v>
      </c>
      <c r="P26" s="23"/>
      <c r="Q26" s="87" t="s">
        <v>336</v>
      </c>
      <c r="R26" s="87" t="s">
        <v>336</v>
      </c>
      <c r="S26" s="87" t="s">
        <v>336</v>
      </c>
      <c r="T26" s="87" t="s">
        <v>336</v>
      </c>
      <c r="U26" s="87" t="s">
        <v>336</v>
      </c>
      <c r="V26" s="87" t="s">
        <v>336</v>
      </c>
      <c r="W26" s="87" t="s">
        <v>336</v>
      </c>
      <c r="X26" s="87" t="s">
        <v>336</v>
      </c>
      <c r="Y26" s="87" t="s">
        <v>336</v>
      </c>
      <c r="Z26" s="87" t="s">
        <v>336</v>
      </c>
      <c r="AA26" s="87" t="s">
        <v>336</v>
      </c>
    </row>
    <row r="27" spans="1:27" ht="11.5" x14ac:dyDescent="0.25">
      <c r="A27" s="88"/>
      <c r="B27" s="473"/>
      <c r="C27" s="474"/>
      <c r="D27" s="42" t="s">
        <v>332</v>
      </c>
      <c r="E27" s="476"/>
      <c r="F27" s="478"/>
      <c r="G27" s="23"/>
      <c r="H27" s="87">
        <v>190.71647146223884</v>
      </c>
      <c r="I27" s="87">
        <v>170.84351332897728</v>
      </c>
      <c r="J27" s="87">
        <v>153.89540313357415</v>
      </c>
      <c r="K27" s="87">
        <v>146.24913562373803</v>
      </c>
      <c r="L27" s="87">
        <v>171.08721266861033</v>
      </c>
      <c r="M27" s="87">
        <v>164.45597088519435</v>
      </c>
      <c r="N27" s="87">
        <v>171.45544600370846</v>
      </c>
      <c r="O27" s="87">
        <v>190.77976912251043</v>
      </c>
      <c r="P27" s="23"/>
      <c r="Q27" s="87" t="s">
        <v>336</v>
      </c>
      <c r="R27" s="87" t="s">
        <v>336</v>
      </c>
      <c r="S27" s="87" t="s">
        <v>336</v>
      </c>
      <c r="T27" s="87" t="s">
        <v>336</v>
      </c>
      <c r="U27" s="87" t="s">
        <v>336</v>
      </c>
      <c r="V27" s="87" t="s">
        <v>336</v>
      </c>
      <c r="W27" s="87" t="s">
        <v>336</v>
      </c>
      <c r="X27" s="87" t="s">
        <v>336</v>
      </c>
      <c r="Y27" s="87" t="s">
        <v>336</v>
      </c>
      <c r="Z27" s="87" t="s">
        <v>336</v>
      </c>
      <c r="AA27" s="87" t="s">
        <v>336</v>
      </c>
    </row>
    <row r="28" spans="1:27" ht="11.5" x14ac:dyDescent="0.25">
      <c r="A28" s="88"/>
      <c r="B28" s="473"/>
      <c r="C28" s="474" t="s">
        <v>506</v>
      </c>
      <c r="D28" s="42" t="s">
        <v>318</v>
      </c>
      <c r="E28" s="476"/>
      <c r="F28" s="478"/>
      <c r="G28" s="23"/>
      <c r="H28" s="87">
        <v>260.50781368294105</v>
      </c>
      <c r="I28" s="87">
        <v>233.20119701257346</v>
      </c>
      <c r="J28" s="87">
        <v>210.28882236150022</v>
      </c>
      <c r="K28" s="87">
        <v>200.30498897235123</v>
      </c>
      <c r="L28" s="87">
        <v>233.75568364327967</v>
      </c>
      <c r="M28" s="87">
        <v>225.10857589469063</v>
      </c>
      <c r="N28" s="87">
        <v>236.70649103295329</v>
      </c>
      <c r="O28" s="87">
        <v>264.18548173610907</v>
      </c>
      <c r="P28" s="23"/>
      <c r="Q28" s="87" t="s">
        <v>336</v>
      </c>
      <c r="R28" s="87" t="s">
        <v>336</v>
      </c>
      <c r="S28" s="87" t="s">
        <v>336</v>
      </c>
      <c r="T28" s="87" t="s">
        <v>336</v>
      </c>
      <c r="U28" s="87" t="s">
        <v>336</v>
      </c>
      <c r="V28" s="87" t="s">
        <v>336</v>
      </c>
      <c r="W28" s="87" t="s">
        <v>336</v>
      </c>
      <c r="X28" s="87" t="s">
        <v>336</v>
      </c>
      <c r="Y28" s="87" t="s">
        <v>336</v>
      </c>
      <c r="Z28" s="87" t="s">
        <v>336</v>
      </c>
      <c r="AA28" s="87" t="s">
        <v>336</v>
      </c>
    </row>
    <row r="29" spans="1:27" ht="11.5" x14ac:dyDescent="0.25">
      <c r="A29" s="88"/>
      <c r="B29" s="473"/>
      <c r="C29" s="474"/>
      <c r="D29" s="42" t="s">
        <v>320</v>
      </c>
      <c r="E29" s="476"/>
      <c r="F29" s="478"/>
      <c r="G29" s="23"/>
      <c r="H29" s="87">
        <v>255.08419155174175</v>
      </c>
      <c r="I29" s="87">
        <v>228.34608285972536</v>
      </c>
      <c r="J29" s="87">
        <v>205.91073060763142</v>
      </c>
      <c r="K29" s="87">
        <v>196.13475485990236</v>
      </c>
      <c r="L29" s="87">
        <v>228.88902539922276</v>
      </c>
      <c r="M29" s="87">
        <v>220.42194543672235</v>
      </c>
      <c r="N29" s="87">
        <v>234.01400906195343</v>
      </c>
      <c r="O29" s="87">
        <v>261.18043255697455</v>
      </c>
      <c r="P29" s="23"/>
      <c r="Q29" s="87" t="s">
        <v>336</v>
      </c>
      <c r="R29" s="87" t="s">
        <v>336</v>
      </c>
      <c r="S29" s="87" t="s">
        <v>336</v>
      </c>
      <c r="T29" s="87" t="s">
        <v>336</v>
      </c>
      <c r="U29" s="87" t="s">
        <v>336</v>
      </c>
      <c r="V29" s="87" t="s">
        <v>336</v>
      </c>
      <c r="W29" s="87" t="s">
        <v>336</v>
      </c>
      <c r="X29" s="87" t="s">
        <v>336</v>
      </c>
      <c r="Y29" s="87" t="s">
        <v>336</v>
      </c>
      <c r="Z29" s="87" t="s">
        <v>336</v>
      </c>
      <c r="AA29" s="87" t="s">
        <v>336</v>
      </c>
    </row>
    <row r="30" spans="1:27" ht="11.5" x14ac:dyDescent="0.25">
      <c r="A30" s="88"/>
      <c r="B30" s="473"/>
      <c r="C30" s="474"/>
      <c r="D30" s="42" t="s">
        <v>321</v>
      </c>
      <c r="E30" s="476"/>
      <c r="F30" s="478"/>
      <c r="G30" s="23"/>
      <c r="H30" s="87">
        <v>257.28745416216452</v>
      </c>
      <c r="I30" s="87">
        <v>230.31839789634446</v>
      </c>
      <c r="J30" s="87">
        <v>207.68926267217375</v>
      </c>
      <c r="K30" s="87">
        <v>197.8288479722919</v>
      </c>
      <c r="L30" s="87">
        <v>230.86603004435744</v>
      </c>
      <c r="M30" s="87">
        <v>222.32581657802302</v>
      </c>
      <c r="N30" s="87">
        <v>238.61451437658314</v>
      </c>
      <c r="O30" s="87">
        <v>266.3150053668337</v>
      </c>
      <c r="P30" s="23"/>
      <c r="Q30" s="87" t="s">
        <v>336</v>
      </c>
      <c r="R30" s="87" t="s">
        <v>336</v>
      </c>
      <c r="S30" s="87" t="s">
        <v>336</v>
      </c>
      <c r="T30" s="87" t="s">
        <v>336</v>
      </c>
      <c r="U30" s="87" t="s">
        <v>336</v>
      </c>
      <c r="V30" s="87" t="s">
        <v>336</v>
      </c>
      <c r="W30" s="87" t="s">
        <v>336</v>
      </c>
      <c r="X30" s="87" t="s">
        <v>336</v>
      </c>
      <c r="Y30" s="87" t="s">
        <v>336</v>
      </c>
      <c r="Z30" s="87" t="s">
        <v>336</v>
      </c>
      <c r="AA30" s="87" t="s">
        <v>336</v>
      </c>
    </row>
    <row r="31" spans="1:27" ht="11.5" x14ac:dyDescent="0.25">
      <c r="A31" s="88"/>
      <c r="B31" s="473"/>
      <c r="C31" s="474"/>
      <c r="D31" s="42" t="s">
        <v>322</v>
      </c>
      <c r="E31" s="476"/>
      <c r="F31" s="478"/>
      <c r="G31" s="23"/>
      <c r="H31" s="87">
        <v>260.24168550865829</v>
      </c>
      <c r="I31" s="87">
        <v>232.9629645852074</v>
      </c>
      <c r="J31" s="87">
        <v>210.07399663487058</v>
      </c>
      <c r="K31" s="87">
        <v>200.10036247665687</v>
      </c>
      <c r="L31" s="87">
        <v>233.51688476643707</v>
      </c>
      <c r="M31" s="87">
        <v>224.878610683777</v>
      </c>
      <c r="N31" s="87">
        <v>240.10861769130707</v>
      </c>
      <c r="O31" s="87">
        <v>267.98255745736304</v>
      </c>
      <c r="P31" s="23"/>
      <c r="Q31" s="87" t="s">
        <v>336</v>
      </c>
      <c r="R31" s="87" t="s">
        <v>336</v>
      </c>
      <c r="S31" s="87" t="s">
        <v>336</v>
      </c>
      <c r="T31" s="87" t="s">
        <v>336</v>
      </c>
      <c r="U31" s="87" t="s">
        <v>336</v>
      </c>
      <c r="V31" s="87" t="s">
        <v>336</v>
      </c>
      <c r="W31" s="87" t="s">
        <v>336</v>
      </c>
      <c r="X31" s="87" t="s">
        <v>336</v>
      </c>
      <c r="Y31" s="87" t="s">
        <v>336</v>
      </c>
      <c r="Z31" s="87" t="s">
        <v>336</v>
      </c>
      <c r="AA31" s="87" t="s">
        <v>336</v>
      </c>
    </row>
    <row r="32" spans="1:27" ht="11.5" x14ac:dyDescent="0.25">
      <c r="A32" s="88"/>
      <c r="B32" s="473"/>
      <c r="C32" s="474"/>
      <c r="D32" s="42" t="s">
        <v>323</v>
      </c>
      <c r="E32" s="476"/>
      <c r="F32" s="478"/>
      <c r="G32" s="23"/>
      <c r="H32" s="87">
        <v>255.46245415509372</v>
      </c>
      <c r="I32" s="87">
        <v>228.68469570453672</v>
      </c>
      <c r="J32" s="87">
        <v>206.21607422200412</v>
      </c>
      <c r="K32" s="87">
        <v>196.42560174668822</v>
      </c>
      <c r="L32" s="87">
        <v>229.22844336981328</v>
      </c>
      <c r="M32" s="87">
        <v>220.74880763233546</v>
      </c>
      <c r="N32" s="87">
        <v>235.61276697719472</v>
      </c>
      <c r="O32" s="87">
        <v>262.96478848305958</v>
      </c>
      <c r="P32" s="23"/>
      <c r="Q32" s="87" t="s">
        <v>336</v>
      </c>
      <c r="R32" s="87" t="s">
        <v>336</v>
      </c>
      <c r="S32" s="87" t="s">
        <v>336</v>
      </c>
      <c r="T32" s="87" t="s">
        <v>336</v>
      </c>
      <c r="U32" s="87" t="s">
        <v>336</v>
      </c>
      <c r="V32" s="87" t="s">
        <v>336</v>
      </c>
      <c r="W32" s="87" t="s">
        <v>336</v>
      </c>
      <c r="X32" s="87" t="s">
        <v>336</v>
      </c>
      <c r="Y32" s="87" t="s">
        <v>336</v>
      </c>
      <c r="Z32" s="87" t="s">
        <v>336</v>
      </c>
      <c r="AA32" s="87" t="s">
        <v>336</v>
      </c>
    </row>
    <row r="33" spans="1:28" ht="11.5" x14ac:dyDescent="0.25">
      <c r="A33" s="88"/>
      <c r="B33" s="473"/>
      <c r="C33" s="474"/>
      <c r="D33" s="42" t="s">
        <v>324</v>
      </c>
      <c r="E33" s="476"/>
      <c r="F33" s="478"/>
      <c r="G33" s="23"/>
      <c r="H33" s="87">
        <v>257.30223267152417</v>
      </c>
      <c r="I33" s="87">
        <v>230.3316273117083</v>
      </c>
      <c r="J33" s="87">
        <v>207.70119227722307</v>
      </c>
      <c r="K33" s="87">
        <v>197.84021119826375</v>
      </c>
      <c r="L33" s="87">
        <v>230.87929091553733</v>
      </c>
      <c r="M33" s="87">
        <v>222.33858690206347</v>
      </c>
      <c r="N33" s="87">
        <v>232.64754111775602</v>
      </c>
      <c r="O33" s="87">
        <v>259.65533288379117</v>
      </c>
      <c r="P33" s="23"/>
      <c r="Q33" s="87" t="s">
        <v>336</v>
      </c>
      <c r="R33" s="87" t="s">
        <v>336</v>
      </c>
      <c r="S33" s="87" t="s">
        <v>336</v>
      </c>
      <c r="T33" s="87" t="s">
        <v>336</v>
      </c>
      <c r="U33" s="87" t="s">
        <v>336</v>
      </c>
      <c r="V33" s="87" t="s">
        <v>336</v>
      </c>
      <c r="W33" s="87" t="s">
        <v>336</v>
      </c>
      <c r="X33" s="87" t="s">
        <v>336</v>
      </c>
      <c r="Y33" s="87" t="s">
        <v>336</v>
      </c>
      <c r="Z33" s="87" t="s">
        <v>336</v>
      </c>
      <c r="AA33" s="87" t="s">
        <v>336</v>
      </c>
    </row>
    <row r="34" spans="1:28" ht="11.5" x14ac:dyDescent="0.25">
      <c r="A34" s="88"/>
      <c r="B34" s="473"/>
      <c r="C34" s="474"/>
      <c r="D34" s="42" t="s">
        <v>325</v>
      </c>
      <c r="E34" s="476"/>
      <c r="F34" s="478"/>
      <c r="G34" s="23"/>
      <c r="H34" s="87">
        <v>258.71324922476134</v>
      </c>
      <c r="I34" s="87">
        <v>231.59474009349975</v>
      </c>
      <c r="J34" s="87">
        <v>208.84020229430442</v>
      </c>
      <c r="K34" s="87">
        <v>198.92514470233118</v>
      </c>
      <c r="L34" s="87">
        <v>232.1454070230387</v>
      </c>
      <c r="M34" s="87">
        <v>223.55786674773304</v>
      </c>
      <c r="N34" s="87">
        <v>236.63157479577401</v>
      </c>
      <c r="O34" s="87">
        <v>264.10186855709276</v>
      </c>
      <c r="P34" s="23"/>
      <c r="Q34" s="87" t="s">
        <v>336</v>
      </c>
      <c r="R34" s="87" t="s">
        <v>336</v>
      </c>
      <c r="S34" s="87" t="s">
        <v>336</v>
      </c>
      <c r="T34" s="87" t="s">
        <v>336</v>
      </c>
      <c r="U34" s="87" t="s">
        <v>336</v>
      </c>
      <c r="V34" s="87" t="s">
        <v>336</v>
      </c>
      <c r="W34" s="87" t="s">
        <v>336</v>
      </c>
      <c r="X34" s="87" t="s">
        <v>336</v>
      </c>
      <c r="Y34" s="87" t="s">
        <v>336</v>
      </c>
      <c r="Z34" s="87" t="s">
        <v>336</v>
      </c>
      <c r="AA34" s="87" t="s">
        <v>336</v>
      </c>
    </row>
    <row r="35" spans="1:28" ht="11.5" x14ac:dyDescent="0.25">
      <c r="A35" s="88"/>
      <c r="B35" s="473"/>
      <c r="C35" s="474"/>
      <c r="D35" s="42" t="s">
        <v>326</v>
      </c>
      <c r="E35" s="476"/>
      <c r="F35" s="478"/>
      <c r="G35" s="23"/>
      <c r="H35" s="87">
        <v>254.41201984695584</v>
      </c>
      <c r="I35" s="87">
        <v>227.74436867719095</v>
      </c>
      <c r="J35" s="87">
        <v>205.3681357647904</v>
      </c>
      <c r="K35" s="87">
        <v>195.61792066590564</v>
      </c>
      <c r="L35" s="87">
        <v>228.28588051018261</v>
      </c>
      <c r="M35" s="87">
        <v>219.84111212856973</v>
      </c>
      <c r="N35" s="87">
        <v>235.06251998659735</v>
      </c>
      <c r="O35" s="87">
        <v>262.35066393729636</v>
      </c>
      <c r="P35" s="23"/>
      <c r="Q35" s="87" t="s">
        <v>336</v>
      </c>
      <c r="R35" s="87" t="s">
        <v>336</v>
      </c>
      <c r="S35" s="87" t="s">
        <v>336</v>
      </c>
      <c r="T35" s="87" t="s">
        <v>336</v>
      </c>
      <c r="U35" s="87" t="s">
        <v>336</v>
      </c>
      <c r="V35" s="87" t="s">
        <v>336</v>
      </c>
      <c r="W35" s="87" t="s">
        <v>336</v>
      </c>
      <c r="X35" s="87" t="s">
        <v>336</v>
      </c>
      <c r="Y35" s="87" t="s">
        <v>336</v>
      </c>
      <c r="Z35" s="87" t="s">
        <v>336</v>
      </c>
      <c r="AA35" s="87" t="s">
        <v>336</v>
      </c>
    </row>
    <row r="36" spans="1:28" ht="11.5" x14ac:dyDescent="0.25">
      <c r="A36" s="88"/>
      <c r="B36" s="473"/>
      <c r="C36" s="474"/>
      <c r="D36" s="42" t="s">
        <v>327</v>
      </c>
      <c r="E36" s="476"/>
      <c r="F36" s="478"/>
      <c r="G36" s="23"/>
      <c r="H36" s="87">
        <v>256.80947312318779</v>
      </c>
      <c r="I36" s="87">
        <v>229.89051917415634</v>
      </c>
      <c r="J36" s="87">
        <v>207.3034236895478</v>
      </c>
      <c r="K36" s="87">
        <v>197.46132737708336</v>
      </c>
      <c r="L36" s="87">
        <v>230.43713394732711</v>
      </c>
      <c r="M36" s="87">
        <v>221.91278623752174</v>
      </c>
      <c r="N36" s="87">
        <v>235.34136014788632</v>
      </c>
      <c r="O36" s="87">
        <v>262.66187433974892</v>
      </c>
      <c r="P36" s="23"/>
      <c r="Q36" s="87" t="s">
        <v>336</v>
      </c>
      <c r="R36" s="87" t="s">
        <v>336</v>
      </c>
      <c r="S36" s="87" t="s">
        <v>336</v>
      </c>
      <c r="T36" s="87" t="s">
        <v>336</v>
      </c>
      <c r="U36" s="87" t="s">
        <v>336</v>
      </c>
      <c r="V36" s="87" t="s">
        <v>336</v>
      </c>
      <c r="W36" s="87" t="s">
        <v>336</v>
      </c>
      <c r="X36" s="87" t="s">
        <v>336</v>
      </c>
      <c r="Y36" s="87" t="s">
        <v>336</v>
      </c>
      <c r="Z36" s="87" t="s">
        <v>336</v>
      </c>
      <c r="AA36" s="87" t="s">
        <v>336</v>
      </c>
    </row>
    <row r="37" spans="1:28" ht="11.5" x14ac:dyDescent="0.25">
      <c r="A37" s="88"/>
      <c r="B37" s="473"/>
      <c r="C37" s="474"/>
      <c r="D37" s="42" t="s">
        <v>328</v>
      </c>
      <c r="E37" s="476"/>
      <c r="F37" s="478"/>
      <c r="G37" s="23"/>
      <c r="H37" s="87">
        <v>255.84034468969213</v>
      </c>
      <c r="I37" s="87">
        <v>229.02297548110928</v>
      </c>
      <c r="J37" s="87">
        <v>206.52111749260243</v>
      </c>
      <c r="K37" s="87">
        <v>196.71616254905095</v>
      </c>
      <c r="L37" s="87">
        <v>229.56752748022265</v>
      </c>
      <c r="M37" s="87">
        <v>221.07534831794831</v>
      </c>
      <c r="N37" s="87">
        <v>232.30828693973436</v>
      </c>
      <c r="O37" s="87">
        <v>259.27669506925332</v>
      </c>
      <c r="P37" s="23"/>
      <c r="Q37" s="87" t="s">
        <v>336</v>
      </c>
      <c r="R37" s="87" t="s">
        <v>336</v>
      </c>
      <c r="S37" s="87" t="s">
        <v>336</v>
      </c>
      <c r="T37" s="87" t="s">
        <v>336</v>
      </c>
      <c r="U37" s="87" t="s">
        <v>336</v>
      </c>
      <c r="V37" s="87" t="s">
        <v>336</v>
      </c>
      <c r="W37" s="87" t="s">
        <v>336</v>
      </c>
      <c r="X37" s="87" t="s">
        <v>336</v>
      </c>
      <c r="Y37" s="87" t="s">
        <v>336</v>
      </c>
      <c r="Z37" s="87" t="s">
        <v>336</v>
      </c>
      <c r="AA37" s="87" t="s">
        <v>336</v>
      </c>
    </row>
    <row r="38" spans="1:28" ht="11.5" x14ac:dyDescent="0.25">
      <c r="A38" s="88"/>
      <c r="B38" s="473"/>
      <c r="C38" s="474"/>
      <c r="D38" s="42" t="s">
        <v>329</v>
      </c>
      <c r="E38" s="476"/>
      <c r="F38" s="478"/>
      <c r="G38" s="23"/>
      <c r="H38" s="87">
        <v>251.79857322948936</v>
      </c>
      <c r="I38" s="87">
        <v>225.40486541659621</v>
      </c>
      <c r="J38" s="87">
        <v>203.25849228146461</v>
      </c>
      <c r="K38" s="87">
        <v>193.60843623436159</v>
      </c>
      <c r="L38" s="87">
        <v>225.94081457110633</v>
      </c>
      <c r="M38" s="87">
        <v>217.58279504426648</v>
      </c>
      <c r="N38" s="87">
        <v>231.4214465141126</v>
      </c>
      <c r="O38" s="87">
        <v>258.28690233461589</v>
      </c>
      <c r="P38" s="23"/>
      <c r="Q38" s="87" t="s">
        <v>336</v>
      </c>
      <c r="R38" s="87" t="s">
        <v>336</v>
      </c>
      <c r="S38" s="87" t="s">
        <v>336</v>
      </c>
      <c r="T38" s="87" t="s">
        <v>336</v>
      </c>
      <c r="U38" s="87" t="s">
        <v>336</v>
      </c>
      <c r="V38" s="87" t="s">
        <v>336</v>
      </c>
      <c r="W38" s="87" t="s">
        <v>336</v>
      </c>
      <c r="X38" s="87" t="s">
        <v>336</v>
      </c>
      <c r="Y38" s="87" t="s">
        <v>336</v>
      </c>
      <c r="Z38" s="87" t="s">
        <v>336</v>
      </c>
      <c r="AA38" s="87" t="s">
        <v>336</v>
      </c>
    </row>
    <row r="39" spans="1:28" ht="11.5" x14ac:dyDescent="0.25">
      <c r="A39" s="88"/>
      <c r="B39" s="473"/>
      <c r="C39" s="474"/>
      <c r="D39" s="42" t="s">
        <v>330</v>
      </c>
      <c r="E39" s="476"/>
      <c r="F39" s="478"/>
      <c r="G39" s="23"/>
      <c r="H39" s="87">
        <v>260.52334598513897</v>
      </c>
      <c r="I39" s="87">
        <v>233.21510120766729</v>
      </c>
      <c r="J39" s="87">
        <v>210.30136044813796</v>
      </c>
      <c r="K39" s="87">
        <v>200.316931791173</v>
      </c>
      <c r="L39" s="87">
        <v>233.76962089862528</v>
      </c>
      <c r="M39" s="87">
        <v>225.12199758204315</v>
      </c>
      <c r="N39" s="87">
        <v>235.51523643525908</v>
      </c>
      <c r="O39" s="87">
        <v>262.85593573004542</v>
      </c>
      <c r="P39" s="23"/>
      <c r="Q39" s="87" t="s">
        <v>336</v>
      </c>
      <c r="R39" s="87" t="s">
        <v>336</v>
      </c>
      <c r="S39" s="87" t="s">
        <v>336</v>
      </c>
      <c r="T39" s="87" t="s">
        <v>336</v>
      </c>
      <c r="U39" s="87" t="s">
        <v>336</v>
      </c>
      <c r="V39" s="87" t="s">
        <v>336</v>
      </c>
      <c r="W39" s="87" t="s">
        <v>336</v>
      </c>
      <c r="X39" s="87" t="s">
        <v>336</v>
      </c>
      <c r="Y39" s="87" t="s">
        <v>336</v>
      </c>
      <c r="Z39" s="87" t="s">
        <v>336</v>
      </c>
      <c r="AA39" s="87" t="s">
        <v>336</v>
      </c>
    </row>
    <row r="40" spans="1:28" ht="11.5" x14ac:dyDescent="0.25">
      <c r="A40" s="88"/>
      <c r="B40" s="473"/>
      <c r="C40" s="474"/>
      <c r="D40" s="42" t="s">
        <v>331</v>
      </c>
      <c r="E40" s="476"/>
      <c r="F40" s="478"/>
      <c r="G40" s="23"/>
      <c r="H40" s="87">
        <v>258.8037251736223</v>
      </c>
      <c r="I40" s="87">
        <v>231.6757322882325</v>
      </c>
      <c r="J40" s="87">
        <v>208.91323688190093</v>
      </c>
      <c r="K40" s="87">
        <v>198.99471184384083</v>
      </c>
      <c r="L40" s="87">
        <v>232.22659179435232</v>
      </c>
      <c r="M40" s="87">
        <v>223.63604832590863</v>
      </c>
      <c r="N40" s="87">
        <v>235.4411389227273</v>
      </c>
      <c r="O40" s="87">
        <v>262.77323632050144</v>
      </c>
      <c r="P40" s="23"/>
      <c r="Q40" s="87" t="s">
        <v>336</v>
      </c>
      <c r="R40" s="87" t="s">
        <v>336</v>
      </c>
      <c r="S40" s="87" t="s">
        <v>336</v>
      </c>
      <c r="T40" s="87" t="s">
        <v>336</v>
      </c>
      <c r="U40" s="87" t="s">
        <v>336</v>
      </c>
      <c r="V40" s="87" t="s">
        <v>336</v>
      </c>
      <c r="W40" s="87" t="s">
        <v>336</v>
      </c>
      <c r="X40" s="87" t="s">
        <v>336</v>
      </c>
      <c r="Y40" s="87" t="s">
        <v>336</v>
      </c>
      <c r="Z40" s="87" t="s">
        <v>336</v>
      </c>
      <c r="AA40" s="87" t="s">
        <v>336</v>
      </c>
    </row>
    <row r="41" spans="1:28" ht="11.5" x14ac:dyDescent="0.25">
      <c r="A41" s="88"/>
      <c r="B41" s="473"/>
      <c r="C41" s="474"/>
      <c r="D41" s="42" t="s">
        <v>332</v>
      </c>
      <c r="E41" s="476"/>
      <c r="F41" s="478"/>
      <c r="G41" s="23"/>
      <c r="H41" s="87">
        <v>259.56260390109736</v>
      </c>
      <c r="I41" s="87">
        <v>232.35506480088395</v>
      </c>
      <c r="J41" s="87">
        <v>209.52582393508681</v>
      </c>
      <c r="K41" s="87">
        <v>199.57821524433098</v>
      </c>
      <c r="L41" s="87">
        <v>232.9075395679925</v>
      </c>
      <c r="M41" s="87">
        <v>224.29180642852972</v>
      </c>
      <c r="N41" s="87">
        <v>233.45354448550574</v>
      </c>
      <c r="O41" s="87">
        <v>260.5549042772949</v>
      </c>
      <c r="P41" s="23"/>
      <c r="Q41" s="87" t="s">
        <v>336</v>
      </c>
      <c r="R41" s="87" t="s">
        <v>336</v>
      </c>
      <c r="S41" s="87" t="s">
        <v>336</v>
      </c>
      <c r="T41" s="87" t="s">
        <v>336</v>
      </c>
      <c r="U41" s="87" t="s">
        <v>336</v>
      </c>
      <c r="V41" s="87" t="s">
        <v>336</v>
      </c>
      <c r="W41" s="87" t="s">
        <v>336</v>
      </c>
      <c r="X41" s="87" t="s">
        <v>336</v>
      </c>
      <c r="Y41" s="87" t="s">
        <v>336</v>
      </c>
      <c r="Z41" s="87" t="s">
        <v>336</v>
      </c>
      <c r="AA41" s="87" t="s">
        <v>336</v>
      </c>
    </row>
    <row r="42" spans="1:28" ht="11.5" x14ac:dyDescent="0.25">
      <c r="A42" s="88"/>
      <c r="B42" s="479" t="s">
        <v>34</v>
      </c>
      <c r="C42" s="479"/>
      <c r="D42" s="236"/>
      <c r="E42" s="477"/>
      <c r="F42" s="478"/>
      <c r="G42" s="23"/>
      <c r="H42" s="87">
        <v>252.96949846751136</v>
      </c>
      <c r="I42" s="87">
        <v>211.39291100152178</v>
      </c>
      <c r="J42" s="87">
        <v>172.96493375656357</v>
      </c>
      <c r="K42" s="87">
        <v>158.62999149566321</v>
      </c>
      <c r="L42" s="87">
        <v>198.69632812507541</v>
      </c>
      <c r="M42" s="87">
        <v>197.0243587635365</v>
      </c>
      <c r="N42" s="87">
        <v>213.56709457345295</v>
      </c>
      <c r="O42" s="87">
        <v>240.8727144110012</v>
      </c>
      <c r="P42" s="23"/>
      <c r="Q42" s="87" t="s">
        <v>336</v>
      </c>
      <c r="R42" s="87" t="s">
        <v>336</v>
      </c>
      <c r="S42" s="87" t="s">
        <v>336</v>
      </c>
      <c r="T42" s="87" t="s">
        <v>336</v>
      </c>
      <c r="U42" s="87" t="s">
        <v>336</v>
      </c>
      <c r="V42" s="87" t="s">
        <v>336</v>
      </c>
      <c r="W42" s="87" t="s">
        <v>336</v>
      </c>
      <c r="X42" s="87" t="s">
        <v>336</v>
      </c>
      <c r="Y42" s="87" t="s">
        <v>336</v>
      </c>
      <c r="Z42" s="87" t="s">
        <v>336</v>
      </c>
      <c r="AA42" s="87" t="s">
        <v>336</v>
      </c>
    </row>
    <row r="43" spans="1:28" s="88" customFormat="1" ht="11.5" x14ac:dyDescent="0.25">
      <c r="B43" s="124"/>
      <c r="C43" s="124"/>
      <c r="D43" s="125"/>
      <c r="E43" s="43"/>
      <c r="F43" s="125"/>
      <c r="G43" s="125"/>
      <c r="H43" s="126"/>
      <c r="I43" s="126"/>
      <c r="J43" s="126"/>
      <c r="K43" s="126"/>
      <c r="L43" s="126"/>
      <c r="M43" s="126"/>
      <c r="N43" s="126"/>
      <c r="O43" s="126"/>
      <c r="P43" s="126"/>
      <c r="Q43" s="126"/>
      <c r="R43" s="126"/>
      <c r="S43" s="126"/>
      <c r="T43" s="126"/>
      <c r="U43" s="126"/>
      <c r="V43" s="126"/>
      <c r="W43" s="126"/>
      <c r="X43" s="126"/>
      <c r="Y43" s="126"/>
      <c r="Z43" s="126"/>
      <c r="AA43" s="126"/>
    </row>
    <row r="44" spans="1:28" s="127" customFormat="1" ht="13.5" x14ac:dyDescent="0.25">
      <c r="A44" s="100"/>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row>
    <row r="45" spans="1:28" s="128" customFormat="1" ht="11.5" x14ac:dyDescent="0.25">
      <c r="B45" s="129" t="s">
        <v>511</v>
      </c>
    </row>
    <row r="46" spans="1:28" s="88" customFormat="1" ht="11.5" x14ac:dyDescent="0.25"/>
    <row r="47" spans="1:28" ht="11.5" x14ac:dyDescent="0.25">
      <c r="A47" s="88"/>
      <c r="B47" s="462" t="s">
        <v>3</v>
      </c>
      <c r="C47" s="463"/>
      <c r="D47" s="464"/>
      <c r="E47" s="115" t="s">
        <v>4</v>
      </c>
      <c r="F47" s="130" t="s">
        <v>314</v>
      </c>
      <c r="G47" s="23"/>
      <c r="H47" s="90" t="s">
        <v>315</v>
      </c>
      <c r="I47" s="90" t="s">
        <v>316</v>
      </c>
      <c r="J47" s="90" t="s">
        <v>36</v>
      </c>
      <c r="K47" s="88"/>
      <c r="L47" s="88"/>
      <c r="M47" s="88"/>
      <c r="N47" s="88"/>
      <c r="O47" s="88"/>
      <c r="P47" s="88"/>
      <c r="Q47" s="88"/>
      <c r="R47" s="88"/>
      <c r="S47" s="88"/>
      <c r="T47" s="88"/>
      <c r="U47" s="88"/>
      <c r="V47" s="88"/>
      <c r="W47" s="88"/>
      <c r="X47" s="88"/>
      <c r="Y47" s="88"/>
      <c r="Z47" s="88"/>
      <c r="AA47" s="88"/>
      <c r="AB47" s="86"/>
    </row>
    <row r="48" spans="1:28" ht="11.5" x14ac:dyDescent="0.25">
      <c r="A48" s="88"/>
      <c r="B48" s="491" t="s">
        <v>507</v>
      </c>
      <c r="C48" s="491"/>
      <c r="D48" s="491"/>
      <c r="E48" s="492" t="s">
        <v>319</v>
      </c>
      <c r="F48" s="495"/>
      <c r="G48" s="23"/>
      <c r="H48" s="224">
        <v>178.17980940088268</v>
      </c>
      <c r="I48" s="224">
        <v>148.50791339489689</v>
      </c>
      <c r="J48" s="224">
        <v>166.15141027797495</v>
      </c>
      <c r="K48" s="88"/>
      <c r="L48" s="88"/>
      <c r="M48" s="88"/>
      <c r="N48" s="88"/>
      <c r="O48" s="88"/>
      <c r="P48" s="88"/>
      <c r="Q48" s="88"/>
      <c r="R48" s="88"/>
      <c r="S48" s="88"/>
      <c r="T48" s="88"/>
      <c r="U48" s="88"/>
      <c r="V48" s="88"/>
      <c r="W48" s="88"/>
      <c r="X48" s="88"/>
      <c r="Y48" s="88"/>
      <c r="Z48" s="88"/>
      <c r="AA48" s="88"/>
      <c r="AB48" s="86"/>
    </row>
    <row r="49" spans="1:28" ht="11.5" x14ac:dyDescent="0.25">
      <c r="A49" s="88"/>
      <c r="B49" s="491" t="s">
        <v>508</v>
      </c>
      <c r="C49" s="491"/>
      <c r="D49" s="491"/>
      <c r="E49" s="493"/>
      <c r="F49" s="495"/>
      <c r="G49" s="23"/>
      <c r="H49" s="224">
        <v>240.989432704097</v>
      </c>
      <c r="I49" s="224">
        <v>201.74063266252989</v>
      </c>
      <c r="J49" s="224">
        <v>225.71845369444685</v>
      </c>
      <c r="K49" s="88"/>
      <c r="L49" s="88"/>
      <c r="M49" s="88"/>
      <c r="N49" s="88"/>
      <c r="O49" s="88"/>
      <c r="P49" s="88"/>
      <c r="Q49" s="88"/>
      <c r="R49" s="88"/>
      <c r="S49" s="88"/>
      <c r="T49" s="88"/>
      <c r="U49" s="88"/>
      <c r="V49" s="88"/>
      <c r="W49" s="88"/>
      <c r="X49" s="88"/>
      <c r="Y49" s="88"/>
      <c r="Z49" s="88"/>
      <c r="AA49" s="88"/>
      <c r="AB49" s="86"/>
    </row>
    <row r="50" spans="1:28" ht="11.5" x14ac:dyDescent="0.25">
      <c r="A50" s="88"/>
      <c r="B50" s="491" t="s">
        <v>34</v>
      </c>
      <c r="C50" s="491"/>
      <c r="D50" s="491"/>
      <c r="E50" s="494"/>
      <c r="F50" s="495"/>
      <c r="G50" s="23"/>
      <c r="H50" s="224">
        <v>221.66720209508338</v>
      </c>
      <c r="I50" s="224">
        <v>162.17240265281671</v>
      </c>
      <c r="J50" s="224">
        <v>197.43753107876574</v>
      </c>
      <c r="K50" s="88"/>
      <c r="L50" s="88"/>
      <c r="M50" s="88"/>
      <c r="N50" s="88"/>
      <c r="O50" s="88"/>
      <c r="P50" s="88"/>
      <c r="Q50" s="88"/>
      <c r="R50" s="88"/>
      <c r="S50" s="88"/>
      <c r="T50" s="88"/>
      <c r="U50" s="88"/>
      <c r="V50" s="88"/>
      <c r="W50" s="88"/>
      <c r="X50" s="88"/>
      <c r="Y50" s="88"/>
      <c r="Z50" s="88"/>
      <c r="AA50" s="88"/>
      <c r="AB50" s="86"/>
    </row>
    <row r="51" spans="1:28" s="88" customFormat="1" ht="11.5" x14ac:dyDescent="0.25"/>
    <row r="52" spans="1:28" s="100" customFormat="1" ht="13.5" hidden="1" x14ac:dyDescent="0.25"/>
    <row r="53" spans="1:28" s="88" customFormat="1" ht="11.5" hidden="1" x14ac:dyDescent="0.25">
      <c r="D53" s="45"/>
      <c r="E53" s="45"/>
    </row>
    <row r="54" spans="1:28" ht="11.5" hidden="1" x14ac:dyDescent="0.25">
      <c r="D54" s="46"/>
      <c r="E54" s="46"/>
    </row>
    <row r="55" spans="1:28" ht="11.5" hidden="1" x14ac:dyDescent="0.25">
      <c r="D55" s="46"/>
      <c r="E55" s="46"/>
    </row>
    <row r="56" spans="1:28" ht="11.5" hidden="1" x14ac:dyDescent="0.25">
      <c r="D56" s="46"/>
      <c r="E56" s="46"/>
    </row>
    <row r="57" spans="1:28" ht="11.5" hidden="1" x14ac:dyDescent="0.25">
      <c r="D57" s="46"/>
      <c r="E57" s="46"/>
    </row>
    <row r="58" spans="1:28" ht="11.5" hidden="1" x14ac:dyDescent="0.25"/>
    <row r="59" spans="1:28" ht="11.5" hidden="1" x14ac:dyDescent="0.25"/>
    <row r="60" spans="1:28" ht="11.5" hidden="1" x14ac:dyDescent="0.25"/>
    <row r="61" spans="1:28" ht="11.5" hidden="1" x14ac:dyDescent="0.25"/>
    <row r="62" spans="1:28" ht="11.5" hidden="1" x14ac:dyDescent="0.25"/>
    <row r="63" spans="1:28" ht="11.5" hidden="1" x14ac:dyDescent="0.25"/>
    <row r="64" spans="1:28" ht="11.5" hidden="1" x14ac:dyDescent="0.25"/>
    <row r="65" ht="11.5" hidden="1" x14ac:dyDescent="0.25"/>
    <row r="66" ht="11.5" hidden="1" x14ac:dyDescent="0.25"/>
    <row r="67" ht="11.5" hidden="1" x14ac:dyDescent="0.25"/>
    <row r="68" ht="11.5" hidden="1" x14ac:dyDescent="0.25"/>
    <row r="69" ht="11.5" hidden="1" x14ac:dyDescent="0.25"/>
    <row r="70" ht="11.5" hidden="1" x14ac:dyDescent="0.25"/>
    <row r="71" ht="11.5" hidden="1" x14ac:dyDescent="0.25"/>
    <row r="72" ht="11.25" hidden="1" customHeight="1" x14ac:dyDescent="0.25"/>
    <row r="73" ht="11.25" hidden="1" customHeight="1" x14ac:dyDescent="0.25"/>
    <row r="74" ht="11.25" hidden="1" customHeight="1" x14ac:dyDescent="0.25"/>
    <row r="75" ht="11.25" hidden="1" customHeight="1" x14ac:dyDescent="0.25"/>
    <row r="76" ht="11.25" hidden="1" customHeight="1" x14ac:dyDescent="0.25"/>
    <row r="77" ht="11.25" hidden="1" customHeight="1" x14ac:dyDescent="0.25"/>
    <row r="78" ht="11.25" hidden="1" customHeight="1" x14ac:dyDescent="0.25"/>
    <row r="79" ht="11.25" hidden="1" customHeight="1" x14ac:dyDescent="0.25"/>
    <row r="80" ht="11.25" hidden="1" customHeight="1" x14ac:dyDescent="0.25"/>
    <row r="81" ht="11.25" hidden="1" customHeight="1" x14ac:dyDescent="0.25"/>
    <row r="82" ht="11.25" hidden="1" customHeight="1" x14ac:dyDescent="0.25"/>
    <row r="83" ht="11.25" hidden="1" customHeight="1" x14ac:dyDescent="0.25"/>
    <row r="84" ht="11.25" hidden="1" customHeight="1" x14ac:dyDescent="0.25"/>
    <row r="85" ht="11.25" hidden="1" customHeight="1" x14ac:dyDescent="0.25"/>
    <row r="86" ht="11.25" hidden="1" customHeight="1" x14ac:dyDescent="0.25"/>
    <row r="87" ht="11.25" hidden="1" customHeight="1" x14ac:dyDescent="0.25"/>
    <row r="88" ht="11.25" hidden="1" customHeight="1" x14ac:dyDescent="0.25"/>
    <row r="89" ht="11.25" hidden="1" customHeight="1" x14ac:dyDescent="0.25"/>
    <row r="90" ht="11.25" hidden="1" customHeight="1" x14ac:dyDescent="0.25"/>
    <row r="91" ht="11.25" hidden="1" customHeight="1" x14ac:dyDescent="0.25"/>
    <row r="92" ht="11.25" hidden="1" customHeight="1" x14ac:dyDescent="0.25"/>
    <row r="93" ht="11.25" hidden="1" customHeight="1" x14ac:dyDescent="0.25"/>
    <row r="94" ht="11.25" hidden="1" customHeight="1" x14ac:dyDescent="0.25"/>
    <row r="95" ht="11.25" hidden="1" customHeight="1" x14ac:dyDescent="0.25"/>
    <row r="96" ht="11.25" hidden="1" customHeight="1" x14ac:dyDescent="0.25"/>
    <row r="97" ht="11.25" hidden="1" customHeight="1" x14ac:dyDescent="0.25"/>
    <row r="98" ht="11.25" hidden="1" customHeight="1" x14ac:dyDescent="0.25"/>
    <row r="99" ht="11.25" hidden="1" customHeight="1" x14ac:dyDescent="0.25"/>
    <row r="100" ht="11.25" hidden="1" customHeight="1" x14ac:dyDescent="0.25"/>
    <row r="101" ht="11.25" hidden="1" customHeight="1" x14ac:dyDescent="0.25"/>
    <row r="102" ht="11.25" hidden="1" customHeight="1" x14ac:dyDescent="0.25"/>
    <row r="103" ht="11.25" hidden="1" customHeight="1" x14ac:dyDescent="0.25"/>
    <row r="104" ht="11.25" hidden="1" customHeight="1" x14ac:dyDescent="0.25"/>
    <row r="105" ht="11.25" hidden="1" customHeight="1" x14ac:dyDescent="0.25"/>
    <row r="106" ht="11.25" hidden="1" customHeight="1" x14ac:dyDescent="0.25"/>
    <row r="107" ht="11.25" hidden="1" customHeight="1" x14ac:dyDescent="0.25"/>
    <row r="108" ht="11.25" hidden="1" customHeight="1" x14ac:dyDescent="0.25"/>
    <row r="109" ht="11.25" hidden="1" customHeight="1" x14ac:dyDescent="0.25"/>
    <row r="110" ht="11.25" hidden="1" customHeight="1" x14ac:dyDescent="0.25"/>
    <row r="111" ht="11.25" hidden="1" customHeight="1" x14ac:dyDescent="0.25"/>
    <row r="112" ht="11.25" hidden="1" customHeight="1" x14ac:dyDescent="0.25"/>
    <row r="113" ht="11.25" hidden="1" customHeight="1" x14ac:dyDescent="0.25"/>
    <row r="114" ht="11.25" hidden="1" customHeight="1" x14ac:dyDescent="0.25"/>
    <row r="115" ht="11.25" hidden="1" customHeight="1" x14ac:dyDescent="0.25"/>
    <row r="116" ht="11.25" hidden="1" customHeight="1" x14ac:dyDescent="0.25"/>
  </sheetData>
  <mergeCells count="23">
    <mergeCell ref="B48:D48"/>
    <mergeCell ref="E48:E50"/>
    <mergeCell ref="F48:F50"/>
    <mergeCell ref="B49:D49"/>
    <mergeCell ref="B50:D50"/>
    <mergeCell ref="H8:O8"/>
    <mergeCell ref="Q8:AA8"/>
    <mergeCell ref="H9:O9"/>
    <mergeCell ref="Q9:AA9"/>
    <mergeCell ref="B13:F13"/>
    <mergeCell ref="B47:D47"/>
    <mergeCell ref="A3:F3"/>
    <mergeCell ref="B8:B12"/>
    <mergeCell ref="C8:C12"/>
    <mergeCell ref="D8:D12"/>
    <mergeCell ref="E8:E12"/>
    <mergeCell ref="F8:F9"/>
    <mergeCell ref="B14:B41"/>
    <mergeCell ref="C14:C27"/>
    <mergeCell ref="E14:E42"/>
    <mergeCell ref="F14:F42"/>
    <mergeCell ref="C28:C41"/>
    <mergeCell ref="B42:C42"/>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70"/>
  <sheetViews>
    <sheetView workbookViewId="0"/>
  </sheetViews>
  <sheetFormatPr defaultColWidth="0" defaultRowHeight="13.5" zeroHeight="1" x14ac:dyDescent="0.3"/>
  <cols>
    <col min="1" max="1" width="23.23046875" style="67" customWidth="1"/>
    <col min="2" max="2" width="17.61328125" style="67" customWidth="1"/>
    <col min="3" max="3" width="26" style="67" customWidth="1"/>
    <col min="4" max="4" width="25.4609375" style="67" customWidth="1"/>
    <col min="5" max="5" width="1.61328125" style="67" customWidth="1"/>
    <col min="6" max="13" width="15.4609375" style="67" customWidth="1"/>
    <col min="14" max="14" width="1.84375" style="67" customWidth="1"/>
    <col min="15" max="25" width="15.4609375" style="67" customWidth="1"/>
    <col min="26" max="26" width="8.84375" style="67" customWidth="1"/>
    <col min="27" max="28" width="0" style="67" hidden="1" customWidth="1"/>
    <col min="29" max="16384" width="8.84375" style="67" hidden="1"/>
  </cols>
  <sheetData>
    <row r="1" spans="1:25" s="47" customFormat="1" ht="12.4" customHeight="1" x14ac:dyDescent="0.3"/>
    <row r="2" spans="1:25" s="47" customFormat="1" ht="18.399999999999999" customHeight="1" x14ac:dyDescent="0.35">
      <c r="A2" s="48" t="s">
        <v>482</v>
      </c>
      <c r="B2" s="48"/>
      <c r="C2" s="48"/>
      <c r="D2" s="48"/>
      <c r="E2" s="48"/>
      <c r="F2" s="48"/>
      <c r="N2" s="48"/>
    </row>
    <row r="3" spans="1:25" s="47" customFormat="1" ht="47.65" customHeight="1" x14ac:dyDescent="0.3">
      <c r="A3" s="496" t="s">
        <v>512</v>
      </c>
      <c r="B3" s="497"/>
      <c r="C3" s="497"/>
      <c r="D3" s="497"/>
      <c r="E3" s="497"/>
      <c r="F3" s="497"/>
      <c r="G3" s="497"/>
      <c r="H3" s="497"/>
      <c r="I3" s="49"/>
      <c r="J3" s="49"/>
      <c r="K3" s="49"/>
      <c r="L3" s="49"/>
      <c r="M3" s="49"/>
      <c r="N3" s="49"/>
      <c r="O3" s="49"/>
      <c r="P3" s="49"/>
      <c r="Q3" s="49"/>
      <c r="R3" s="49"/>
      <c r="S3" s="49"/>
      <c r="T3" s="49"/>
      <c r="U3" s="49"/>
      <c r="V3" s="49"/>
      <c r="W3" s="49"/>
      <c r="X3" s="49"/>
      <c r="Y3" s="49"/>
    </row>
    <row r="4" spans="1:25" s="47" customFormat="1" ht="12.4" customHeight="1" x14ac:dyDescent="0.3"/>
    <row r="5" spans="1:25" s="50" customFormat="1" x14ac:dyDescent="0.3"/>
    <row r="6" spans="1:25" s="52" customFormat="1" x14ac:dyDescent="0.3">
      <c r="A6" s="53" t="s">
        <v>513</v>
      </c>
    </row>
    <row r="7" spans="1:25" s="50" customFormat="1" x14ac:dyDescent="0.3">
      <c r="A7" s="51"/>
    </row>
    <row r="8" spans="1:25" s="55" customFormat="1" ht="12.4" customHeight="1" x14ac:dyDescent="0.3">
      <c r="A8" s="498" t="s">
        <v>337</v>
      </c>
      <c r="B8" s="499" t="s">
        <v>47</v>
      </c>
      <c r="C8" s="500" t="s">
        <v>4</v>
      </c>
      <c r="D8" s="501"/>
      <c r="E8" s="54"/>
      <c r="F8" s="502" t="s">
        <v>510</v>
      </c>
      <c r="G8" s="503"/>
      <c r="H8" s="503"/>
      <c r="I8" s="503"/>
      <c r="J8" s="503"/>
      <c r="K8" s="503"/>
      <c r="L8" s="503"/>
      <c r="M8" s="504"/>
      <c r="N8" s="54"/>
      <c r="O8" s="480" t="s">
        <v>502</v>
      </c>
      <c r="P8" s="483"/>
      <c r="Q8" s="483"/>
      <c r="R8" s="483"/>
      <c r="S8" s="483"/>
      <c r="T8" s="483"/>
      <c r="U8" s="483"/>
      <c r="V8" s="483"/>
      <c r="W8" s="483"/>
      <c r="X8" s="483"/>
      <c r="Y8" s="484"/>
    </row>
    <row r="9" spans="1:25" s="55" customFormat="1" ht="12.4" customHeight="1" x14ac:dyDescent="0.3">
      <c r="A9" s="498"/>
      <c r="B9" s="499"/>
      <c r="C9" s="500"/>
      <c r="D9" s="501"/>
      <c r="E9" s="54"/>
      <c r="F9" s="456" t="s">
        <v>486</v>
      </c>
      <c r="G9" s="457"/>
      <c r="H9" s="457"/>
      <c r="I9" s="457"/>
      <c r="J9" s="457"/>
      <c r="K9" s="457"/>
      <c r="L9" s="457"/>
      <c r="M9" s="458"/>
      <c r="N9" s="54"/>
      <c r="O9" s="485" t="s">
        <v>503</v>
      </c>
      <c r="P9" s="486"/>
      <c r="Q9" s="486"/>
      <c r="R9" s="486"/>
      <c r="S9" s="486"/>
      <c r="T9" s="486"/>
      <c r="U9" s="486"/>
      <c r="V9" s="486"/>
      <c r="W9" s="486"/>
      <c r="X9" s="486"/>
      <c r="Y9" s="487"/>
    </row>
    <row r="10" spans="1:25" s="55" customFormat="1" ht="23" x14ac:dyDescent="0.3">
      <c r="A10" s="498"/>
      <c r="B10" s="499"/>
      <c r="C10" s="500"/>
      <c r="D10" s="56" t="s">
        <v>5</v>
      </c>
      <c r="E10" s="54"/>
      <c r="F10" s="57" t="s">
        <v>306</v>
      </c>
      <c r="G10" s="57" t="s">
        <v>300</v>
      </c>
      <c r="H10" s="57" t="s">
        <v>301</v>
      </c>
      <c r="I10" s="57" t="s">
        <v>302</v>
      </c>
      <c r="J10" s="57" t="s">
        <v>6</v>
      </c>
      <c r="K10" s="58" t="s">
        <v>7</v>
      </c>
      <c r="L10" s="57" t="s">
        <v>8</v>
      </c>
      <c r="M10" s="57" t="s">
        <v>307</v>
      </c>
      <c r="N10" s="54"/>
      <c r="O10" s="110" t="s">
        <v>473</v>
      </c>
      <c r="P10" s="59" t="s">
        <v>10</v>
      </c>
      <c r="Q10" s="59" t="s">
        <v>11</v>
      </c>
      <c r="R10" s="60" t="s">
        <v>12</v>
      </c>
      <c r="S10" s="59" t="s">
        <v>13</v>
      </c>
      <c r="T10" s="59" t="s">
        <v>14</v>
      </c>
      <c r="U10" s="59" t="s">
        <v>15</v>
      </c>
      <c r="V10" s="59" t="s">
        <v>16</v>
      </c>
      <c r="W10" s="59" t="s">
        <v>17</v>
      </c>
      <c r="X10" s="59" t="s">
        <v>18</v>
      </c>
      <c r="Y10" s="59" t="s">
        <v>19</v>
      </c>
    </row>
    <row r="11" spans="1:25" s="64" customFormat="1" ht="12.4" customHeight="1" x14ac:dyDescent="0.3">
      <c r="A11" s="498"/>
      <c r="B11" s="499"/>
      <c r="C11" s="500"/>
      <c r="D11" s="56" t="s">
        <v>35</v>
      </c>
      <c r="E11" s="54"/>
      <c r="F11" s="61" t="s">
        <v>308</v>
      </c>
      <c r="G11" s="61" t="s">
        <v>309</v>
      </c>
      <c r="H11" s="61" t="s">
        <v>310</v>
      </c>
      <c r="I11" s="61" t="s">
        <v>311</v>
      </c>
      <c r="J11" s="61" t="s">
        <v>20</v>
      </c>
      <c r="K11" s="62" t="s">
        <v>21</v>
      </c>
      <c r="L11" s="61" t="s">
        <v>22</v>
      </c>
      <c r="M11" s="61" t="s">
        <v>312</v>
      </c>
      <c r="N11" s="54"/>
      <c r="O11" s="36" t="s">
        <v>313</v>
      </c>
      <c r="P11" s="61" t="s">
        <v>23</v>
      </c>
      <c r="Q11" s="61" t="s">
        <v>24</v>
      </c>
      <c r="R11" s="63" t="s">
        <v>25</v>
      </c>
      <c r="S11" s="61" t="s">
        <v>26</v>
      </c>
      <c r="T11" s="61" t="s">
        <v>27</v>
      </c>
      <c r="U11" s="61" t="s">
        <v>28</v>
      </c>
      <c r="V11" s="61" t="s">
        <v>29</v>
      </c>
      <c r="W11" s="61" t="s">
        <v>30</v>
      </c>
      <c r="X11" s="61" t="s">
        <v>31</v>
      </c>
      <c r="Y11" s="61" t="s">
        <v>32</v>
      </c>
    </row>
    <row r="12" spans="1:25" s="64" customFormat="1" ht="12.4" customHeight="1" x14ac:dyDescent="0.3">
      <c r="A12" s="498"/>
      <c r="B12" s="499"/>
      <c r="C12" s="500"/>
      <c r="D12" s="131" t="s">
        <v>458</v>
      </c>
      <c r="E12" s="66"/>
      <c r="F12" s="59" t="s">
        <v>376</v>
      </c>
      <c r="G12" s="59" t="s">
        <v>315</v>
      </c>
      <c r="H12" s="59" t="s">
        <v>315</v>
      </c>
      <c r="I12" s="59" t="s">
        <v>316</v>
      </c>
      <c r="J12" s="59" t="s">
        <v>316</v>
      </c>
      <c r="K12" s="59" t="s">
        <v>36</v>
      </c>
      <c r="L12" s="59" t="s">
        <v>36</v>
      </c>
      <c r="M12" s="59" t="s">
        <v>37</v>
      </c>
      <c r="N12" s="66"/>
      <c r="O12" s="59" t="s">
        <v>317</v>
      </c>
      <c r="P12" s="59" t="s">
        <v>317</v>
      </c>
      <c r="Q12" s="59" t="s">
        <v>38</v>
      </c>
      <c r="R12" s="59" t="s">
        <v>38</v>
      </c>
      <c r="S12" s="59" t="s">
        <v>39</v>
      </c>
      <c r="T12" s="59" t="s">
        <v>39</v>
      </c>
      <c r="U12" s="59" t="s">
        <v>40</v>
      </c>
      <c r="V12" s="59" t="s">
        <v>40</v>
      </c>
      <c r="W12" s="59" t="s">
        <v>41</v>
      </c>
      <c r="X12" s="59" t="s">
        <v>41</v>
      </c>
      <c r="Y12" s="59" t="s">
        <v>42</v>
      </c>
    </row>
    <row r="13" spans="1:25" s="64" customFormat="1" ht="12.4" customHeight="1" x14ac:dyDescent="0.3">
      <c r="A13" s="505" t="s">
        <v>505</v>
      </c>
      <c r="B13" s="65" t="s">
        <v>318</v>
      </c>
      <c r="C13" s="508" t="s">
        <v>319</v>
      </c>
      <c r="D13" s="509"/>
      <c r="E13" s="54"/>
      <c r="F13" s="225">
        <v>5.7199162492486987E-2</v>
      </c>
      <c r="G13" s="225">
        <v>8.5798743738730476E-2</v>
      </c>
      <c r="H13" s="225">
        <v>0.27017091694487855</v>
      </c>
      <c r="I13" s="225">
        <v>0.2747503666693672</v>
      </c>
      <c r="J13" s="225">
        <v>3.5288369919445137</v>
      </c>
      <c r="K13" s="225">
        <v>3.4233284643042605</v>
      </c>
      <c r="L13" s="225">
        <v>11.820075926151441</v>
      </c>
      <c r="M13" s="225">
        <v>11.23650039616815</v>
      </c>
      <c r="N13" s="54"/>
      <c r="O13" s="225" t="s">
        <v>336</v>
      </c>
      <c r="P13" s="225" t="s">
        <v>336</v>
      </c>
      <c r="Q13" s="225" t="s">
        <v>336</v>
      </c>
      <c r="R13" s="225" t="s">
        <v>336</v>
      </c>
      <c r="S13" s="225" t="s">
        <v>336</v>
      </c>
      <c r="T13" s="225" t="s">
        <v>336</v>
      </c>
      <c r="U13" s="225" t="s">
        <v>336</v>
      </c>
      <c r="V13" s="225" t="s">
        <v>336</v>
      </c>
      <c r="W13" s="225" t="s">
        <v>336</v>
      </c>
      <c r="X13" s="225" t="s">
        <v>336</v>
      </c>
      <c r="Y13" s="225" t="s">
        <v>336</v>
      </c>
    </row>
    <row r="14" spans="1:25" s="64" customFormat="1" ht="12.4" customHeight="1" x14ac:dyDescent="0.3">
      <c r="A14" s="506"/>
      <c r="B14" s="65" t="s">
        <v>320</v>
      </c>
      <c r="C14" s="508"/>
      <c r="D14" s="509"/>
      <c r="E14" s="54"/>
      <c r="F14" s="225">
        <v>5.5304472239826249E-2</v>
      </c>
      <c r="G14" s="225">
        <v>8.2956708359739381E-2</v>
      </c>
      <c r="H14" s="225">
        <v>0.26122165649101947</v>
      </c>
      <c r="I14" s="225">
        <v>0.26564941450574442</v>
      </c>
      <c r="J14" s="225">
        <v>3.4119462410922781</v>
      </c>
      <c r="K14" s="225">
        <v>3.3099326243944498</v>
      </c>
      <c r="L14" s="225">
        <v>11.513796865231745</v>
      </c>
      <c r="M14" s="225">
        <v>10.945342808783455</v>
      </c>
      <c r="N14" s="54"/>
      <c r="O14" s="225" t="s">
        <v>336</v>
      </c>
      <c r="P14" s="225" t="s">
        <v>336</v>
      </c>
      <c r="Q14" s="225" t="s">
        <v>336</v>
      </c>
      <c r="R14" s="225" t="s">
        <v>336</v>
      </c>
      <c r="S14" s="225" t="s">
        <v>336</v>
      </c>
      <c r="T14" s="225" t="s">
        <v>336</v>
      </c>
      <c r="U14" s="225" t="s">
        <v>336</v>
      </c>
      <c r="V14" s="225" t="s">
        <v>336</v>
      </c>
      <c r="W14" s="225" t="s">
        <v>336</v>
      </c>
      <c r="X14" s="225" t="s">
        <v>336</v>
      </c>
      <c r="Y14" s="225" t="s">
        <v>336</v>
      </c>
    </row>
    <row r="15" spans="1:25" s="64" customFormat="1" ht="12.4" customHeight="1" x14ac:dyDescent="0.3">
      <c r="A15" s="506"/>
      <c r="B15" s="65" t="s">
        <v>321</v>
      </c>
      <c r="C15" s="508"/>
      <c r="D15" s="509"/>
      <c r="E15" s="54"/>
      <c r="F15" s="225">
        <v>5.6226213443823357E-2</v>
      </c>
      <c r="G15" s="225">
        <v>8.4339320165735032E-2</v>
      </c>
      <c r="H15" s="225">
        <v>0.2655753507658698</v>
      </c>
      <c r="I15" s="225">
        <v>0.27007690474750684</v>
      </c>
      <c r="J15" s="225">
        <v>3.4688120117771488</v>
      </c>
      <c r="K15" s="225">
        <v>3.3650981681343572</v>
      </c>
      <c r="L15" s="225">
        <v>11.907204039153976</v>
      </c>
      <c r="M15" s="225">
        <v>11.319326858738016</v>
      </c>
      <c r="N15" s="54"/>
      <c r="O15" s="225" t="s">
        <v>336</v>
      </c>
      <c r="P15" s="225" t="s">
        <v>336</v>
      </c>
      <c r="Q15" s="225" t="s">
        <v>336</v>
      </c>
      <c r="R15" s="225" t="s">
        <v>336</v>
      </c>
      <c r="S15" s="225" t="s">
        <v>336</v>
      </c>
      <c r="T15" s="225" t="s">
        <v>336</v>
      </c>
      <c r="U15" s="225" t="s">
        <v>336</v>
      </c>
      <c r="V15" s="225" t="s">
        <v>336</v>
      </c>
      <c r="W15" s="225" t="s">
        <v>336</v>
      </c>
      <c r="X15" s="225" t="s">
        <v>336</v>
      </c>
      <c r="Y15" s="225" t="s">
        <v>336</v>
      </c>
    </row>
    <row r="16" spans="1:25" s="64" customFormat="1" ht="12.4" customHeight="1" x14ac:dyDescent="0.3">
      <c r="A16" s="506"/>
      <c r="B16" s="65" t="s">
        <v>322</v>
      </c>
      <c r="C16" s="508"/>
      <c r="D16" s="509"/>
      <c r="E16" s="54"/>
      <c r="F16" s="225">
        <v>5.7506409560486027E-2</v>
      </c>
      <c r="G16" s="225">
        <v>8.6259614340729041E-2</v>
      </c>
      <c r="H16" s="225">
        <v>0.27162214836982868</v>
      </c>
      <c r="I16" s="225">
        <v>0.27622619674995474</v>
      </c>
      <c r="J16" s="225">
        <v>3.547792248839472</v>
      </c>
      <c r="K16" s="225">
        <v>3.4417169788842301</v>
      </c>
      <c r="L16" s="225">
        <v>12.060640597709659</v>
      </c>
      <c r="M16" s="225">
        <v>11.465188015787197</v>
      </c>
      <c r="N16" s="54"/>
      <c r="O16" s="225" t="s">
        <v>336</v>
      </c>
      <c r="P16" s="225" t="s">
        <v>336</v>
      </c>
      <c r="Q16" s="225" t="s">
        <v>336</v>
      </c>
      <c r="R16" s="225" t="s">
        <v>336</v>
      </c>
      <c r="S16" s="225" t="s">
        <v>336</v>
      </c>
      <c r="T16" s="225" t="s">
        <v>336</v>
      </c>
      <c r="U16" s="225" t="s">
        <v>336</v>
      </c>
      <c r="V16" s="225" t="s">
        <v>336</v>
      </c>
      <c r="W16" s="225" t="s">
        <v>336</v>
      </c>
      <c r="X16" s="225" t="s">
        <v>336</v>
      </c>
      <c r="Y16" s="225" t="s">
        <v>336</v>
      </c>
    </row>
    <row r="17" spans="1:25" s="64" customFormat="1" ht="12.4" customHeight="1" x14ac:dyDescent="0.3">
      <c r="A17" s="506"/>
      <c r="B17" s="65" t="s">
        <v>323</v>
      </c>
      <c r="C17" s="508"/>
      <c r="D17" s="509"/>
      <c r="E17" s="54"/>
      <c r="F17" s="225">
        <v>5.5662927152491819E-2</v>
      </c>
      <c r="G17" s="225">
        <v>8.3494390728737725E-2</v>
      </c>
      <c r="H17" s="225">
        <v>0.26291475982012807</v>
      </c>
      <c r="I17" s="225">
        <v>0.2673712162664299</v>
      </c>
      <c r="J17" s="225">
        <v>3.4340607074697291</v>
      </c>
      <c r="K17" s="225">
        <v>3.3313858914044152</v>
      </c>
      <c r="L17" s="225">
        <v>11.64388002361488</v>
      </c>
      <c r="M17" s="225">
        <v>11.069003559343694</v>
      </c>
      <c r="N17" s="54"/>
      <c r="O17" s="225" t="s">
        <v>336</v>
      </c>
      <c r="P17" s="225" t="s">
        <v>336</v>
      </c>
      <c r="Q17" s="225" t="s">
        <v>336</v>
      </c>
      <c r="R17" s="225" t="s">
        <v>336</v>
      </c>
      <c r="S17" s="225" t="s">
        <v>336</v>
      </c>
      <c r="T17" s="225" t="s">
        <v>336</v>
      </c>
      <c r="U17" s="225" t="s">
        <v>336</v>
      </c>
      <c r="V17" s="225" t="s">
        <v>336</v>
      </c>
      <c r="W17" s="225" t="s">
        <v>336</v>
      </c>
      <c r="X17" s="225" t="s">
        <v>336</v>
      </c>
      <c r="Y17" s="225" t="s">
        <v>336</v>
      </c>
    </row>
    <row r="18" spans="1:25" s="64" customFormat="1" ht="12.4" customHeight="1" x14ac:dyDescent="0.3">
      <c r="A18" s="506"/>
      <c r="B18" s="65" t="s">
        <v>324</v>
      </c>
      <c r="C18" s="508"/>
      <c r="D18" s="509"/>
      <c r="E18" s="54"/>
      <c r="F18" s="225">
        <v>5.6256662357449895E-2</v>
      </c>
      <c r="G18" s="225">
        <v>8.4384993536174846E-2</v>
      </c>
      <c r="H18" s="225">
        <v>0.26571917124428224</v>
      </c>
      <c r="I18" s="225">
        <v>0.2702231630110728</v>
      </c>
      <c r="J18" s="225">
        <v>3.4706905227218496</v>
      </c>
      <c r="K18" s="225">
        <v>3.3669205135705971</v>
      </c>
      <c r="L18" s="225">
        <v>11.48998299740572</v>
      </c>
      <c r="M18" s="225">
        <v>10.922704668645167</v>
      </c>
      <c r="N18" s="54"/>
      <c r="O18" s="225" t="s">
        <v>336</v>
      </c>
      <c r="P18" s="225" t="s">
        <v>336</v>
      </c>
      <c r="Q18" s="225" t="s">
        <v>336</v>
      </c>
      <c r="R18" s="225" t="s">
        <v>336</v>
      </c>
      <c r="S18" s="225" t="s">
        <v>336</v>
      </c>
      <c r="T18" s="225" t="s">
        <v>336</v>
      </c>
      <c r="U18" s="225" t="s">
        <v>336</v>
      </c>
      <c r="V18" s="225" t="s">
        <v>336</v>
      </c>
      <c r="W18" s="225" t="s">
        <v>336</v>
      </c>
      <c r="X18" s="225" t="s">
        <v>336</v>
      </c>
      <c r="Y18" s="225" t="s">
        <v>336</v>
      </c>
    </row>
    <row r="19" spans="1:25" s="64" customFormat="1" ht="12.4" customHeight="1" x14ac:dyDescent="0.3">
      <c r="A19" s="506"/>
      <c r="B19" s="65" t="s">
        <v>325</v>
      </c>
      <c r="C19" s="508"/>
      <c r="D19" s="509"/>
      <c r="E19" s="54"/>
      <c r="F19" s="225">
        <v>5.643104482248941E-2</v>
      </c>
      <c r="G19" s="225">
        <v>8.4646567233734107E-2</v>
      </c>
      <c r="H19" s="225">
        <v>0.26654283838250331</v>
      </c>
      <c r="I19" s="225">
        <v>0.27106079146789858</v>
      </c>
      <c r="J19" s="225">
        <v>3.4814488497071223</v>
      </c>
      <c r="K19" s="225">
        <v>3.3773571778543388</v>
      </c>
      <c r="L19" s="225">
        <v>11.713543315665916</v>
      </c>
      <c r="M19" s="225">
        <v>11.135227466332141</v>
      </c>
      <c r="N19" s="54"/>
      <c r="O19" s="225" t="s">
        <v>336</v>
      </c>
      <c r="P19" s="225" t="s">
        <v>336</v>
      </c>
      <c r="Q19" s="225" t="s">
        <v>336</v>
      </c>
      <c r="R19" s="225" t="s">
        <v>336</v>
      </c>
      <c r="S19" s="225" t="s">
        <v>336</v>
      </c>
      <c r="T19" s="225" t="s">
        <v>336</v>
      </c>
      <c r="U19" s="225" t="s">
        <v>336</v>
      </c>
      <c r="V19" s="225" t="s">
        <v>336</v>
      </c>
      <c r="W19" s="225" t="s">
        <v>336</v>
      </c>
      <c r="X19" s="225" t="s">
        <v>336</v>
      </c>
      <c r="Y19" s="225" t="s">
        <v>336</v>
      </c>
    </row>
    <row r="20" spans="1:25" ht="12.4" customHeight="1" x14ac:dyDescent="0.3">
      <c r="A20" s="506"/>
      <c r="B20" s="65" t="s">
        <v>326</v>
      </c>
      <c r="C20" s="508"/>
      <c r="D20" s="509"/>
      <c r="E20" s="66"/>
      <c r="F20" s="225">
        <v>5.5253264395159783E-2</v>
      </c>
      <c r="G20" s="225">
        <v>8.2879896592739671E-2</v>
      </c>
      <c r="H20" s="225">
        <v>0.26097978458686133</v>
      </c>
      <c r="I20" s="225">
        <v>0.26540344282564671</v>
      </c>
      <c r="J20" s="225">
        <v>3.4087870316097875</v>
      </c>
      <c r="K20" s="225">
        <v>3.3068678719644566</v>
      </c>
      <c r="L20" s="225">
        <v>11.616376346884401</v>
      </c>
      <c r="M20" s="225">
        <v>11.042857781904621</v>
      </c>
      <c r="N20" s="66"/>
      <c r="O20" s="225" t="s">
        <v>336</v>
      </c>
      <c r="P20" s="225" t="s">
        <v>336</v>
      </c>
      <c r="Q20" s="225" t="s">
        <v>336</v>
      </c>
      <c r="R20" s="225" t="s">
        <v>336</v>
      </c>
      <c r="S20" s="225" t="s">
        <v>336</v>
      </c>
      <c r="T20" s="225" t="s">
        <v>336</v>
      </c>
      <c r="U20" s="225" t="s">
        <v>336</v>
      </c>
      <c r="V20" s="225" t="s">
        <v>336</v>
      </c>
      <c r="W20" s="225" t="s">
        <v>336</v>
      </c>
      <c r="X20" s="225" t="s">
        <v>336</v>
      </c>
      <c r="Y20" s="225" t="s">
        <v>336</v>
      </c>
    </row>
    <row r="21" spans="1:25" ht="12.4" customHeight="1" x14ac:dyDescent="0.3">
      <c r="A21" s="506"/>
      <c r="B21" s="65" t="s">
        <v>327</v>
      </c>
      <c r="C21" s="508"/>
      <c r="D21" s="509"/>
      <c r="E21" s="66"/>
      <c r="F21" s="225">
        <v>5.6123797754490334E-2</v>
      </c>
      <c r="G21" s="225">
        <v>8.4185696631735515E-2</v>
      </c>
      <c r="H21" s="225">
        <v>0.26509160695755307</v>
      </c>
      <c r="I21" s="225">
        <v>0.26958496138731097</v>
      </c>
      <c r="J21" s="225">
        <v>3.4624935928121627</v>
      </c>
      <c r="K21" s="225">
        <v>3.3589686632743669</v>
      </c>
      <c r="L21" s="225">
        <v>11.735460395993773</v>
      </c>
      <c r="M21" s="225">
        <v>11.156062466320758</v>
      </c>
      <c r="N21" s="66"/>
      <c r="O21" s="225" t="s">
        <v>336</v>
      </c>
      <c r="P21" s="225" t="s">
        <v>336</v>
      </c>
      <c r="Q21" s="225" t="s">
        <v>336</v>
      </c>
      <c r="R21" s="225" t="s">
        <v>336</v>
      </c>
      <c r="S21" s="225" t="s">
        <v>336</v>
      </c>
      <c r="T21" s="225" t="s">
        <v>336</v>
      </c>
      <c r="U21" s="225" t="s">
        <v>336</v>
      </c>
      <c r="V21" s="225" t="s">
        <v>336</v>
      </c>
      <c r="W21" s="225" t="s">
        <v>336</v>
      </c>
      <c r="X21" s="225" t="s">
        <v>336</v>
      </c>
      <c r="Y21" s="225" t="s">
        <v>336</v>
      </c>
    </row>
    <row r="22" spans="1:25" ht="12.4" customHeight="1" x14ac:dyDescent="0.3">
      <c r="A22" s="506"/>
      <c r="B22" s="65" t="s">
        <v>328</v>
      </c>
      <c r="C22" s="508"/>
      <c r="D22" s="509"/>
      <c r="E22" s="66"/>
      <c r="F22" s="225">
        <v>5.5509303618492253E-2</v>
      </c>
      <c r="G22" s="225">
        <v>8.3263955427738387E-2</v>
      </c>
      <c r="H22" s="225">
        <v>0.26218914410765282</v>
      </c>
      <c r="I22" s="225">
        <v>0.26663330122613599</v>
      </c>
      <c r="J22" s="225">
        <v>3.4245830790222476</v>
      </c>
      <c r="K22" s="225">
        <v>3.3221916341144282</v>
      </c>
      <c r="L22" s="225">
        <v>11.406239831446058</v>
      </c>
      <c r="M22" s="225">
        <v>10.843096033018703</v>
      </c>
      <c r="N22" s="66"/>
      <c r="O22" s="225" t="s">
        <v>336</v>
      </c>
      <c r="P22" s="225" t="s">
        <v>336</v>
      </c>
      <c r="Q22" s="225" t="s">
        <v>336</v>
      </c>
      <c r="R22" s="225" t="s">
        <v>336</v>
      </c>
      <c r="S22" s="225" t="s">
        <v>336</v>
      </c>
      <c r="T22" s="225" t="s">
        <v>336</v>
      </c>
      <c r="U22" s="225" t="s">
        <v>336</v>
      </c>
      <c r="V22" s="225" t="s">
        <v>336</v>
      </c>
      <c r="W22" s="225" t="s">
        <v>336</v>
      </c>
      <c r="X22" s="225" t="s">
        <v>336</v>
      </c>
      <c r="Y22" s="225" t="s">
        <v>336</v>
      </c>
    </row>
    <row r="23" spans="1:25" ht="12.4" customHeight="1" x14ac:dyDescent="0.3">
      <c r="A23" s="506"/>
      <c r="B23" s="65" t="s">
        <v>329</v>
      </c>
      <c r="C23" s="508"/>
      <c r="D23" s="509"/>
      <c r="E23" s="66"/>
      <c r="F23" s="225">
        <v>5.438273103582917E-2</v>
      </c>
      <c r="G23" s="225">
        <v>8.1574096553743758E-2</v>
      </c>
      <c r="H23" s="225">
        <v>0.25686796221616925</v>
      </c>
      <c r="I23" s="225">
        <v>0.26122192426398211</v>
      </c>
      <c r="J23" s="225">
        <v>3.3550804704074078</v>
      </c>
      <c r="K23" s="225">
        <v>3.2547670806545437</v>
      </c>
      <c r="L23" s="225">
        <v>11.3739039895618</v>
      </c>
      <c r="M23" s="225">
        <v>10.812356661934036</v>
      </c>
      <c r="N23" s="66"/>
      <c r="O23" s="225" t="s">
        <v>336</v>
      </c>
      <c r="P23" s="225" t="s">
        <v>336</v>
      </c>
      <c r="Q23" s="225" t="s">
        <v>336</v>
      </c>
      <c r="R23" s="225" t="s">
        <v>336</v>
      </c>
      <c r="S23" s="225" t="s">
        <v>336</v>
      </c>
      <c r="T23" s="225" t="s">
        <v>336</v>
      </c>
      <c r="U23" s="225" t="s">
        <v>336</v>
      </c>
      <c r="V23" s="225" t="s">
        <v>336</v>
      </c>
      <c r="W23" s="225" t="s">
        <v>336</v>
      </c>
      <c r="X23" s="225" t="s">
        <v>336</v>
      </c>
      <c r="Y23" s="225" t="s">
        <v>336</v>
      </c>
    </row>
    <row r="24" spans="1:25" ht="12.4" customHeight="1" x14ac:dyDescent="0.3">
      <c r="A24" s="506"/>
      <c r="B24" s="65" t="s">
        <v>330</v>
      </c>
      <c r="C24" s="508"/>
      <c r="D24" s="509"/>
      <c r="E24" s="66"/>
      <c r="F24" s="225">
        <v>5.7352786026486517E-2</v>
      </c>
      <c r="G24" s="225">
        <v>8.6029179039729772E-2</v>
      </c>
      <c r="H24" s="225">
        <v>0.27089653265735369</v>
      </c>
      <c r="I24" s="225">
        <v>0.27548828170966105</v>
      </c>
      <c r="J24" s="225">
        <v>3.5383146203919931</v>
      </c>
      <c r="K24" s="225">
        <v>3.4325227215942462</v>
      </c>
      <c r="L24" s="225">
        <v>11.674347723612401</v>
      </c>
      <c r="M24" s="225">
        <v>11.097967021611735</v>
      </c>
      <c r="N24" s="66"/>
      <c r="O24" s="225" t="s">
        <v>336</v>
      </c>
      <c r="P24" s="225" t="s">
        <v>336</v>
      </c>
      <c r="Q24" s="225" t="s">
        <v>336</v>
      </c>
      <c r="R24" s="225" t="s">
        <v>336</v>
      </c>
      <c r="S24" s="225" t="s">
        <v>336</v>
      </c>
      <c r="T24" s="225" t="s">
        <v>336</v>
      </c>
      <c r="U24" s="225" t="s">
        <v>336</v>
      </c>
      <c r="V24" s="225" t="s">
        <v>336</v>
      </c>
      <c r="W24" s="225" t="s">
        <v>336</v>
      </c>
      <c r="X24" s="225" t="s">
        <v>336</v>
      </c>
      <c r="Y24" s="225" t="s">
        <v>336</v>
      </c>
    </row>
    <row r="25" spans="1:25" ht="12.4" customHeight="1" x14ac:dyDescent="0.3">
      <c r="A25" s="506"/>
      <c r="B25" s="65" t="s">
        <v>331</v>
      </c>
      <c r="C25" s="508"/>
      <c r="D25" s="509"/>
      <c r="E25" s="66"/>
      <c r="F25" s="225">
        <v>5.699433111382092E-2</v>
      </c>
      <c r="G25" s="225">
        <v>8.5491496670731373E-2</v>
      </c>
      <c r="H25" s="225">
        <v>0.26920342932824498</v>
      </c>
      <c r="I25" s="225">
        <v>0.27376647994897541</v>
      </c>
      <c r="J25" s="225">
        <v>3.5162001540145398</v>
      </c>
      <c r="K25" s="225">
        <v>3.411069454584279</v>
      </c>
      <c r="L25" s="225">
        <v>11.796224299080484</v>
      </c>
      <c r="M25" s="225">
        <v>11.213826361017571</v>
      </c>
      <c r="N25" s="66"/>
      <c r="O25" s="225" t="s">
        <v>336</v>
      </c>
      <c r="P25" s="225" t="s">
        <v>336</v>
      </c>
      <c r="Q25" s="225" t="s">
        <v>336</v>
      </c>
      <c r="R25" s="225" t="s">
        <v>336</v>
      </c>
      <c r="S25" s="225" t="s">
        <v>336</v>
      </c>
      <c r="T25" s="225" t="s">
        <v>336</v>
      </c>
      <c r="U25" s="225" t="s">
        <v>336</v>
      </c>
      <c r="V25" s="225" t="s">
        <v>336</v>
      </c>
      <c r="W25" s="225" t="s">
        <v>336</v>
      </c>
      <c r="X25" s="225" t="s">
        <v>336</v>
      </c>
      <c r="Y25" s="225" t="s">
        <v>336</v>
      </c>
    </row>
    <row r="26" spans="1:25" ht="12.4" customHeight="1" x14ac:dyDescent="0.3">
      <c r="A26" s="507"/>
      <c r="B26" s="65" t="s">
        <v>332</v>
      </c>
      <c r="C26" s="508"/>
      <c r="D26" s="509"/>
      <c r="E26" s="66"/>
      <c r="F26" s="225">
        <v>5.6072589909823813E-2</v>
      </c>
      <c r="G26" s="225">
        <v>8.4108884864735722E-2</v>
      </c>
      <c r="H26" s="225">
        <v>0.26484973505339465</v>
      </c>
      <c r="I26" s="225">
        <v>0.26933898970721293</v>
      </c>
      <c r="J26" s="225">
        <v>3.459334383329669</v>
      </c>
      <c r="K26" s="225">
        <v>3.3559039108443711</v>
      </c>
      <c r="L26" s="225">
        <v>11.38196650616657</v>
      </c>
      <c r="M26" s="225">
        <v>10.820021119555937</v>
      </c>
      <c r="N26" s="66"/>
      <c r="O26" s="225" t="s">
        <v>336</v>
      </c>
      <c r="P26" s="225" t="s">
        <v>336</v>
      </c>
      <c r="Q26" s="225" t="s">
        <v>336</v>
      </c>
      <c r="R26" s="225" t="s">
        <v>336</v>
      </c>
      <c r="S26" s="225" t="s">
        <v>336</v>
      </c>
      <c r="T26" s="225" t="s">
        <v>336</v>
      </c>
      <c r="U26" s="225" t="s">
        <v>336</v>
      </c>
      <c r="V26" s="225" t="s">
        <v>336</v>
      </c>
      <c r="W26" s="225" t="s">
        <v>336</v>
      </c>
      <c r="X26" s="225" t="s">
        <v>336</v>
      </c>
      <c r="Y26" s="225" t="s">
        <v>336</v>
      </c>
    </row>
    <row r="27" spans="1:25" ht="12.4" customHeight="1" x14ac:dyDescent="0.3">
      <c r="A27" s="505" t="s">
        <v>506</v>
      </c>
      <c r="B27" s="65" t="s">
        <v>318</v>
      </c>
      <c r="C27" s="508"/>
      <c r="D27" s="509"/>
      <c r="E27" s="66"/>
      <c r="F27" s="225">
        <v>6.1011775675744784E-2</v>
      </c>
      <c r="G27" s="225">
        <v>9.1517663513617176E-2</v>
      </c>
      <c r="H27" s="225">
        <v>0.28817917361843015</v>
      </c>
      <c r="I27" s="225">
        <v>0.29306386680507518</v>
      </c>
      <c r="J27" s="225">
        <v>3.764051807175814</v>
      </c>
      <c r="K27" s="225">
        <v>3.6515106030784503</v>
      </c>
      <c r="L27" s="225">
        <v>12.607940425782811</v>
      </c>
      <c r="M27" s="225">
        <v>11.985466800237363</v>
      </c>
      <c r="N27" s="66"/>
      <c r="O27" s="225" t="s">
        <v>336</v>
      </c>
      <c r="P27" s="225" t="s">
        <v>336</v>
      </c>
      <c r="Q27" s="225" t="s">
        <v>336</v>
      </c>
      <c r="R27" s="225" t="s">
        <v>336</v>
      </c>
      <c r="S27" s="225" t="s">
        <v>336</v>
      </c>
      <c r="T27" s="225" t="s">
        <v>336</v>
      </c>
      <c r="U27" s="225" t="s">
        <v>336</v>
      </c>
      <c r="V27" s="225" t="s">
        <v>336</v>
      </c>
      <c r="W27" s="225" t="s">
        <v>336</v>
      </c>
      <c r="X27" s="225" t="s">
        <v>336</v>
      </c>
      <c r="Y27" s="225" t="s">
        <v>336</v>
      </c>
    </row>
    <row r="28" spans="1:25" ht="12.4" customHeight="1" x14ac:dyDescent="0.3">
      <c r="A28" s="506"/>
      <c r="B28" s="65" t="s">
        <v>320</v>
      </c>
      <c r="C28" s="508"/>
      <c r="D28" s="509"/>
      <c r="E28" s="66"/>
      <c r="F28" s="225">
        <v>5.8990794744677166E-2</v>
      </c>
      <c r="G28" s="225">
        <v>8.8486192117015749E-2</v>
      </c>
      <c r="H28" s="225">
        <v>0.27863339973850021</v>
      </c>
      <c r="I28" s="225">
        <v>0.28335629019649178</v>
      </c>
      <c r="J28" s="225">
        <v>3.6393696971798395</v>
      </c>
      <c r="K28" s="225">
        <v>3.5305563574975185</v>
      </c>
      <c r="L28" s="225">
        <v>12.281250309832373</v>
      </c>
      <c r="M28" s="225">
        <v>11.674905883350215</v>
      </c>
      <c r="N28" s="66"/>
      <c r="O28" s="225" t="s">
        <v>336</v>
      </c>
      <c r="P28" s="225" t="s">
        <v>336</v>
      </c>
      <c r="Q28" s="225" t="s">
        <v>336</v>
      </c>
      <c r="R28" s="225" t="s">
        <v>336</v>
      </c>
      <c r="S28" s="225" t="s">
        <v>336</v>
      </c>
      <c r="T28" s="225" t="s">
        <v>336</v>
      </c>
      <c r="U28" s="225" t="s">
        <v>336</v>
      </c>
      <c r="V28" s="225" t="s">
        <v>336</v>
      </c>
      <c r="W28" s="225" t="s">
        <v>336</v>
      </c>
      <c r="X28" s="225" t="s">
        <v>336</v>
      </c>
      <c r="Y28" s="225" t="s">
        <v>336</v>
      </c>
    </row>
    <row r="29" spans="1:25" ht="12.4" customHeight="1" x14ac:dyDescent="0.3">
      <c r="A29" s="506"/>
      <c r="B29" s="65" t="s">
        <v>321</v>
      </c>
      <c r="C29" s="508"/>
      <c r="D29" s="509"/>
      <c r="E29" s="66"/>
      <c r="F29" s="225">
        <v>5.9973974657088445E-2</v>
      </c>
      <c r="G29" s="225">
        <v>8.9960961985632665E-2</v>
      </c>
      <c r="H29" s="225">
        <v>0.28327728973414185</v>
      </c>
      <c r="I29" s="225">
        <v>0.28807889503309997</v>
      </c>
      <c r="J29" s="225">
        <v>3.7000258587995032</v>
      </c>
      <c r="K29" s="225">
        <v>3.5893989634558103</v>
      </c>
      <c r="L29" s="225">
        <v>12.700873646217769</v>
      </c>
      <c r="M29" s="225">
        <v>12.073811763058139</v>
      </c>
      <c r="N29" s="66"/>
      <c r="O29" s="225" t="s">
        <v>336</v>
      </c>
      <c r="P29" s="225" t="s">
        <v>336</v>
      </c>
      <c r="Q29" s="225" t="s">
        <v>336</v>
      </c>
      <c r="R29" s="225" t="s">
        <v>336</v>
      </c>
      <c r="S29" s="225" t="s">
        <v>336</v>
      </c>
      <c r="T29" s="225" t="s">
        <v>336</v>
      </c>
      <c r="U29" s="225" t="s">
        <v>336</v>
      </c>
      <c r="V29" s="225" t="s">
        <v>336</v>
      </c>
      <c r="W29" s="225" t="s">
        <v>336</v>
      </c>
      <c r="X29" s="225" t="s">
        <v>336</v>
      </c>
      <c r="Y29" s="225" t="s">
        <v>336</v>
      </c>
    </row>
    <row r="30" spans="1:25" ht="12.4" customHeight="1" x14ac:dyDescent="0.3">
      <c r="A30" s="506"/>
      <c r="B30" s="65" t="s">
        <v>322</v>
      </c>
      <c r="C30" s="508"/>
      <c r="D30" s="509"/>
      <c r="E30" s="66"/>
      <c r="F30" s="225">
        <v>6.1339502313215229E-2</v>
      </c>
      <c r="G30" s="225">
        <v>9.2009253469822833E-2</v>
      </c>
      <c r="H30" s="225">
        <v>0.28972713695031077</v>
      </c>
      <c r="I30" s="225">
        <v>0.29463806841727797</v>
      </c>
      <c r="J30" s="225">
        <v>3.7842705277157025</v>
      </c>
      <c r="K30" s="225">
        <v>3.6711248050645486</v>
      </c>
      <c r="L30" s="225">
        <v>12.864546782952862</v>
      </c>
      <c r="M30" s="225">
        <v>12.229404102503015</v>
      </c>
      <c r="N30" s="66"/>
      <c r="O30" s="225" t="s">
        <v>336</v>
      </c>
      <c r="P30" s="225" t="s">
        <v>336</v>
      </c>
      <c r="Q30" s="225" t="s">
        <v>336</v>
      </c>
      <c r="R30" s="225" t="s">
        <v>336</v>
      </c>
      <c r="S30" s="225" t="s">
        <v>336</v>
      </c>
      <c r="T30" s="225" t="s">
        <v>336</v>
      </c>
      <c r="U30" s="225" t="s">
        <v>336</v>
      </c>
      <c r="V30" s="225" t="s">
        <v>336</v>
      </c>
      <c r="W30" s="225" t="s">
        <v>336</v>
      </c>
      <c r="X30" s="225" t="s">
        <v>336</v>
      </c>
      <c r="Y30" s="225" t="s">
        <v>336</v>
      </c>
    </row>
    <row r="31" spans="1:25" ht="12.4" customHeight="1" x14ac:dyDescent="0.3">
      <c r="A31" s="506"/>
      <c r="B31" s="65" t="s">
        <v>323</v>
      </c>
      <c r="C31" s="508"/>
      <c r="D31" s="509"/>
      <c r="E31" s="66"/>
      <c r="F31" s="225">
        <v>5.9373142488392754E-2</v>
      </c>
      <c r="G31" s="225">
        <v>8.9059713732589127E-2</v>
      </c>
      <c r="H31" s="225">
        <v>0.28043935695902794</v>
      </c>
      <c r="I31" s="225">
        <v>0.28519285874406208</v>
      </c>
      <c r="J31" s="225">
        <v>3.6629582044763804</v>
      </c>
      <c r="K31" s="225">
        <v>3.5534395931479712</v>
      </c>
      <c r="L31" s="225">
        <v>12.42000229066795</v>
      </c>
      <c r="M31" s="225">
        <v>11.806807463117455</v>
      </c>
      <c r="N31" s="66"/>
      <c r="O31" s="225" t="s">
        <v>336</v>
      </c>
      <c r="P31" s="225" t="s">
        <v>336</v>
      </c>
      <c r="Q31" s="225" t="s">
        <v>336</v>
      </c>
      <c r="R31" s="225" t="s">
        <v>336</v>
      </c>
      <c r="S31" s="225" t="s">
        <v>336</v>
      </c>
      <c r="T31" s="225" t="s">
        <v>336</v>
      </c>
      <c r="U31" s="225" t="s">
        <v>336</v>
      </c>
      <c r="V31" s="225" t="s">
        <v>336</v>
      </c>
      <c r="W31" s="225" t="s">
        <v>336</v>
      </c>
      <c r="X31" s="225" t="s">
        <v>336</v>
      </c>
      <c r="Y31" s="225" t="s">
        <v>336</v>
      </c>
    </row>
    <row r="32" spans="1:25" ht="12.4" customHeight="1" x14ac:dyDescent="0.3">
      <c r="A32" s="506"/>
      <c r="B32" s="65" t="s">
        <v>324</v>
      </c>
      <c r="C32" s="508"/>
      <c r="D32" s="509"/>
      <c r="E32" s="66"/>
      <c r="F32" s="225">
        <v>6.0006922858012957E-2</v>
      </c>
      <c r="G32" s="225">
        <v>9.0010384287019435E-2</v>
      </c>
      <c r="H32" s="225">
        <v>0.28343291518856395</v>
      </c>
      <c r="I32" s="225">
        <v>0.2882371583693209</v>
      </c>
      <c r="J32" s="225">
        <v>3.7020585604191414</v>
      </c>
      <c r="K32" s="225">
        <v>3.5913708894274063</v>
      </c>
      <c r="L32" s="225">
        <v>12.255924401571948</v>
      </c>
      <c r="M32" s="225">
        <v>11.650830354565159</v>
      </c>
      <c r="N32" s="66"/>
      <c r="O32" s="225" t="s">
        <v>336</v>
      </c>
      <c r="P32" s="225" t="s">
        <v>336</v>
      </c>
      <c r="Q32" s="225" t="s">
        <v>336</v>
      </c>
      <c r="R32" s="225" t="s">
        <v>336</v>
      </c>
      <c r="S32" s="225" t="s">
        <v>336</v>
      </c>
      <c r="T32" s="225" t="s">
        <v>336</v>
      </c>
      <c r="U32" s="225" t="s">
        <v>336</v>
      </c>
      <c r="V32" s="225" t="s">
        <v>336</v>
      </c>
      <c r="W32" s="225" t="s">
        <v>336</v>
      </c>
      <c r="X32" s="225" t="s">
        <v>336</v>
      </c>
      <c r="Y32" s="225" t="s">
        <v>336</v>
      </c>
    </row>
    <row r="33" spans="1:26" ht="12.4" customHeight="1" x14ac:dyDescent="0.3">
      <c r="A33" s="506"/>
      <c r="B33" s="65" t="s">
        <v>325</v>
      </c>
      <c r="C33" s="508"/>
      <c r="D33" s="509"/>
      <c r="E33" s="66"/>
      <c r="F33" s="225">
        <v>6.0192459082068814E-2</v>
      </c>
      <c r="G33" s="225">
        <v>9.0288688623103228E-2</v>
      </c>
      <c r="H33" s="225">
        <v>0.28430926528872924</v>
      </c>
      <c r="I33" s="225">
        <v>0.28912836277456888</v>
      </c>
      <c r="J33" s="225">
        <v>3.7135050058261001</v>
      </c>
      <c r="K33" s="225">
        <v>3.6024750981132136</v>
      </c>
      <c r="L33" s="225">
        <v>12.494315032774898</v>
      </c>
      <c r="M33" s="225">
        <v>11.877451269582151</v>
      </c>
      <c r="N33" s="66"/>
      <c r="O33" s="225" t="s">
        <v>336</v>
      </c>
      <c r="P33" s="225" t="s">
        <v>336</v>
      </c>
      <c r="Q33" s="225" t="s">
        <v>336</v>
      </c>
      <c r="R33" s="225" t="s">
        <v>336</v>
      </c>
      <c r="S33" s="225" t="s">
        <v>336</v>
      </c>
      <c r="T33" s="225" t="s">
        <v>336</v>
      </c>
      <c r="U33" s="225" t="s">
        <v>336</v>
      </c>
      <c r="V33" s="225" t="s">
        <v>336</v>
      </c>
      <c r="W33" s="225" t="s">
        <v>336</v>
      </c>
      <c r="X33" s="225" t="s">
        <v>336</v>
      </c>
      <c r="Y33" s="225" t="s">
        <v>336</v>
      </c>
    </row>
    <row r="34" spans="1:26" ht="12.4" customHeight="1" x14ac:dyDescent="0.3">
      <c r="A34" s="506"/>
      <c r="B34" s="65" t="s">
        <v>326</v>
      </c>
      <c r="C34" s="508"/>
      <c r="D34" s="509"/>
      <c r="E34" s="66"/>
      <c r="F34" s="225">
        <v>5.8936173638432211E-2</v>
      </c>
      <c r="G34" s="225">
        <v>8.8404260457648334E-2</v>
      </c>
      <c r="H34" s="225">
        <v>0.27837540584985404</v>
      </c>
      <c r="I34" s="225">
        <v>0.28309392326112526</v>
      </c>
      <c r="J34" s="225">
        <v>3.635999910423199</v>
      </c>
      <c r="K34" s="225">
        <v>3.5272873238331761</v>
      </c>
      <c r="L34" s="225">
        <v>12.390661095788976</v>
      </c>
      <c r="M34" s="225">
        <v>11.778914888658418</v>
      </c>
      <c r="N34" s="66"/>
      <c r="O34" s="225" t="s">
        <v>336</v>
      </c>
      <c r="P34" s="225" t="s">
        <v>336</v>
      </c>
      <c r="Q34" s="225" t="s">
        <v>336</v>
      </c>
      <c r="R34" s="225" t="s">
        <v>336</v>
      </c>
      <c r="S34" s="225" t="s">
        <v>336</v>
      </c>
      <c r="T34" s="225" t="s">
        <v>336</v>
      </c>
      <c r="U34" s="225" t="s">
        <v>336</v>
      </c>
      <c r="V34" s="225" t="s">
        <v>336</v>
      </c>
      <c r="W34" s="225" t="s">
        <v>336</v>
      </c>
      <c r="X34" s="225" t="s">
        <v>336</v>
      </c>
      <c r="Y34" s="225" t="s">
        <v>336</v>
      </c>
    </row>
    <row r="35" spans="1:26" ht="12.4" customHeight="1" x14ac:dyDescent="0.3">
      <c r="A35" s="506"/>
      <c r="B35" s="65" t="s">
        <v>327</v>
      </c>
      <c r="C35" s="508"/>
      <c r="D35" s="509"/>
      <c r="E35" s="66"/>
      <c r="F35" s="225">
        <v>5.9864732444598376E-2</v>
      </c>
      <c r="G35" s="225">
        <v>8.9797098666897557E-2</v>
      </c>
      <c r="H35" s="225">
        <v>0.28276130195684862</v>
      </c>
      <c r="I35" s="225">
        <v>0.28755416116236604</v>
      </c>
      <c r="J35" s="225">
        <v>3.6932862852862112</v>
      </c>
      <c r="K35" s="225">
        <v>3.5828608961271158</v>
      </c>
      <c r="L35" s="225">
        <v>12.517681425449977</v>
      </c>
      <c r="M35" s="225">
        <v>11.899664027113566</v>
      </c>
      <c r="N35" s="66"/>
      <c r="O35" s="225" t="s">
        <v>336</v>
      </c>
      <c r="P35" s="225" t="s">
        <v>336</v>
      </c>
      <c r="Q35" s="225" t="s">
        <v>336</v>
      </c>
      <c r="R35" s="225" t="s">
        <v>336</v>
      </c>
      <c r="S35" s="225" t="s">
        <v>336</v>
      </c>
      <c r="T35" s="225" t="s">
        <v>336</v>
      </c>
      <c r="U35" s="225" t="s">
        <v>336</v>
      </c>
      <c r="V35" s="225" t="s">
        <v>336</v>
      </c>
      <c r="W35" s="225" t="s">
        <v>336</v>
      </c>
      <c r="X35" s="225" t="s">
        <v>336</v>
      </c>
      <c r="Y35" s="225" t="s">
        <v>336</v>
      </c>
    </row>
    <row r="36" spans="1:26" ht="12.4" customHeight="1" x14ac:dyDescent="0.3">
      <c r="A36" s="506"/>
      <c r="B36" s="65" t="s">
        <v>328</v>
      </c>
      <c r="C36" s="508"/>
      <c r="D36" s="509"/>
      <c r="E36" s="66"/>
      <c r="F36" s="225">
        <v>5.9209279169657465E-2</v>
      </c>
      <c r="G36" s="225">
        <v>8.8813918754486187E-2</v>
      </c>
      <c r="H36" s="225">
        <v>0.27966537529308733</v>
      </c>
      <c r="I36" s="225">
        <v>0.28440575793796036</v>
      </c>
      <c r="J36" s="225">
        <v>3.6528488442064324</v>
      </c>
      <c r="K36" s="225">
        <v>3.5436324921549178</v>
      </c>
      <c r="L36" s="225">
        <v>12.166521478151626</v>
      </c>
      <c r="M36" s="225">
        <v>11.56584139250541</v>
      </c>
      <c r="N36" s="66"/>
      <c r="O36" s="225" t="s">
        <v>336</v>
      </c>
      <c r="P36" s="225" t="s">
        <v>336</v>
      </c>
      <c r="Q36" s="225" t="s">
        <v>336</v>
      </c>
      <c r="R36" s="225" t="s">
        <v>336</v>
      </c>
      <c r="S36" s="225" t="s">
        <v>336</v>
      </c>
      <c r="T36" s="225" t="s">
        <v>336</v>
      </c>
      <c r="U36" s="225" t="s">
        <v>336</v>
      </c>
      <c r="V36" s="225" t="s">
        <v>336</v>
      </c>
      <c r="W36" s="225" t="s">
        <v>336</v>
      </c>
      <c r="X36" s="225" t="s">
        <v>336</v>
      </c>
      <c r="Y36" s="225" t="s">
        <v>336</v>
      </c>
    </row>
    <row r="37" spans="1:26" ht="12.4" customHeight="1" x14ac:dyDescent="0.3">
      <c r="A37" s="506"/>
      <c r="B37" s="65" t="s">
        <v>329</v>
      </c>
      <c r="C37" s="508"/>
      <c r="D37" s="509"/>
      <c r="E37" s="66"/>
      <c r="F37" s="225">
        <v>5.8007614832265873E-2</v>
      </c>
      <c r="G37" s="225">
        <v>8.7011422248398793E-2</v>
      </c>
      <c r="H37" s="225">
        <v>0.27398950974285841</v>
      </c>
      <c r="I37" s="225">
        <v>0.27863368535988353</v>
      </c>
      <c r="J37" s="225">
        <v>3.5787135355601745</v>
      </c>
      <c r="K37" s="225">
        <v>3.4717137515392262</v>
      </c>
      <c r="L37" s="225">
        <v>12.132027166930358</v>
      </c>
      <c r="M37" s="225">
        <v>11.533050119071559</v>
      </c>
      <c r="N37" s="66"/>
      <c r="O37" s="225" t="s">
        <v>336</v>
      </c>
      <c r="P37" s="225" t="s">
        <v>336</v>
      </c>
      <c r="Q37" s="225" t="s">
        <v>336</v>
      </c>
      <c r="R37" s="225" t="s">
        <v>336</v>
      </c>
      <c r="S37" s="225" t="s">
        <v>336</v>
      </c>
      <c r="T37" s="225" t="s">
        <v>336</v>
      </c>
      <c r="U37" s="225" t="s">
        <v>336</v>
      </c>
      <c r="V37" s="225" t="s">
        <v>336</v>
      </c>
      <c r="W37" s="225" t="s">
        <v>336</v>
      </c>
      <c r="X37" s="225" t="s">
        <v>336</v>
      </c>
      <c r="Y37" s="225" t="s">
        <v>336</v>
      </c>
    </row>
    <row r="38" spans="1:26" ht="12.4" customHeight="1" x14ac:dyDescent="0.3">
      <c r="A38" s="506"/>
      <c r="B38" s="65" t="s">
        <v>330</v>
      </c>
      <c r="C38" s="508"/>
      <c r="D38" s="509"/>
      <c r="E38" s="66"/>
      <c r="F38" s="225">
        <v>6.1175638994480051E-2</v>
      </c>
      <c r="G38" s="225">
        <v>9.176345849172006E-2</v>
      </c>
      <c r="H38" s="225">
        <v>0.28895315528437066</v>
      </c>
      <c r="I38" s="225">
        <v>0.29385096761117679</v>
      </c>
      <c r="J38" s="225">
        <v>3.7741611674457607</v>
      </c>
      <c r="K38" s="225">
        <v>3.6613177040715024</v>
      </c>
      <c r="L38" s="225">
        <v>12.452506250272078</v>
      </c>
      <c r="M38" s="225">
        <v>11.837706651688718</v>
      </c>
      <c r="N38" s="66"/>
      <c r="O38" s="225" t="s">
        <v>336</v>
      </c>
      <c r="P38" s="225" t="s">
        <v>336</v>
      </c>
      <c r="Q38" s="225" t="s">
        <v>336</v>
      </c>
      <c r="R38" s="225" t="s">
        <v>336</v>
      </c>
      <c r="S38" s="225" t="s">
        <v>336</v>
      </c>
      <c r="T38" s="225" t="s">
        <v>336</v>
      </c>
      <c r="U38" s="225" t="s">
        <v>336</v>
      </c>
      <c r="V38" s="225" t="s">
        <v>336</v>
      </c>
      <c r="W38" s="225" t="s">
        <v>336</v>
      </c>
      <c r="X38" s="225" t="s">
        <v>336</v>
      </c>
      <c r="Y38" s="225" t="s">
        <v>336</v>
      </c>
    </row>
    <row r="39" spans="1:26" ht="12.4" customHeight="1" x14ac:dyDescent="0.3">
      <c r="A39" s="506"/>
      <c r="B39" s="65" t="s">
        <v>331</v>
      </c>
      <c r="C39" s="508"/>
      <c r="D39" s="509"/>
      <c r="E39" s="66"/>
      <c r="F39" s="225">
        <v>6.0793291250764596E-2</v>
      </c>
      <c r="G39" s="225">
        <v>9.118993687614689E-2</v>
      </c>
      <c r="H39" s="225">
        <v>0.28714719806384359</v>
      </c>
      <c r="I39" s="225">
        <v>0.29201439906360716</v>
      </c>
      <c r="J39" s="225">
        <v>3.7505726601492277</v>
      </c>
      <c r="K39" s="225">
        <v>3.6384344684210581</v>
      </c>
      <c r="L39" s="225">
        <v>12.582511626457007</v>
      </c>
      <c r="M39" s="225">
        <v>11.961293460278837</v>
      </c>
      <c r="N39" s="66"/>
      <c r="O39" s="225" t="s">
        <v>336</v>
      </c>
      <c r="P39" s="225" t="s">
        <v>336</v>
      </c>
      <c r="Q39" s="225" t="s">
        <v>336</v>
      </c>
      <c r="R39" s="225" t="s">
        <v>336</v>
      </c>
      <c r="S39" s="225" t="s">
        <v>336</v>
      </c>
      <c r="T39" s="225" t="s">
        <v>336</v>
      </c>
      <c r="U39" s="225" t="s">
        <v>336</v>
      </c>
      <c r="V39" s="225" t="s">
        <v>336</v>
      </c>
      <c r="W39" s="225" t="s">
        <v>336</v>
      </c>
      <c r="X39" s="225" t="s">
        <v>336</v>
      </c>
      <c r="Y39" s="225" t="s">
        <v>336</v>
      </c>
    </row>
    <row r="40" spans="1:26" ht="12.4" customHeight="1" x14ac:dyDescent="0.3">
      <c r="A40" s="507"/>
      <c r="B40" s="65" t="s">
        <v>332</v>
      </c>
      <c r="C40" s="508"/>
      <c r="D40" s="509"/>
      <c r="E40" s="66"/>
      <c r="F40" s="225">
        <v>5.9810111338353213E-2</v>
      </c>
      <c r="G40" s="225">
        <v>8.9715167007529809E-2</v>
      </c>
      <c r="H40" s="225">
        <v>0.2825033080682014</v>
      </c>
      <c r="I40" s="225">
        <v>0.28729179422699846</v>
      </c>
      <c r="J40" s="225">
        <v>3.6899164985295574</v>
      </c>
      <c r="K40" s="225">
        <v>3.5795918624627601</v>
      </c>
      <c r="L40" s="225">
        <v>12.14064704031469</v>
      </c>
      <c r="M40" s="225">
        <v>11.54124441590206</v>
      </c>
      <c r="N40" s="66"/>
      <c r="O40" s="225" t="s">
        <v>336</v>
      </c>
      <c r="P40" s="225" t="s">
        <v>336</v>
      </c>
      <c r="Q40" s="225" t="s">
        <v>336</v>
      </c>
      <c r="R40" s="225" t="s">
        <v>336</v>
      </c>
      <c r="S40" s="225" t="s">
        <v>336</v>
      </c>
      <c r="T40" s="225" t="s">
        <v>336</v>
      </c>
      <c r="U40" s="225" t="s">
        <v>336</v>
      </c>
      <c r="V40" s="225" t="s">
        <v>336</v>
      </c>
      <c r="W40" s="225" t="s">
        <v>336</v>
      </c>
      <c r="X40" s="225" t="s">
        <v>336</v>
      </c>
      <c r="Y40" s="225" t="s">
        <v>336</v>
      </c>
    </row>
    <row r="41" spans="1:26" x14ac:dyDescent="0.3">
      <c r="A41" s="50"/>
      <c r="B41" s="50"/>
      <c r="C41" s="68"/>
      <c r="D41" s="68"/>
      <c r="E41" s="50"/>
      <c r="F41" s="50"/>
      <c r="G41" s="50"/>
      <c r="H41" s="50"/>
      <c r="I41" s="50"/>
      <c r="J41" s="50"/>
      <c r="K41" s="50"/>
      <c r="L41" s="50"/>
      <c r="M41" s="50"/>
      <c r="N41" s="50"/>
      <c r="O41" s="50"/>
      <c r="P41" s="50"/>
      <c r="Q41" s="50"/>
      <c r="R41" s="50"/>
      <c r="S41" s="50"/>
      <c r="T41" s="50"/>
      <c r="U41" s="50"/>
      <c r="V41" s="50"/>
      <c r="W41" s="50"/>
      <c r="X41" s="50"/>
      <c r="Y41" s="50"/>
      <c r="Z41" s="50"/>
    </row>
    <row r="42" spans="1:26" x14ac:dyDescent="0.3">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row>
    <row r="43" spans="1:26" s="52" customFormat="1" x14ac:dyDescent="0.3">
      <c r="A43" s="11" t="s">
        <v>511</v>
      </c>
    </row>
    <row r="44" spans="1:26" s="50" customFormat="1" x14ac:dyDescent="0.3">
      <c r="A44" s="51"/>
    </row>
    <row r="45" spans="1:26" s="50" customFormat="1" x14ac:dyDescent="0.3"/>
    <row r="46" spans="1:26" x14ac:dyDescent="0.3">
      <c r="A46" s="510" t="s">
        <v>3</v>
      </c>
      <c r="B46" s="511"/>
      <c r="C46" s="112" t="s">
        <v>4</v>
      </c>
      <c r="D46" s="70" t="s">
        <v>314</v>
      </c>
      <c r="E46" s="66"/>
      <c r="F46" s="69" t="s">
        <v>315</v>
      </c>
      <c r="G46" s="69" t="s">
        <v>316</v>
      </c>
      <c r="H46" s="69" t="s">
        <v>36</v>
      </c>
      <c r="I46" s="50"/>
      <c r="J46" s="50"/>
      <c r="K46" s="50"/>
      <c r="L46" s="50"/>
      <c r="M46" s="50"/>
      <c r="N46" s="50"/>
      <c r="O46" s="50"/>
      <c r="P46" s="50"/>
      <c r="Q46" s="50"/>
      <c r="R46" s="50"/>
      <c r="S46" s="50"/>
      <c r="T46" s="50"/>
      <c r="U46" s="50"/>
      <c r="V46" s="50"/>
      <c r="W46" s="50"/>
      <c r="X46" s="50"/>
      <c r="Y46" s="50"/>
      <c r="Z46" s="50"/>
    </row>
    <row r="47" spans="1:26" x14ac:dyDescent="0.3">
      <c r="A47" s="512" t="s">
        <v>507</v>
      </c>
      <c r="B47" s="513"/>
      <c r="C47" s="508" t="s">
        <v>319</v>
      </c>
      <c r="D47" s="514"/>
      <c r="E47" s="66"/>
      <c r="F47" s="225">
        <v>7.2101529750016338E-2</v>
      </c>
      <c r="G47" s="225">
        <v>0.26782684222547759</v>
      </c>
      <c r="H47" s="225">
        <v>3.4060828489830097</v>
      </c>
      <c r="I47" s="50"/>
      <c r="J47" s="50"/>
      <c r="K47" s="50"/>
      <c r="L47" s="50"/>
      <c r="M47" s="50"/>
      <c r="N47" s="50"/>
      <c r="O47" s="50"/>
      <c r="P47" s="50"/>
      <c r="Q47" s="50"/>
      <c r="R47" s="50"/>
      <c r="S47" s="50"/>
      <c r="T47" s="50"/>
      <c r="U47" s="50"/>
      <c r="V47" s="50"/>
      <c r="W47" s="50"/>
      <c r="X47" s="50"/>
      <c r="Y47" s="50"/>
      <c r="Z47" s="50"/>
    </row>
    <row r="48" spans="1:26" x14ac:dyDescent="0.3">
      <c r="A48" s="512" t="s">
        <v>508</v>
      </c>
      <c r="B48" s="513"/>
      <c r="C48" s="508"/>
      <c r="D48" s="514"/>
      <c r="E48" s="66"/>
      <c r="F48" s="225">
        <v>7.8031552018613143E-2</v>
      </c>
      <c r="G48" s="225">
        <v>0.28585900036048262</v>
      </c>
      <c r="H48" s="225">
        <v>3.6289707186326705</v>
      </c>
      <c r="I48" s="50"/>
      <c r="J48" s="50"/>
      <c r="K48" s="50"/>
      <c r="L48" s="50"/>
      <c r="M48" s="50"/>
      <c r="N48" s="50"/>
      <c r="O48" s="50"/>
      <c r="P48" s="50"/>
      <c r="Q48" s="50"/>
      <c r="R48" s="50"/>
      <c r="S48" s="50"/>
      <c r="T48" s="50"/>
      <c r="U48" s="50"/>
      <c r="V48" s="50"/>
      <c r="W48" s="50"/>
      <c r="X48" s="50"/>
      <c r="Y48" s="50"/>
      <c r="Z48" s="50"/>
    </row>
    <row r="49" s="50" customFormat="1" x14ac:dyDescent="0.3"/>
    <row r="50" s="50" customFormat="1" x14ac:dyDescent="0.3"/>
    <row r="51" s="50" customFormat="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sheetData>
  <mergeCells count="18">
    <mergeCell ref="A46:B46"/>
    <mergeCell ref="A47:B47"/>
    <mergeCell ref="C47:C48"/>
    <mergeCell ref="D47:D48"/>
    <mergeCell ref="A48:B48"/>
    <mergeCell ref="O8:Y8"/>
    <mergeCell ref="F9:M9"/>
    <mergeCell ref="O9:Y9"/>
    <mergeCell ref="A13:A26"/>
    <mergeCell ref="C13:C40"/>
    <mergeCell ref="D13:D40"/>
    <mergeCell ref="A27:A40"/>
    <mergeCell ref="A3:H3"/>
    <mergeCell ref="A8:A12"/>
    <mergeCell ref="B8:B12"/>
    <mergeCell ref="C8:C12"/>
    <mergeCell ref="D8:D9"/>
    <mergeCell ref="F8:M8"/>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116"/>
  <sheetViews>
    <sheetView workbookViewId="0"/>
  </sheetViews>
  <sheetFormatPr defaultColWidth="0" defaultRowHeight="0" customHeight="1" zeroHeight="1" x14ac:dyDescent="0.3"/>
  <cols>
    <col min="1" max="1" width="5.765625" customWidth="1"/>
    <col min="2" max="2" width="23.4609375" customWidth="1"/>
    <col min="3" max="3" width="20.4609375" customWidth="1"/>
    <col min="4" max="4" width="20.765625" customWidth="1"/>
    <col min="5" max="5" width="25.765625" customWidth="1"/>
    <col min="6" max="6" width="1.61328125" customWidth="1"/>
    <col min="7" max="14" width="15.61328125" customWidth="1"/>
    <col min="15" max="15" width="1.84375" customWidth="1"/>
    <col min="16" max="26" width="15.61328125" customWidth="1"/>
    <col min="27" max="27" width="9" customWidth="1"/>
    <col min="28" max="28" width="0" hidden="1" customWidth="1"/>
    <col min="29" max="16384" width="9" hidden="1"/>
  </cols>
  <sheetData>
    <row r="1" spans="1:26" s="3" customFormat="1" ht="12.4" customHeight="1" x14ac:dyDescent="0.3"/>
    <row r="2" spans="1:26" s="3" customFormat="1" ht="18.399999999999999" customHeight="1" x14ac:dyDescent="0.35">
      <c r="B2" s="48" t="s">
        <v>514</v>
      </c>
      <c r="C2" s="48"/>
      <c r="D2" s="48"/>
      <c r="E2" s="48"/>
      <c r="F2" s="48"/>
      <c r="G2" s="48"/>
      <c r="H2" s="47"/>
      <c r="I2" s="47"/>
      <c r="O2" s="5"/>
    </row>
    <row r="3" spans="1:26" s="3" customFormat="1" ht="53.75" customHeight="1" x14ac:dyDescent="0.3">
      <c r="B3" s="496" t="s">
        <v>515</v>
      </c>
      <c r="C3" s="497"/>
      <c r="D3" s="497"/>
      <c r="E3" s="497"/>
      <c r="F3" s="497"/>
      <c r="G3" s="497"/>
      <c r="H3" s="497"/>
      <c r="I3" s="497"/>
      <c r="J3" s="6"/>
      <c r="K3" s="6"/>
      <c r="L3" s="6"/>
      <c r="M3" s="6"/>
      <c r="N3" s="6"/>
      <c r="O3" s="6"/>
      <c r="P3" s="6"/>
      <c r="Q3" s="6"/>
      <c r="R3" s="6"/>
      <c r="S3" s="6"/>
      <c r="T3" s="6"/>
      <c r="U3" s="6"/>
      <c r="V3" s="6"/>
      <c r="W3" s="6"/>
      <c r="X3" s="6"/>
      <c r="Y3" s="6"/>
      <c r="Z3" s="6"/>
    </row>
    <row r="4" spans="1:26" s="3" customFormat="1" ht="12.4" customHeight="1" x14ac:dyDescent="0.3">
      <c r="B4" s="47"/>
      <c r="C4" s="47"/>
      <c r="D4" s="47"/>
      <c r="E4" s="47"/>
      <c r="F4" s="47"/>
      <c r="G4" s="47"/>
      <c r="H4" s="47"/>
      <c r="I4" s="47"/>
    </row>
    <row r="5" spans="1:26" s="7" customFormat="1" ht="13.5" x14ac:dyDescent="0.3"/>
    <row r="6" spans="1:26" s="7" customFormat="1" ht="13.5" x14ac:dyDescent="0.3">
      <c r="B6" s="8"/>
    </row>
    <row r="7" spans="1:26" s="10" customFormat="1" ht="13.5" x14ac:dyDescent="0.3">
      <c r="B7" s="11" t="s">
        <v>516</v>
      </c>
    </row>
    <row r="8" spans="1:26" s="7" customFormat="1" ht="13.5" x14ac:dyDescent="0.3">
      <c r="B8" s="8"/>
    </row>
    <row r="9" spans="1:26" s="1" customFormat="1" ht="13.5" x14ac:dyDescent="0.3">
      <c r="A9" s="7"/>
      <c r="B9" s="515" t="s">
        <v>374</v>
      </c>
      <c r="C9" s="516" t="s">
        <v>47</v>
      </c>
      <c r="D9" s="517" t="s">
        <v>4</v>
      </c>
      <c r="E9" s="518"/>
      <c r="F9" s="12"/>
      <c r="G9" s="502" t="s">
        <v>510</v>
      </c>
      <c r="H9" s="503"/>
      <c r="I9" s="503"/>
      <c r="J9" s="503"/>
      <c r="K9" s="503"/>
      <c r="L9" s="503"/>
      <c r="M9" s="503"/>
      <c r="N9" s="504"/>
      <c r="O9" s="54"/>
      <c r="P9" s="480" t="s">
        <v>502</v>
      </c>
      <c r="Q9" s="483"/>
      <c r="R9" s="483"/>
      <c r="S9" s="483"/>
      <c r="T9" s="483"/>
      <c r="U9" s="483"/>
      <c r="V9" s="483"/>
      <c r="W9" s="483"/>
      <c r="X9" s="483"/>
      <c r="Y9" s="483"/>
      <c r="Z9" s="484"/>
    </row>
    <row r="10" spans="1:26" s="1" customFormat="1" ht="12.4" customHeight="1" x14ac:dyDescent="0.3">
      <c r="A10" s="7"/>
      <c r="B10" s="515"/>
      <c r="C10" s="516"/>
      <c r="D10" s="517"/>
      <c r="E10" s="518"/>
      <c r="F10" s="12"/>
      <c r="G10" s="456" t="s">
        <v>486</v>
      </c>
      <c r="H10" s="457"/>
      <c r="I10" s="457"/>
      <c r="J10" s="457"/>
      <c r="K10" s="457"/>
      <c r="L10" s="457"/>
      <c r="M10" s="457"/>
      <c r="N10" s="458"/>
      <c r="O10" s="54"/>
      <c r="P10" s="485" t="s">
        <v>503</v>
      </c>
      <c r="Q10" s="486"/>
      <c r="R10" s="486"/>
      <c r="S10" s="486"/>
      <c r="T10" s="486"/>
      <c r="U10" s="486"/>
      <c r="V10" s="486"/>
      <c r="W10" s="486"/>
      <c r="X10" s="486"/>
      <c r="Y10" s="486"/>
      <c r="Z10" s="487"/>
    </row>
    <row r="11" spans="1:26" s="1" customFormat="1" ht="23" x14ac:dyDescent="0.3">
      <c r="A11" s="7"/>
      <c r="B11" s="515"/>
      <c r="C11" s="516"/>
      <c r="D11" s="517"/>
      <c r="E11" s="13" t="s">
        <v>5</v>
      </c>
      <c r="F11" s="12"/>
      <c r="G11" s="234" t="s">
        <v>306</v>
      </c>
      <c r="H11" s="234" t="s">
        <v>300</v>
      </c>
      <c r="I11" s="234" t="s">
        <v>301</v>
      </c>
      <c r="J11" s="234" t="s">
        <v>302</v>
      </c>
      <c r="K11" s="234" t="s">
        <v>6</v>
      </c>
      <c r="L11" s="15" t="s">
        <v>7</v>
      </c>
      <c r="M11" s="234" t="s">
        <v>8</v>
      </c>
      <c r="N11" s="234" t="s">
        <v>307</v>
      </c>
      <c r="O11" s="23"/>
      <c r="P11" s="110" t="s">
        <v>473</v>
      </c>
      <c r="Q11" s="356" t="s">
        <v>10</v>
      </c>
      <c r="R11" s="356" t="s">
        <v>11</v>
      </c>
      <c r="S11" s="17" t="s">
        <v>12</v>
      </c>
      <c r="T11" s="356" t="s">
        <v>13</v>
      </c>
      <c r="U11" s="356" t="s">
        <v>14</v>
      </c>
      <c r="V11" s="356" t="s">
        <v>15</v>
      </c>
      <c r="W11" s="356" t="s">
        <v>16</v>
      </c>
      <c r="X11" s="356" t="s">
        <v>17</v>
      </c>
      <c r="Y11" s="356" t="s">
        <v>18</v>
      </c>
      <c r="Z11" s="356" t="s">
        <v>19</v>
      </c>
    </row>
    <row r="12" spans="1:26" s="2" customFormat="1" ht="12.4" customHeight="1" x14ac:dyDescent="0.3">
      <c r="A12" s="9"/>
      <c r="B12" s="515"/>
      <c r="C12" s="516"/>
      <c r="D12" s="517"/>
      <c r="E12" s="13" t="s">
        <v>35</v>
      </c>
      <c r="F12" s="12"/>
      <c r="G12" s="18" t="s">
        <v>308</v>
      </c>
      <c r="H12" s="18" t="s">
        <v>309</v>
      </c>
      <c r="I12" s="18" t="s">
        <v>310</v>
      </c>
      <c r="J12" s="18" t="s">
        <v>311</v>
      </c>
      <c r="K12" s="18" t="s">
        <v>20</v>
      </c>
      <c r="L12" s="19" t="s">
        <v>21</v>
      </c>
      <c r="M12" s="18" t="s">
        <v>22</v>
      </c>
      <c r="N12" s="18" t="s">
        <v>312</v>
      </c>
      <c r="O12" s="12"/>
      <c r="P12" s="18" t="s">
        <v>313</v>
      </c>
      <c r="Q12" s="18" t="s">
        <v>23</v>
      </c>
      <c r="R12" s="18" t="s">
        <v>24</v>
      </c>
      <c r="S12" s="20" t="s">
        <v>25</v>
      </c>
      <c r="T12" s="18" t="s">
        <v>26</v>
      </c>
      <c r="U12" s="18" t="s">
        <v>27</v>
      </c>
      <c r="V12" s="18" t="s">
        <v>28</v>
      </c>
      <c r="W12" s="18" t="s">
        <v>29</v>
      </c>
      <c r="X12" s="18" t="s">
        <v>30</v>
      </c>
      <c r="Y12" s="18" t="s">
        <v>31</v>
      </c>
      <c r="Z12" s="18" t="s">
        <v>32</v>
      </c>
    </row>
    <row r="13" spans="1:26" s="2" customFormat="1" ht="12.4" customHeight="1" x14ac:dyDescent="0.3">
      <c r="A13" s="9"/>
      <c r="B13" s="515"/>
      <c r="C13" s="516"/>
      <c r="D13" s="517"/>
      <c r="E13" s="248" t="s">
        <v>458</v>
      </c>
      <c r="F13" s="12"/>
      <c r="G13" s="16" t="s">
        <v>315</v>
      </c>
      <c r="H13" s="16" t="s">
        <v>315</v>
      </c>
      <c r="I13" s="16" t="s">
        <v>316</v>
      </c>
      <c r="J13" s="16" t="s">
        <v>316</v>
      </c>
      <c r="K13" s="16" t="s">
        <v>36</v>
      </c>
      <c r="L13" s="22" t="s">
        <v>36</v>
      </c>
      <c r="M13" s="16" t="s">
        <v>37</v>
      </c>
      <c r="N13" s="16" t="s">
        <v>37</v>
      </c>
      <c r="O13" s="12"/>
      <c r="P13" s="16" t="s">
        <v>317</v>
      </c>
      <c r="Q13" s="16" t="s">
        <v>38</v>
      </c>
      <c r="R13" s="16" t="s">
        <v>38</v>
      </c>
      <c r="S13" s="17" t="s">
        <v>39</v>
      </c>
      <c r="T13" s="16" t="s">
        <v>39</v>
      </c>
      <c r="U13" s="16" t="s">
        <v>40</v>
      </c>
      <c r="V13" s="16" t="s">
        <v>40</v>
      </c>
      <c r="W13" s="16" t="s">
        <v>41</v>
      </c>
      <c r="X13" s="16" t="s">
        <v>41</v>
      </c>
      <c r="Y13" s="16" t="s">
        <v>42</v>
      </c>
      <c r="Z13" s="16" t="s">
        <v>42</v>
      </c>
    </row>
    <row r="14" spans="1:26" s="2" customFormat="1" ht="12.4" customHeight="1" x14ac:dyDescent="0.3">
      <c r="A14" s="9"/>
      <c r="B14" s="519" t="s">
        <v>507</v>
      </c>
      <c r="C14" s="71" t="s">
        <v>318</v>
      </c>
      <c r="D14" s="522" t="s">
        <v>319</v>
      </c>
      <c r="E14" s="495"/>
      <c r="F14" s="12"/>
      <c r="G14" s="224">
        <v>68.702166793238945</v>
      </c>
      <c r="H14" s="224">
        <v>68.681919333337049</v>
      </c>
      <c r="I14" s="224">
        <v>86.659614008099624</v>
      </c>
      <c r="J14" s="224">
        <v>85.649243705648431</v>
      </c>
      <c r="K14" s="224">
        <v>97.996949103895901</v>
      </c>
      <c r="L14" s="224">
        <v>97.17111065327714</v>
      </c>
      <c r="M14" s="224">
        <v>118.43145127194565</v>
      </c>
      <c r="N14" s="224">
        <v>116.25728302586171</v>
      </c>
      <c r="O14" s="12"/>
      <c r="P14" s="224" t="s">
        <v>336</v>
      </c>
      <c r="Q14" s="224" t="s">
        <v>336</v>
      </c>
      <c r="R14" s="224" t="s">
        <v>336</v>
      </c>
      <c r="S14" s="224" t="s">
        <v>336</v>
      </c>
      <c r="T14" s="224" t="s">
        <v>336</v>
      </c>
      <c r="U14" s="224" t="s">
        <v>336</v>
      </c>
      <c r="V14" s="224" t="s">
        <v>336</v>
      </c>
      <c r="W14" s="224" t="s">
        <v>336</v>
      </c>
      <c r="X14" s="224" t="s">
        <v>336</v>
      </c>
      <c r="Y14" s="224" t="s">
        <v>336</v>
      </c>
      <c r="Z14" s="224" t="s">
        <v>336</v>
      </c>
    </row>
    <row r="15" spans="1:26" s="2" customFormat="1" ht="12.4" customHeight="1" x14ac:dyDescent="0.3">
      <c r="A15" s="9"/>
      <c r="B15" s="520"/>
      <c r="C15" s="71" t="s">
        <v>320</v>
      </c>
      <c r="D15" s="522"/>
      <c r="E15" s="495"/>
      <c r="F15" s="12"/>
      <c r="G15" s="224">
        <v>68.68266085677898</v>
      </c>
      <c r="H15" s="224">
        <v>68.662677895270846</v>
      </c>
      <c r="I15" s="224">
        <v>86.575750300526337</v>
      </c>
      <c r="J15" s="224">
        <v>85.585277115439624</v>
      </c>
      <c r="K15" s="224">
        <v>97.778789138865818</v>
      </c>
      <c r="L15" s="224">
        <v>96.978462519301218</v>
      </c>
      <c r="M15" s="224">
        <v>118.23185463682731</v>
      </c>
      <c r="N15" s="224">
        <v>116.08468984982765</v>
      </c>
      <c r="O15" s="12"/>
      <c r="P15" s="224" t="s">
        <v>336</v>
      </c>
      <c r="Q15" s="224" t="s">
        <v>336</v>
      </c>
      <c r="R15" s="224" t="s">
        <v>336</v>
      </c>
      <c r="S15" s="224" t="s">
        <v>336</v>
      </c>
      <c r="T15" s="224" t="s">
        <v>336</v>
      </c>
      <c r="U15" s="224" t="s">
        <v>336</v>
      </c>
      <c r="V15" s="224" t="s">
        <v>336</v>
      </c>
      <c r="W15" s="224" t="s">
        <v>336</v>
      </c>
      <c r="X15" s="224" t="s">
        <v>336</v>
      </c>
      <c r="Y15" s="224" t="s">
        <v>336</v>
      </c>
      <c r="Z15" s="224" t="s">
        <v>336</v>
      </c>
    </row>
    <row r="16" spans="1:26" s="2" customFormat="1" ht="12.4" customHeight="1" x14ac:dyDescent="0.3">
      <c r="A16" s="9"/>
      <c r="B16" s="520"/>
      <c r="C16" s="71" t="s">
        <v>321</v>
      </c>
      <c r="D16" s="522"/>
      <c r="E16" s="495"/>
      <c r="F16" s="12"/>
      <c r="G16" s="224">
        <v>68.691489961573978</v>
      </c>
      <c r="H16" s="224">
        <v>68.67138727993634</v>
      </c>
      <c r="I16" s="224">
        <v>86.613712200026143</v>
      </c>
      <c r="J16" s="224">
        <v>85.614232169105591</v>
      </c>
      <c r="K16" s="224">
        <v>97.877542817071387</v>
      </c>
      <c r="L16" s="224">
        <v>97.06566778235171</v>
      </c>
      <c r="M16" s="224">
        <v>118.56217933957592</v>
      </c>
      <c r="N16" s="224">
        <v>116.36929151604633</v>
      </c>
      <c r="O16" s="12"/>
      <c r="P16" s="224" t="s">
        <v>336</v>
      </c>
      <c r="Q16" s="224" t="s">
        <v>336</v>
      </c>
      <c r="R16" s="224" t="s">
        <v>336</v>
      </c>
      <c r="S16" s="224" t="s">
        <v>336</v>
      </c>
      <c r="T16" s="224" t="s">
        <v>336</v>
      </c>
      <c r="U16" s="224" t="s">
        <v>336</v>
      </c>
      <c r="V16" s="224" t="s">
        <v>336</v>
      </c>
      <c r="W16" s="224" t="s">
        <v>336</v>
      </c>
      <c r="X16" s="224" t="s">
        <v>336</v>
      </c>
      <c r="Y16" s="224" t="s">
        <v>336</v>
      </c>
      <c r="Z16" s="224" t="s">
        <v>336</v>
      </c>
    </row>
    <row r="17" spans="1:26" s="2" customFormat="1" ht="12.4" customHeight="1" x14ac:dyDescent="0.3">
      <c r="A17" s="9"/>
      <c r="B17" s="520"/>
      <c r="C17" s="71" t="s">
        <v>322</v>
      </c>
      <c r="D17" s="522"/>
      <c r="E17" s="495"/>
      <c r="F17" s="12"/>
      <c r="G17" s="224">
        <v>68.702138276297916</v>
      </c>
      <c r="H17" s="224">
        <v>68.681891204315647</v>
      </c>
      <c r="I17" s="224">
        <v>86.659493041459967</v>
      </c>
      <c r="J17" s="224">
        <v>85.649151298243794</v>
      </c>
      <c r="K17" s="224">
        <v>97.996635197901782</v>
      </c>
      <c r="L17" s="224">
        <v>97.170833403152713</v>
      </c>
      <c r="M17" s="224">
        <v>118.68818431066661</v>
      </c>
      <c r="N17" s="224">
        <v>116.47965342077406</v>
      </c>
      <c r="O17" s="12"/>
      <c r="P17" s="224" t="s">
        <v>336</v>
      </c>
      <c r="Q17" s="224" t="s">
        <v>336</v>
      </c>
      <c r="R17" s="224" t="s">
        <v>336</v>
      </c>
      <c r="S17" s="224" t="s">
        <v>336</v>
      </c>
      <c r="T17" s="224" t="s">
        <v>336</v>
      </c>
      <c r="U17" s="224" t="s">
        <v>336</v>
      </c>
      <c r="V17" s="224" t="s">
        <v>336</v>
      </c>
      <c r="W17" s="224" t="s">
        <v>336</v>
      </c>
      <c r="X17" s="224" t="s">
        <v>336</v>
      </c>
      <c r="Y17" s="224" t="s">
        <v>336</v>
      </c>
      <c r="Z17" s="224" t="s">
        <v>336</v>
      </c>
    </row>
    <row r="18" spans="1:26" s="2" customFormat="1" ht="12.4" customHeight="1" x14ac:dyDescent="0.3">
      <c r="A18" s="9"/>
      <c r="B18" s="520"/>
      <c r="C18" s="71" t="s">
        <v>323</v>
      </c>
      <c r="D18" s="522"/>
      <c r="E18" s="495"/>
      <c r="F18" s="12"/>
      <c r="G18" s="224">
        <v>68.684476774518345</v>
      </c>
      <c r="H18" s="224">
        <v>68.664469190197863</v>
      </c>
      <c r="I18" s="224">
        <v>86.583558758063532</v>
      </c>
      <c r="J18" s="224">
        <v>85.591232878808256</v>
      </c>
      <c r="K18" s="224">
        <v>97.799102296882751</v>
      </c>
      <c r="L18" s="224">
        <v>96.996400201886203</v>
      </c>
      <c r="M18" s="224">
        <v>118.34158282603606</v>
      </c>
      <c r="N18" s="224">
        <v>116.17870790802206</v>
      </c>
      <c r="O18" s="12"/>
      <c r="P18" s="224" t="s">
        <v>336</v>
      </c>
      <c r="Q18" s="224" t="s">
        <v>336</v>
      </c>
      <c r="R18" s="224" t="s">
        <v>336</v>
      </c>
      <c r="S18" s="224" t="s">
        <v>336</v>
      </c>
      <c r="T18" s="224" t="s">
        <v>336</v>
      </c>
      <c r="U18" s="224" t="s">
        <v>336</v>
      </c>
      <c r="V18" s="224" t="s">
        <v>336</v>
      </c>
      <c r="W18" s="224" t="s">
        <v>336</v>
      </c>
      <c r="X18" s="224" t="s">
        <v>336</v>
      </c>
      <c r="Y18" s="224" t="s">
        <v>336</v>
      </c>
      <c r="Z18" s="224" t="s">
        <v>336</v>
      </c>
    </row>
    <row r="19" spans="1:26" s="2" customFormat="1" ht="12.4" customHeight="1" x14ac:dyDescent="0.3">
      <c r="A19" s="9"/>
      <c r="B19" s="520"/>
      <c r="C19" s="71" t="s">
        <v>324</v>
      </c>
      <c r="D19" s="522"/>
      <c r="E19" s="495"/>
      <c r="F19" s="12"/>
      <c r="G19" s="224">
        <v>68.691469332493085</v>
      </c>
      <c r="H19" s="224">
        <v>68.671366930085739</v>
      </c>
      <c r="I19" s="224">
        <v>86.613622845767168</v>
      </c>
      <c r="J19" s="224">
        <v>85.614164071455562</v>
      </c>
      <c r="K19" s="224">
        <v>97.877310062425408</v>
      </c>
      <c r="L19" s="224">
        <v>97.06546226748624</v>
      </c>
      <c r="M19" s="224">
        <v>118.16325327325271</v>
      </c>
      <c r="N19" s="224">
        <v>116.02663842429294</v>
      </c>
      <c r="O19" s="12"/>
      <c r="P19" s="224" t="s">
        <v>336</v>
      </c>
      <c r="Q19" s="224" t="s">
        <v>336</v>
      </c>
      <c r="R19" s="224" t="s">
        <v>336</v>
      </c>
      <c r="S19" s="224" t="s">
        <v>336</v>
      </c>
      <c r="T19" s="224" t="s">
        <v>336</v>
      </c>
      <c r="U19" s="224" t="s">
        <v>336</v>
      </c>
      <c r="V19" s="224" t="s">
        <v>336</v>
      </c>
      <c r="W19" s="224" t="s">
        <v>336</v>
      </c>
      <c r="X19" s="224" t="s">
        <v>336</v>
      </c>
      <c r="Y19" s="224" t="s">
        <v>336</v>
      </c>
      <c r="Z19" s="224" t="s">
        <v>336</v>
      </c>
    </row>
    <row r="20" spans="1:26" s="2" customFormat="1" ht="12.4" customHeight="1" x14ac:dyDescent="0.3">
      <c r="A20" s="9"/>
      <c r="B20" s="520"/>
      <c r="C20" s="71" t="s">
        <v>325</v>
      </c>
      <c r="D20" s="522"/>
      <c r="E20" s="495"/>
      <c r="F20" s="12"/>
      <c r="G20" s="224">
        <v>68.695530607737979</v>
      </c>
      <c r="H20" s="224">
        <v>68.675373133833617</v>
      </c>
      <c r="I20" s="224">
        <v>86.631082482246995</v>
      </c>
      <c r="J20" s="224">
        <v>85.627481433975092</v>
      </c>
      <c r="K20" s="224">
        <v>97.922728265618431</v>
      </c>
      <c r="L20" s="224">
        <v>97.105569267855799</v>
      </c>
      <c r="M20" s="224">
        <v>118.42842982944278</v>
      </c>
      <c r="N20" s="224">
        <v>116.25570175281975</v>
      </c>
      <c r="O20" s="12"/>
      <c r="P20" s="224" t="s">
        <v>336</v>
      </c>
      <c r="Q20" s="224" t="s">
        <v>336</v>
      </c>
      <c r="R20" s="224" t="s">
        <v>336</v>
      </c>
      <c r="S20" s="224" t="s">
        <v>336</v>
      </c>
      <c r="T20" s="224" t="s">
        <v>336</v>
      </c>
      <c r="U20" s="224" t="s">
        <v>336</v>
      </c>
      <c r="V20" s="224" t="s">
        <v>336</v>
      </c>
      <c r="W20" s="224" t="s">
        <v>336</v>
      </c>
      <c r="X20" s="224" t="s">
        <v>336</v>
      </c>
      <c r="Y20" s="224" t="s">
        <v>336</v>
      </c>
      <c r="Z20" s="224" t="s">
        <v>336</v>
      </c>
    </row>
    <row r="21" spans="1:26" ht="12.4" customHeight="1" x14ac:dyDescent="0.3">
      <c r="A21" s="7"/>
      <c r="B21" s="520"/>
      <c r="C21" s="71" t="s">
        <v>326</v>
      </c>
      <c r="D21" s="522"/>
      <c r="E21" s="495"/>
      <c r="F21" s="23"/>
      <c r="G21" s="224">
        <v>68.680424464545325</v>
      </c>
      <c r="H21" s="224">
        <v>68.660471828680869</v>
      </c>
      <c r="I21" s="224">
        <v>86.566135709071048</v>
      </c>
      <c r="J21" s="224">
        <v>85.577943591331319</v>
      </c>
      <c r="K21" s="224">
        <v>97.753778348648396</v>
      </c>
      <c r="L21" s="224">
        <v>96.956376497034555</v>
      </c>
      <c r="M21" s="224">
        <v>118.2945873792935</v>
      </c>
      <c r="N21" s="224">
        <v>116.13820872670217</v>
      </c>
      <c r="O21" s="23"/>
      <c r="P21" s="224" t="s">
        <v>336</v>
      </c>
      <c r="Q21" s="224" t="s">
        <v>336</v>
      </c>
      <c r="R21" s="224" t="s">
        <v>336</v>
      </c>
      <c r="S21" s="224" t="s">
        <v>336</v>
      </c>
      <c r="T21" s="224" t="s">
        <v>336</v>
      </c>
      <c r="U21" s="224" t="s">
        <v>336</v>
      </c>
      <c r="V21" s="224" t="s">
        <v>336</v>
      </c>
      <c r="W21" s="224" t="s">
        <v>336</v>
      </c>
      <c r="X21" s="224" t="s">
        <v>336</v>
      </c>
      <c r="Y21" s="224" t="s">
        <v>336</v>
      </c>
      <c r="Z21" s="224" t="s">
        <v>336</v>
      </c>
    </row>
    <row r="22" spans="1:26" ht="12.4" customHeight="1" x14ac:dyDescent="0.3">
      <c r="A22" s="7"/>
      <c r="B22" s="520"/>
      <c r="C22" s="71" t="s">
        <v>327</v>
      </c>
      <c r="D22" s="522"/>
      <c r="E22" s="495"/>
      <c r="F22" s="23"/>
      <c r="G22" s="224">
        <v>68.69036253949163</v>
      </c>
      <c r="H22" s="224">
        <v>68.670275144610898</v>
      </c>
      <c r="I22" s="224">
        <v>86.608863685659017</v>
      </c>
      <c r="J22" s="224">
        <v>85.61053410109416</v>
      </c>
      <c r="K22" s="224">
        <v>97.864929465818818</v>
      </c>
      <c r="L22" s="224">
        <v>97.054529489388273</v>
      </c>
      <c r="M22" s="224">
        <v>118.3338046878049</v>
      </c>
      <c r="N22" s="224">
        <v>116.17264808035524</v>
      </c>
      <c r="O22" s="23"/>
      <c r="P22" s="224" t="s">
        <v>336</v>
      </c>
      <c r="Q22" s="224" t="s">
        <v>336</v>
      </c>
      <c r="R22" s="224" t="s">
        <v>336</v>
      </c>
      <c r="S22" s="224" t="s">
        <v>336</v>
      </c>
      <c r="T22" s="224" t="s">
        <v>336</v>
      </c>
      <c r="U22" s="224" t="s">
        <v>336</v>
      </c>
      <c r="V22" s="224" t="s">
        <v>336</v>
      </c>
      <c r="W22" s="224" t="s">
        <v>336</v>
      </c>
      <c r="X22" s="224" t="s">
        <v>336</v>
      </c>
      <c r="Y22" s="224" t="s">
        <v>336</v>
      </c>
      <c r="Z22" s="224" t="s">
        <v>336</v>
      </c>
    </row>
    <row r="23" spans="1:26" ht="12.4" customHeight="1" x14ac:dyDescent="0.3">
      <c r="A23" s="7"/>
      <c r="B23" s="520"/>
      <c r="C23" s="71" t="s">
        <v>328</v>
      </c>
      <c r="D23" s="522"/>
      <c r="E23" s="495"/>
      <c r="F23" s="23"/>
      <c r="G23" s="224">
        <v>68.685461585914183</v>
      </c>
      <c r="H23" s="224">
        <v>68.665440646443344</v>
      </c>
      <c r="I23" s="224">
        <v>86.587791236570553</v>
      </c>
      <c r="J23" s="224">
        <v>85.594461317532918</v>
      </c>
      <c r="K23" s="224">
        <v>97.810111750512519</v>
      </c>
      <c r="L23" s="224">
        <v>97.006122251460653</v>
      </c>
      <c r="M23" s="224">
        <v>118.12075448242457</v>
      </c>
      <c r="N23" s="224">
        <v>115.98931169485611</v>
      </c>
      <c r="O23" s="23"/>
      <c r="P23" s="224" t="s">
        <v>336</v>
      </c>
      <c r="Q23" s="224" t="s">
        <v>336</v>
      </c>
      <c r="R23" s="224" t="s">
        <v>336</v>
      </c>
      <c r="S23" s="224" t="s">
        <v>336</v>
      </c>
      <c r="T23" s="224" t="s">
        <v>336</v>
      </c>
      <c r="U23" s="224" t="s">
        <v>336</v>
      </c>
      <c r="V23" s="224" t="s">
        <v>336</v>
      </c>
      <c r="W23" s="224" t="s">
        <v>336</v>
      </c>
      <c r="X23" s="224" t="s">
        <v>336</v>
      </c>
      <c r="Y23" s="224" t="s">
        <v>336</v>
      </c>
      <c r="Z23" s="224" t="s">
        <v>336</v>
      </c>
    </row>
    <row r="24" spans="1:26" ht="12.4" customHeight="1" x14ac:dyDescent="0.3">
      <c r="A24" s="7"/>
      <c r="B24" s="520"/>
      <c r="C24" s="71" t="s">
        <v>329</v>
      </c>
      <c r="D24" s="522"/>
      <c r="E24" s="495"/>
      <c r="F24" s="23"/>
      <c r="G24" s="224">
        <v>68.671157560696429</v>
      </c>
      <c r="H24" s="224">
        <v>68.651330582572669</v>
      </c>
      <c r="I24" s="224">
        <v>86.526293005382186</v>
      </c>
      <c r="J24" s="224">
        <v>85.547553838481548</v>
      </c>
      <c r="K24" s="224">
        <v>97.650132706506909</v>
      </c>
      <c r="L24" s="224">
        <v>96.864851293844183</v>
      </c>
      <c r="M24" s="224">
        <v>118.04461733557049</v>
      </c>
      <c r="N24" s="224">
        <v>115.92248816025224</v>
      </c>
      <c r="O24" s="23"/>
      <c r="P24" s="224" t="s">
        <v>336</v>
      </c>
      <c r="Q24" s="224" t="s">
        <v>336</v>
      </c>
      <c r="R24" s="224" t="s">
        <v>336</v>
      </c>
      <c r="S24" s="224" t="s">
        <v>336</v>
      </c>
      <c r="T24" s="224" t="s">
        <v>336</v>
      </c>
      <c r="U24" s="224" t="s">
        <v>336</v>
      </c>
      <c r="V24" s="224" t="s">
        <v>336</v>
      </c>
      <c r="W24" s="224" t="s">
        <v>336</v>
      </c>
      <c r="X24" s="224" t="s">
        <v>336</v>
      </c>
      <c r="Y24" s="224" t="s">
        <v>336</v>
      </c>
      <c r="Z24" s="224" t="s">
        <v>336</v>
      </c>
    </row>
    <row r="25" spans="1:26" ht="12.4" customHeight="1" x14ac:dyDescent="0.3">
      <c r="A25" s="7"/>
      <c r="B25" s="520"/>
      <c r="C25" s="71" t="s">
        <v>330</v>
      </c>
      <c r="D25" s="522"/>
      <c r="E25" s="495"/>
      <c r="F25" s="23"/>
      <c r="G25" s="224">
        <v>68.702741762601519</v>
      </c>
      <c r="H25" s="224">
        <v>68.682486507202356</v>
      </c>
      <c r="I25" s="224">
        <v>86.662087390754721</v>
      </c>
      <c r="J25" s="224">
        <v>85.651130147878007</v>
      </c>
      <c r="K25" s="224">
        <v>98.003383912654513</v>
      </c>
      <c r="L25" s="224">
        <v>97.176792925729728</v>
      </c>
      <c r="M25" s="224">
        <v>118.3614900691685</v>
      </c>
      <c r="N25" s="224">
        <v>116.19769965150239</v>
      </c>
      <c r="O25" s="23"/>
      <c r="P25" s="224" t="s">
        <v>336</v>
      </c>
      <c r="Q25" s="224" t="s">
        <v>336</v>
      </c>
      <c r="R25" s="224" t="s">
        <v>336</v>
      </c>
      <c r="S25" s="224" t="s">
        <v>336</v>
      </c>
      <c r="T25" s="224" t="s">
        <v>336</v>
      </c>
      <c r="U25" s="224" t="s">
        <v>336</v>
      </c>
      <c r="V25" s="224" t="s">
        <v>336</v>
      </c>
      <c r="W25" s="224" t="s">
        <v>336</v>
      </c>
      <c r="X25" s="224" t="s">
        <v>336</v>
      </c>
      <c r="Y25" s="224" t="s">
        <v>336</v>
      </c>
      <c r="Z25" s="224" t="s">
        <v>336</v>
      </c>
    </row>
    <row r="26" spans="1:26" ht="12.4" customHeight="1" x14ac:dyDescent="0.3">
      <c r="A26" s="7"/>
      <c r="B26" s="520"/>
      <c r="C26" s="71" t="s">
        <v>331</v>
      </c>
      <c r="D26" s="522"/>
      <c r="E26" s="495"/>
      <c r="F26" s="23"/>
      <c r="G26" s="224">
        <v>68.696846532777627</v>
      </c>
      <c r="H26" s="224">
        <v>68.676671216342328</v>
      </c>
      <c r="I26" s="224">
        <v>86.636741851488935</v>
      </c>
      <c r="J26" s="224">
        <v>85.631797942264583</v>
      </c>
      <c r="K26" s="224">
        <v>97.937451136388688</v>
      </c>
      <c r="L26" s="224">
        <v>97.118570378104408</v>
      </c>
      <c r="M26" s="224">
        <v>118.38200017246123</v>
      </c>
      <c r="N26" s="224">
        <v>116.21669400000823</v>
      </c>
      <c r="O26" s="23"/>
      <c r="P26" s="224" t="s">
        <v>336</v>
      </c>
      <c r="Q26" s="224" t="s">
        <v>336</v>
      </c>
      <c r="R26" s="224" t="s">
        <v>336</v>
      </c>
      <c r="S26" s="224" t="s">
        <v>336</v>
      </c>
      <c r="T26" s="224" t="s">
        <v>336</v>
      </c>
      <c r="U26" s="224" t="s">
        <v>336</v>
      </c>
      <c r="V26" s="224" t="s">
        <v>336</v>
      </c>
      <c r="W26" s="224" t="s">
        <v>336</v>
      </c>
      <c r="X26" s="224" t="s">
        <v>336</v>
      </c>
      <c r="Y26" s="224" t="s">
        <v>336</v>
      </c>
      <c r="Z26" s="224" t="s">
        <v>336</v>
      </c>
    </row>
    <row r="27" spans="1:26" ht="12.4" customHeight="1" x14ac:dyDescent="0.3">
      <c r="A27" s="7"/>
      <c r="B27" s="521"/>
      <c r="C27" s="71" t="s">
        <v>332</v>
      </c>
      <c r="D27" s="522"/>
      <c r="E27" s="495"/>
      <c r="F27" s="23"/>
      <c r="G27" s="224">
        <v>68.697157313013491</v>
      </c>
      <c r="H27" s="224">
        <v>68.676977780389578</v>
      </c>
      <c r="I27" s="224">
        <v>86.638075303725927</v>
      </c>
      <c r="J27" s="224">
        <v>85.632815258881649</v>
      </c>
      <c r="K27" s="224">
        <v>97.940918651094151</v>
      </c>
      <c r="L27" s="224">
        <v>97.121632485490977</v>
      </c>
      <c r="M27" s="224">
        <v>118.20051942227433</v>
      </c>
      <c r="N27" s="224">
        <v>116.06049172438998</v>
      </c>
      <c r="O27" s="23"/>
      <c r="P27" s="224" t="s">
        <v>336</v>
      </c>
      <c r="Q27" s="224" t="s">
        <v>336</v>
      </c>
      <c r="R27" s="224" t="s">
        <v>336</v>
      </c>
      <c r="S27" s="224" t="s">
        <v>336</v>
      </c>
      <c r="T27" s="224" t="s">
        <v>336</v>
      </c>
      <c r="U27" s="224" t="s">
        <v>336</v>
      </c>
      <c r="V27" s="224" t="s">
        <v>336</v>
      </c>
      <c r="W27" s="224" t="s">
        <v>336</v>
      </c>
      <c r="X27" s="224" t="s">
        <v>336</v>
      </c>
      <c r="Y27" s="224" t="s">
        <v>336</v>
      </c>
      <c r="Z27" s="224" t="s">
        <v>336</v>
      </c>
    </row>
    <row r="28" spans="1:26" ht="12.4" customHeight="1" x14ac:dyDescent="0.3">
      <c r="A28" s="7"/>
      <c r="B28" s="519" t="s">
        <v>508</v>
      </c>
      <c r="C28" s="71" t="s">
        <v>318</v>
      </c>
      <c r="D28" s="522"/>
      <c r="E28" s="495"/>
      <c r="F28" s="23"/>
      <c r="G28" s="224">
        <v>90.751581677013888</v>
      </c>
      <c r="H28" s="224">
        <v>90.724179330427219</v>
      </c>
      <c r="I28" s="224">
        <v>115.10761401173286</v>
      </c>
      <c r="J28" s="224">
        <v>113.85347761575416</v>
      </c>
      <c r="K28" s="224">
        <v>130.72086516861378</v>
      </c>
      <c r="L28" s="224">
        <v>129.50020713456647</v>
      </c>
      <c r="M28" s="224">
        <v>157.96553067682373</v>
      </c>
      <c r="N28" s="224">
        <v>155.01525592807798</v>
      </c>
      <c r="O28" s="23"/>
      <c r="P28" s="224" t="s">
        <v>336</v>
      </c>
      <c r="Q28" s="224" t="s">
        <v>336</v>
      </c>
      <c r="R28" s="224" t="s">
        <v>336</v>
      </c>
      <c r="S28" s="224" t="s">
        <v>336</v>
      </c>
      <c r="T28" s="224" t="s">
        <v>336</v>
      </c>
      <c r="U28" s="224" t="s">
        <v>336</v>
      </c>
      <c r="V28" s="224" t="s">
        <v>336</v>
      </c>
      <c r="W28" s="224" t="s">
        <v>336</v>
      </c>
      <c r="X28" s="224" t="s">
        <v>336</v>
      </c>
      <c r="Y28" s="224" t="s">
        <v>336</v>
      </c>
      <c r="Z28" s="224" t="s">
        <v>336</v>
      </c>
    </row>
    <row r="29" spans="1:26" ht="12.4" customHeight="1" x14ac:dyDescent="0.3">
      <c r="A29" s="7"/>
      <c r="B29" s="520"/>
      <c r="C29" s="71" t="s">
        <v>320</v>
      </c>
      <c r="D29" s="522"/>
      <c r="E29" s="495"/>
      <c r="F29" s="23"/>
      <c r="G29" s="224">
        <v>90.726713861208424</v>
      </c>
      <c r="H29" s="224">
        <v>90.699648717954958</v>
      </c>
      <c r="I29" s="224">
        <v>114.99952994364455</v>
      </c>
      <c r="J29" s="224">
        <v>113.7684169653958</v>
      </c>
      <c r="K29" s="224">
        <v>130.43540208664726</v>
      </c>
      <c r="L29" s="224">
        <v>129.24944666151694</v>
      </c>
      <c r="M29" s="224">
        <v>157.71890509862112</v>
      </c>
      <c r="N29" s="224">
        <v>154.80203460643523</v>
      </c>
      <c r="O29" s="23"/>
      <c r="P29" s="224" t="s">
        <v>336</v>
      </c>
      <c r="Q29" s="224" t="s">
        <v>336</v>
      </c>
      <c r="R29" s="224" t="s">
        <v>336</v>
      </c>
      <c r="S29" s="224" t="s">
        <v>336</v>
      </c>
      <c r="T29" s="224" t="s">
        <v>336</v>
      </c>
      <c r="U29" s="224" t="s">
        <v>336</v>
      </c>
      <c r="V29" s="224" t="s">
        <v>336</v>
      </c>
      <c r="W29" s="224" t="s">
        <v>336</v>
      </c>
      <c r="X29" s="224" t="s">
        <v>336</v>
      </c>
      <c r="Y29" s="224" t="s">
        <v>336</v>
      </c>
      <c r="Z29" s="224" t="s">
        <v>336</v>
      </c>
    </row>
    <row r="30" spans="1:26" ht="12.4" customHeight="1" x14ac:dyDescent="0.3">
      <c r="A30" s="7"/>
      <c r="B30" s="520"/>
      <c r="C30" s="71" t="s">
        <v>321</v>
      </c>
      <c r="D30" s="522"/>
      <c r="E30" s="495"/>
      <c r="F30" s="23"/>
      <c r="G30" s="224">
        <v>90.736815527100234</v>
      </c>
      <c r="H30" s="224">
        <v>90.709613408220818</v>
      </c>
      <c r="I30" s="224">
        <v>115.04343692123767</v>
      </c>
      <c r="J30" s="224">
        <v>113.80297101379854</v>
      </c>
      <c r="K30" s="224">
        <v>130.55136651406212</v>
      </c>
      <c r="L30" s="224">
        <v>129.35131370051138</v>
      </c>
      <c r="M30" s="224">
        <v>158.13146094168721</v>
      </c>
      <c r="N30" s="224">
        <v>155.15731992396641</v>
      </c>
      <c r="O30" s="23"/>
      <c r="P30" s="224" t="s">
        <v>336</v>
      </c>
      <c r="Q30" s="224" t="s">
        <v>336</v>
      </c>
      <c r="R30" s="224" t="s">
        <v>336</v>
      </c>
      <c r="S30" s="224" t="s">
        <v>336</v>
      </c>
      <c r="T30" s="224" t="s">
        <v>336</v>
      </c>
      <c r="U30" s="224" t="s">
        <v>336</v>
      </c>
      <c r="V30" s="224" t="s">
        <v>336</v>
      </c>
      <c r="W30" s="224" t="s">
        <v>336</v>
      </c>
      <c r="X30" s="224" t="s">
        <v>336</v>
      </c>
      <c r="Y30" s="224" t="s">
        <v>336</v>
      </c>
      <c r="Z30" s="224" t="s">
        <v>336</v>
      </c>
    </row>
    <row r="31" spans="1:26" ht="12.4" customHeight="1" x14ac:dyDescent="0.3">
      <c r="A31" s="7"/>
      <c r="B31" s="520"/>
      <c r="C31" s="71" t="s">
        <v>322</v>
      </c>
      <c r="D31" s="522"/>
      <c r="E31" s="495"/>
      <c r="F31" s="23"/>
      <c r="G31" s="224">
        <v>90.750361121481532</v>
      </c>
      <c r="H31" s="224">
        <v>90.722975326243784</v>
      </c>
      <c r="I31" s="224">
        <v>115.10231016971058</v>
      </c>
      <c r="J31" s="224">
        <v>113.84930348025661</v>
      </c>
      <c r="K31" s="224">
        <v>130.70685761070567</v>
      </c>
      <c r="L31" s="224">
        <v>129.48790238282052</v>
      </c>
      <c r="M31" s="224">
        <v>158.28074626311744</v>
      </c>
      <c r="N31" s="224">
        <v>155.28834195336944</v>
      </c>
      <c r="O31" s="23"/>
      <c r="P31" s="224" t="s">
        <v>336</v>
      </c>
      <c r="Q31" s="224" t="s">
        <v>336</v>
      </c>
      <c r="R31" s="224" t="s">
        <v>336</v>
      </c>
      <c r="S31" s="224" t="s">
        <v>336</v>
      </c>
      <c r="T31" s="224" t="s">
        <v>336</v>
      </c>
      <c r="U31" s="224" t="s">
        <v>336</v>
      </c>
      <c r="V31" s="224" t="s">
        <v>336</v>
      </c>
      <c r="W31" s="224" t="s">
        <v>336</v>
      </c>
      <c r="X31" s="224" t="s">
        <v>336</v>
      </c>
      <c r="Y31" s="224" t="s">
        <v>336</v>
      </c>
      <c r="Z31" s="224" t="s">
        <v>336</v>
      </c>
    </row>
    <row r="32" spans="1:26" ht="12.4" customHeight="1" x14ac:dyDescent="0.3">
      <c r="A32" s="7"/>
      <c r="B32" s="520"/>
      <c r="C32" s="71" t="s">
        <v>323</v>
      </c>
      <c r="D32" s="522"/>
      <c r="E32" s="495"/>
      <c r="F32" s="23"/>
      <c r="G32" s="224">
        <v>90.728447956652246</v>
      </c>
      <c r="H32" s="224">
        <v>90.70135930003957</v>
      </c>
      <c r="I32" s="224">
        <v>115.00706783297443</v>
      </c>
      <c r="J32" s="224">
        <v>113.77434910812336</v>
      </c>
      <c r="K32" s="224">
        <v>130.45531099905753</v>
      </c>
      <c r="L32" s="224">
        <v>129.26693529650524</v>
      </c>
      <c r="M32" s="224">
        <v>157.85791673557029</v>
      </c>
      <c r="N32" s="224">
        <v>154.9210478647903</v>
      </c>
      <c r="O32" s="23"/>
      <c r="P32" s="224" t="s">
        <v>336</v>
      </c>
      <c r="Q32" s="224" t="s">
        <v>336</v>
      </c>
      <c r="R32" s="224" t="s">
        <v>336</v>
      </c>
      <c r="S32" s="224" t="s">
        <v>336</v>
      </c>
      <c r="T32" s="224" t="s">
        <v>336</v>
      </c>
      <c r="U32" s="224" t="s">
        <v>336</v>
      </c>
      <c r="V32" s="224" t="s">
        <v>336</v>
      </c>
      <c r="W32" s="224" t="s">
        <v>336</v>
      </c>
      <c r="X32" s="224" t="s">
        <v>336</v>
      </c>
      <c r="Y32" s="224" t="s">
        <v>336</v>
      </c>
      <c r="Z32" s="224" t="s">
        <v>336</v>
      </c>
    </row>
    <row r="33" spans="1:27" ht="12.4" customHeight="1" x14ac:dyDescent="0.3">
      <c r="A33" s="7"/>
      <c r="B33" s="520"/>
      <c r="C33" s="71" t="s">
        <v>324</v>
      </c>
      <c r="D33" s="522"/>
      <c r="E33" s="495"/>
      <c r="F33" s="23"/>
      <c r="G33" s="224">
        <v>90.736883480754258</v>
      </c>
      <c r="H33" s="224">
        <v>90.709680439957424</v>
      </c>
      <c r="I33" s="224">
        <v>115.04373162743062</v>
      </c>
      <c r="J33" s="224">
        <v>113.80320299324913</v>
      </c>
      <c r="K33" s="224">
        <v>130.55214456197515</v>
      </c>
      <c r="L33" s="224">
        <v>129.35199718556163</v>
      </c>
      <c r="M33" s="224">
        <v>157.60450975626051</v>
      </c>
      <c r="N33" s="224">
        <v>154.7048291596432</v>
      </c>
      <c r="O33" s="23"/>
      <c r="P33" s="224" t="s">
        <v>336</v>
      </c>
      <c r="Q33" s="224" t="s">
        <v>336</v>
      </c>
      <c r="R33" s="224" t="s">
        <v>336</v>
      </c>
      <c r="S33" s="224" t="s">
        <v>336</v>
      </c>
      <c r="T33" s="224" t="s">
        <v>336</v>
      </c>
      <c r="U33" s="224" t="s">
        <v>336</v>
      </c>
      <c r="V33" s="224" t="s">
        <v>336</v>
      </c>
      <c r="W33" s="224" t="s">
        <v>336</v>
      </c>
      <c r="X33" s="224" t="s">
        <v>336</v>
      </c>
      <c r="Y33" s="224" t="s">
        <v>336</v>
      </c>
      <c r="Z33" s="224" t="s">
        <v>336</v>
      </c>
    </row>
    <row r="34" spans="1:27" ht="12.4" customHeight="1" x14ac:dyDescent="0.3">
      <c r="A34" s="7"/>
      <c r="B34" s="520"/>
      <c r="C34" s="71" t="s">
        <v>325</v>
      </c>
      <c r="D34" s="522"/>
      <c r="E34" s="495"/>
      <c r="F34" s="23"/>
      <c r="G34" s="224">
        <v>90.74335337588721</v>
      </c>
      <c r="H34" s="224">
        <v>90.716062603793802</v>
      </c>
      <c r="I34" s="224">
        <v>115.07185117237076</v>
      </c>
      <c r="J34" s="224">
        <v>113.82533274703412</v>
      </c>
      <c r="K34" s="224">
        <v>130.62641127650858</v>
      </c>
      <c r="L34" s="224">
        <v>129.41723561952793</v>
      </c>
      <c r="M34" s="224">
        <v>157.96774010569058</v>
      </c>
      <c r="N34" s="224">
        <v>155.01859427653147</v>
      </c>
      <c r="O34" s="23"/>
      <c r="P34" s="224" t="s">
        <v>336</v>
      </c>
      <c r="Q34" s="224" t="s">
        <v>336</v>
      </c>
      <c r="R34" s="224" t="s">
        <v>336</v>
      </c>
      <c r="S34" s="224" t="s">
        <v>336</v>
      </c>
      <c r="T34" s="224" t="s">
        <v>336</v>
      </c>
      <c r="U34" s="224" t="s">
        <v>336</v>
      </c>
      <c r="V34" s="224" t="s">
        <v>336</v>
      </c>
      <c r="W34" s="224" t="s">
        <v>336</v>
      </c>
      <c r="X34" s="224" t="s">
        <v>336</v>
      </c>
      <c r="Y34" s="224" t="s">
        <v>336</v>
      </c>
      <c r="Z34" s="224" t="s">
        <v>336</v>
      </c>
    </row>
    <row r="35" spans="1:27" ht="12.4" customHeight="1" x14ac:dyDescent="0.3">
      <c r="A35" s="7"/>
      <c r="B35" s="520"/>
      <c r="C35" s="71" t="s">
        <v>326</v>
      </c>
      <c r="D35" s="522"/>
      <c r="E35" s="495"/>
      <c r="F35" s="23"/>
      <c r="G35" s="224">
        <v>90.723631750057876</v>
      </c>
      <c r="H35" s="224">
        <v>90.696608400053904</v>
      </c>
      <c r="I35" s="224">
        <v>114.98613450044385</v>
      </c>
      <c r="J35" s="224">
        <v>113.75787490250377</v>
      </c>
      <c r="K35" s="224">
        <v>130.40002332693211</v>
      </c>
      <c r="L35" s="224">
        <v>129.21836874100885</v>
      </c>
      <c r="M35" s="224">
        <v>157.80855471070817</v>
      </c>
      <c r="N35" s="224">
        <v>154.87853533033959</v>
      </c>
      <c r="O35" s="23"/>
      <c r="P35" s="224" t="s">
        <v>336</v>
      </c>
      <c r="Q35" s="224" t="s">
        <v>336</v>
      </c>
      <c r="R35" s="224" t="s">
        <v>336</v>
      </c>
      <c r="S35" s="224" t="s">
        <v>336</v>
      </c>
      <c r="T35" s="224" t="s">
        <v>336</v>
      </c>
      <c r="U35" s="224" t="s">
        <v>336</v>
      </c>
      <c r="V35" s="224" t="s">
        <v>336</v>
      </c>
      <c r="W35" s="224" t="s">
        <v>336</v>
      </c>
      <c r="X35" s="224" t="s">
        <v>336</v>
      </c>
      <c r="Y35" s="224" t="s">
        <v>336</v>
      </c>
      <c r="Z35" s="224" t="s">
        <v>336</v>
      </c>
    </row>
    <row r="36" spans="1:27" ht="12.4" customHeight="1" x14ac:dyDescent="0.3">
      <c r="A36" s="7"/>
      <c r="B36" s="520"/>
      <c r="C36" s="71" t="s">
        <v>327</v>
      </c>
      <c r="D36" s="522"/>
      <c r="E36" s="495"/>
      <c r="F36" s="23"/>
      <c r="G36" s="224">
        <v>90.734624483278665</v>
      </c>
      <c r="H36" s="224">
        <v>90.70745207323175</v>
      </c>
      <c r="I36" s="224">
        <v>115.03391207587146</v>
      </c>
      <c r="J36" s="224">
        <v>113.7954752341865</v>
      </c>
      <c r="K36" s="224">
        <v>130.52620938114725</v>
      </c>
      <c r="L36" s="224">
        <v>129.32921488012039</v>
      </c>
      <c r="M36" s="224">
        <v>157.83853295208715</v>
      </c>
      <c r="N36" s="224">
        <v>154.90515170870677</v>
      </c>
      <c r="O36" s="23"/>
      <c r="P36" s="224" t="s">
        <v>336</v>
      </c>
      <c r="Q36" s="224" t="s">
        <v>336</v>
      </c>
      <c r="R36" s="224" t="s">
        <v>336</v>
      </c>
      <c r="S36" s="224" t="s">
        <v>336</v>
      </c>
      <c r="T36" s="224" t="s">
        <v>336</v>
      </c>
      <c r="U36" s="224" t="s">
        <v>336</v>
      </c>
      <c r="V36" s="224" t="s">
        <v>336</v>
      </c>
      <c r="W36" s="224" t="s">
        <v>336</v>
      </c>
      <c r="X36" s="224" t="s">
        <v>336</v>
      </c>
      <c r="Y36" s="224" t="s">
        <v>336</v>
      </c>
      <c r="Z36" s="224" t="s">
        <v>336</v>
      </c>
    </row>
    <row r="37" spans="1:27" ht="12.4" customHeight="1" x14ac:dyDescent="0.3">
      <c r="A37" s="7"/>
      <c r="B37" s="520"/>
      <c r="C37" s="71" t="s">
        <v>328</v>
      </c>
      <c r="D37" s="522"/>
      <c r="E37" s="495"/>
      <c r="F37" s="23"/>
      <c r="G37" s="224">
        <v>90.730181075528037</v>
      </c>
      <c r="H37" s="224">
        <v>90.703068916991796</v>
      </c>
      <c r="I37" s="224">
        <v>115.01459904250231</v>
      </c>
      <c r="J37" s="224">
        <v>113.78027618233038</v>
      </c>
      <c r="K37" s="224">
        <v>130.47520110883656</v>
      </c>
      <c r="L37" s="224">
        <v>129.28440749528133</v>
      </c>
      <c r="M37" s="224">
        <v>157.56852017289501</v>
      </c>
      <c r="N37" s="224">
        <v>154.67294046470522</v>
      </c>
      <c r="O37" s="23"/>
      <c r="P37" s="224" t="s">
        <v>336</v>
      </c>
      <c r="Q37" s="224" t="s">
        <v>336</v>
      </c>
      <c r="R37" s="224" t="s">
        <v>336</v>
      </c>
      <c r="S37" s="224" t="s">
        <v>336</v>
      </c>
      <c r="T37" s="224" t="s">
        <v>336</v>
      </c>
      <c r="U37" s="224" t="s">
        <v>336</v>
      </c>
      <c r="V37" s="224" t="s">
        <v>336</v>
      </c>
      <c r="W37" s="224" t="s">
        <v>336</v>
      </c>
      <c r="X37" s="224" t="s">
        <v>336</v>
      </c>
      <c r="Y37" s="224" t="s">
        <v>336</v>
      </c>
      <c r="Z37" s="224" t="s">
        <v>336</v>
      </c>
    </row>
    <row r="38" spans="1:27" ht="12.4" customHeight="1" x14ac:dyDescent="0.3">
      <c r="A38" s="7"/>
      <c r="B38" s="520"/>
      <c r="C38" s="71" t="s">
        <v>329</v>
      </c>
      <c r="D38" s="522"/>
      <c r="E38" s="495"/>
      <c r="F38" s="23"/>
      <c r="G38" s="224">
        <v>90.711649080189062</v>
      </c>
      <c r="H38" s="224">
        <v>90.684788212576848</v>
      </c>
      <c r="I38" s="224">
        <v>114.93405294123107</v>
      </c>
      <c r="J38" s="224">
        <v>113.71688750244701</v>
      </c>
      <c r="K38" s="224">
        <v>130.26246927437478</v>
      </c>
      <c r="L38" s="224">
        <v>129.09753661147397</v>
      </c>
      <c r="M38" s="224">
        <v>157.47846044537968</v>
      </c>
      <c r="N38" s="224">
        <v>154.59368922146237</v>
      </c>
      <c r="O38" s="23"/>
      <c r="P38" s="224" t="s">
        <v>336</v>
      </c>
      <c r="Q38" s="224" t="s">
        <v>336</v>
      </c>
      <c r="R38" s="224" t="s">
        <v>336</v>
      </c>
      <c r="S38" s="224" t="s">
        <v>336</v>
      </c>
      <c r="T38" s="224" t="s">
        <v>336</v>
      </c>
      <c r="U38" s="224" t="s">
        <v>336</v>
      </c>
      <c r="V38" s="224" t="s">
        <v>336</v>
      </c>
      <c r="W38" s="224" t="s">
        <v>336</v>
      </c>
      <c r="X38" s="224" t="s">
        <v>336</v>
      </c>
      <c r="Y38" s="224" t="s">
        <v>336</v>
      </c>
      <c r="Z38" s="224" t="s">
        <v>336</v>
      </c>
    </row>
    <row r="39" spans="1:27" ht="12.4" customHeight="1" x14ac:dyDescent="0.3">
      <c r="A39" s="7"/>
      <c r="B39" s="520"/>
      <c r="C39" s="71" t="s">
        <v>330</v>
      </c>
      <c r="D39" s="522"/>
      <c r="E39" s="495"/>
      <c r="F39" s="23"/>
      <c r="G39" s="224">
        <v>90.751652555142144</v>
      </c>
      <c r="H39" s="224">
        <v>90.724249248299543</v>
      </c>
      <c r="I39" s="224">
        <v>115.1079232040385</v>
      </c>
      <c r="J39" s="224">
        <v>113.85372085823585</v>
      </c>
      <c r="K39" s="224">
        <v>130.7216823220852</v>
      </c>
      <c r="L39" s="224">
        <v>129.50092491246821</v>
      </c>
      <c r="M39" s="224">
        <v>157.86439776708593</v>
      </c>
      <c r="N39" s="224">
        <v>154.9290778544472</v>
      </c>
      <c r="O39" s="23"/>
      <c r="P39" s="224" t="s">
        <v>336</v>
      </c>
      <c r="Q39" s="224" t="s">
        <v>336</v>
      </c>
      <c r="R39" s="224" t="s">
        <v>336</v>
      </c>
      <c r="S39" s="224" t="s">
        <v>336</v>
      </c>
      <c r="T39" s="224" t="s">
        <v>336</v>
      </c>
      <c r="U39" s="224" t="s">
        <v>336</v>
      </c>
      <c r="V39" s="224" t="s">
        <v>336</v>
      </c>
      <c r="W39" s="224" t="s">
        <v>336</v>
      </c>
      <c r="X39" s="224" t="s">
        <v>336</v>
      </c>
      <c r="Y39" s="224" t="s">
        <v>336</v>
      </c>
      <c r="Z39" s="224" t="s">
        <v>336</v>
      </c>
    </row>
    <row r="40" spans="1:27" ht="12.4" customHeight="1" x14ac:dyDescent="0.3">
      <c r="A40" s="7"/>
      <c r="B40" s="520"/>
      <c r="C40" s="71" t="s">
        <v>331</v>
      </c>
      <c r="D40" s="522"/>
      <c r="E40" s="495"/>
      <c r="F40" s="23"/>
      <c r="G40" s="224">
        <v>90.743767877733276</v>
      </c>
      <c r="H40" s="224">
        <v>90.716471485904876</v>
      </c>
      <c r="I40" s="224">
        <v>115.07365387112203</v>
      </c>
      <c r="J40" s="224">
        <v>113.82675135822539</v>
      </c>
      <c r="K40" s="224">
        <v>130.63117296082316</v>
      </c>
      <c r="L40" s="224">
        <v>129.42141840739069</v>
      </c>
      <c r="M40" s="224">
        <v>157.86827671001086</v>
      </c>
      <c r="N40" s="224">
        <v>154.934110620767</v>
      </c>
      <c r="O40" s="23"/>
      <c r="P40" s="224" t="s">
        <v>336</v>
      </c>
      <c r="Q40" s="224" t="s">
        <v>336</v>
      </c>
      <c r="R40" s="224" t="s">
        <v>336</v>
      </c>
      <c r="S40" s="224" t="s">
        <v>336</v>
      </c>
      <c r="T40" s="224" t="s">
        <v>336</v>
      </c>
      <c r="U40" s="224" t="s">
        <v>336</v>
      </c>
      <c r="V40" s="224" t="s">
        <v>336</v>
      </c>
      <c r="W40" s="224" t="s">
        <v>336</v>
      </c>
      <c r="X40" s="224" t="s">
        <v>336</v>
      </c>
      <c r="Y40" s="224" t="s">
        <v>336</v>
      </c>
      <c r="Z40" s="224" t="s">
        <v>336</v>
      </c>
    </row>
    <row r="41" spans="1:27" ht="12.4" customHeight="1" x14ac:dyDescent="0.3">
      <c r="A41" s="7"/>
      <c r="B41" s="521"/>
      <c r="C41" s="71" t="s">
        <v>332</v>
      </c>
      <c r="D41" s="522"/>
      <c r="E41" s="495"/>
      <c r="F41" s="23"/>
      <c r="G41" s="224">
        <v>90.747247800818172</v>
      </c>
      <c r="H41" s="224">
        <v>90.719904220854062</v>
      </c>
      <c r="I41" s="224">
        <v>115.08877749988251</v>
      </c>
      <c r="J41" s="224">
        <v>113.83865354410425</v>
      </c>
      <c r="K41" s="224">
        <v>130.671115666291</v>
      </c>
      <c r="L41" s="224">
        <v>129.4565054808383</v>
      </c>
      <c r="M41" s="224">
        <v>157.69282082388395</v>
      </c>
      <c r="N41" s="224">
        <v>154.78345901147173</v>
      </c>
      <c r="O41" s="23"/>
      <c r="P41" s="224" t="s">
        <v>336</v>
      </c>
      <c r="Q41" s="224" t="s">
        <v>336</v>
      </c>
      <c r="R41" s="224" t="s">
        <v>336</v>
      </c>
      <c r="S41" s="224" t="s">
        <v>336</v>
      </c>
      <c r="T41" s="224" t="s">
        <v>336</v>
      </c>
      <c r="U41" s="224" t="s">
        <v>336</v>
      </c>
      <c r="V41" s="224" t="s">
        <v>336</v>
      </c>
      <c r="W41" s="224" t="s">
        <v>336</v>
      </c>
      <c r="X41" s="224" t="s">
        <v>336</v>
      </c>
      <c r="Y41" s="224" t="s">
        <v>336</v>
      </c>
      <c r="Z41" s="224" t="s">
        <v>336</v>
      </c>
    </row>
    <row r="42" spans="1:27" ht="12.4" customHeight="1" x14ac:dyDescent="0.3">
      <c r="A42" s="7"/>
      <c r="B42" s="72" t="s">
        <v>34</v>
      </c>
      <c r="C42" s="291"/>
      <c r="D42" s="522"/>
      <c r="E42" s="495"/>
      <c r="F42" s="23"/>
      <c r="G42" s="224">
        <v>21.926269106402124</v>
      </c>
      <c r="H42" s="224">
        <v>21.926269106402124</v>
      </c>
      <c r="I42" s="224">
        <v>22.64764819235609</v>
      </c>
      <c r="J42" s="224">
        <v>22.505107470829557</v>
      </c>
      <c r="K42" s="224">
        <v>19.106297226763825</v>
      </c>
      <c r="L42" s="224">
        <v>19.106297226763825</v>
      </c>
      <c r="M42" s="224">
        <v>20.852393125569616</v>
      </c>
      <c r="N42" s="224">
        <v>20.852393125569616</v>
      </c>
      <c r="O42" s="23"/>
      <c r="P42" s="224" t="s">
        <v>336</v>
      </c>
      <c r="Q42" s="224" t="s">
        <v>336</v>
      </c>
      <c r="R42" s="224" t="s">
        <v>336</v>
      </c>
      <c r="S42" s="224" t="s">
        <v>336</v>
      </c>
      <c r="T42" s="224" t="s">
        <v>336</v>
      </c>
      <c r="U42" s="224" t="s">
        <v>336</v>
      </c>
      <c r="V42" s="224" t="s">
        <v>336</v>
      </c>
      <c r="W42" s="224" t="s">
        <v>336</v>
      </c>
      <c r="X42" s="224" t="s">
        <v>336</v>
      </c>
      <c r="Y42" s="224" t="s">
        <v>336</v>
      </c>
      <c r="Z42" s="224" t="s">
        <v>336</v>
      </c>
    </row>
    <row r="43" spans="1:27" ht="13.5" x14ac:dyDescent="0.3">
      <c r="A43" s="7"/>
      <c r="B43" s="7"/>
      <c r="C43" s="7"/>
      <c r="D43" s="24"/>
      <c r="E43" s="24"/>
      <c r="F43" s="7"/>
      <c r="G43" s="7"/>
      <c r="H43" s="7"/>
      <c r="I43" s="7"/>
      <c r="J43" s="7"/>
      <c r="K43" s="7"/>
      <c r="L43" s="7"/>
      <c r="M43" s="7"/>
      <c r="N43" s="7"/>
      <c r="O43" s="7"/>
      <c r="P43" s="7"/>
      <c r="Q43" s="7"/>
      <c r="R43" s="7"/>
      <c r="S43" s="7"/>
      <c r="T43" s="7"/>
      <c r="U43" s="7"/>
      <c r="V43" s="7"/>
      <c r="W43" s="7"/>
      <c r="X43" s="7"/>
      <c r="Y43" s="7"/>
      <c r="Z43" s="7"/>
      <c r="AA43" s="7"/>
    </row>
    <row r="44" spans="1:27" s="10" customFormat="1" ht="13.5" x14ac:dyDescent="0.3">
      <c r="B44" s="11" t="s">
        <v>518</v>
      </c>
    </row>
    <row r="45" spans="1:27" s="7" customFormat="1" ht="13.5" x14ac:dyDescent="0.3">
      <c r="B45" s="9"/>
      <c r="C45" s="9"/>
    </row>
    <row r="46" spans="1:27" s="1" customFormat="1" ht="13.5" x14ac:dyDescent="0.3">
      <c r="A46" s="7"/>
      <c r="B46" s="515" t="s">
        <v>374</v>
      </c>
      <c r="C46" s="530" t="s">
        <v>369</v>
      </c>
      <c r="D46" s="517" t="s">
        <v>4</v>
      </c>
      <c r="E46" s="528"/>
      <c r="F46" s="12"/>
      <c r="G46" s="502" t="s">
        <v>510</v>
      </c>
      <c r="H46" s="503"/>
      <c r="I46" s="503"/>
      <c r="J46" s="503"/>
      <c r="K46" s="503"/>
      <c r="L46" s="503"/>
      <c r="M46" s="503"/>
      <c r="N46" s="504"/>
      <c r="O46" s="54"/>
      <c r="P46" s="480" t="s">
        <v>502</v>
      </c>
      <c r="Q46" s="483"/>
      <c r="R46" s="483"/>
      <c r="S46" s="483"/>
      <c r="T46" s="483"/>
      <c r="U46" s="483"/>
      <c r="V46" s="483"/>
      <c r="W46" s="483"/>
      <c r="X46" s="483"/>
      <c r="Y46" s="483"/>
      <c r="Z46" s="484"/>
    </row>
    <row r="47" spans="1:27" s="1" customFormat="1" ht="12.4" customHeight="1" x14ac:dyDescent="0.3">
      <c r="A47" s="7"/>
      <c r="B47" s="515"/>
      <c r="C47" s="531"/>
      <c r="D47" s="517"/>
      <c r="E47" s="529"/>
      <c r="F47" s="12"/>
      <c r="G47" s="456" t="s">
        <v>486</v>
      </c>
      <c r="H47" s="457"/>
      <c r="I47" s="457"/>
      <c r="J47" s="457"/>
      <c r="K47" s="457"/>
      <c r="L47" s="457"/>
      <c r="M47" s="457"/>
      <c r="N47" s="458"/>
      <c r="O47" s="54"/>
      <c r="P47" s="485" t="s">
        <v>503</v>
      </c>
      <c r="Q47" s="486"/>
      <c r="R47" s="486"/>
      <c r="S47" s="486"/>
      <c r="T47" s="486"/>
      <c r="U47" s="486"/>
      <c r="V47" s="486"/>
      <c r="W47" s="486"/>
      <c r="X47" s="486"/>
      <c r="Y47" s="486"/>
      <c r="Z47" s="487"/>
    </row>
    <row r="48" spans="1:27" s="1" customFormat="1" ht="22.5" customHeight="1" x14ac:dyDescent="0.3">
      <c r="A48" s="7"/>
      <c r="B48" s="515"/>
      <c r="C48" s="531"/>
      <c r="D48" s="517"/>
      <c r="E48" s="13" t="s">
        <v>5</v>
      </c>
      <c r="F48" s="12"/>
      <c r="G48" s="14" t="s">
        <v>306</v>
      </c>
      <c r="H48" s="14" t="s">
        <v>300</v>
      </c>
      <c r="I48" s="14" t="s">
        <v>301</v>
      </c>
      <c r="J48" s="14" t="s">
        <v>302</v>
      </c>
      <c r="K48" s="14" t="s">
        <v>6</v>
      </c>
      <c r="L48" s="15" t="s">
        <v>7</v>
      </c>
      <c r="M48" s="14" t="s">
        <v>8</v>
      </c>
      <c r="N48" s="14" t="s">
        <v>307</v>
      </c>
      <c r="O48" s="12"/>
      <c r="P48" s="16" t="s">
        <v>9</v>
      </c>
      <c r="Q48" s="16" t="s">
        <v>10</v>
      </c>
      <c r="R48" s="16" t="s">
        <v>11</v>
      </c>
      <c r="S48" s="17" t="s">
        <v>12</v>
      </c>
      <c r="T48" s="16" t="s">
        <v>13</v>
      </c>
      <c r="U48" s="16" t="s">
        <v>14</v>
      </c>
      <c r="V48" s="16" t="s">
        <v>15</v>
      </c>
      <c r="W48" s="16" t="s">
        <v>16</v>
      </c>
      <c r="X48" s="16" t="s">
        <v>17</v>
      </c>
      <c r="Y48" s="16" t="s">
        <v>18</v>
      </c>
      <c r="Z48" s="16" t="s">
        <v>19</v>
      </c>
    </row>
    <row r="49" spans="1:26" s="2" customFormat="1" ht="12.4" customHeight="1" x14ac:dyDescent="0.3">
      <c r="A49" s="9"/>
      <c r="B49" s="515"/>
      <c r="C49" s="531"/>
      <c r="D49" s="517"/>
      <c r="E49" s="13" t="s">
        <v>35</v>
      </c>
      <c r="F49" s="12"/>
      <c r="G49" s="18" t="s">
        <v>308</v>
      </c>
      <c r="H49" s="18" t="s">
        <v>309</v>
      </c>
      <c r="I49" s="18" t="s">
        <v>310</v>
      </c>
      <c r="J49" s="18" t="s">
        <v>311</v>
      </c>
      <c r="K49" s="18" t="s">
        <v>20</v>
      </c>
      <c r="L49" s="19" t="s">
        <v>21</v>
      </c>
      <c r="M49" s="18" t="s">
        <v>22</v>
      </c>
      <c r="N49" s="18" t="s">
        <v>312</v>
      </c>
      <c r="O49" s="12"/>
      <c r="P49" s="18" t="s">
        <v>313</v>
      </c>
      <c r="Q49" s="18" t="s">
        <v>23</v>
      </c>
      <c r="R49" s="18" t="s">
        <v>24</v>
      </c>
      <c r="S49" s="20" t="s">
        <v>25</v>
      </c>
      <c r="T49" s="18" t="s">
        <v>26</v>
      </c>
      <c r="U49" s="18" t="s">
        <v>27</v>
      </c>
      <c r="V49" s="18" t="s">
        <v>28</v>
      </c>
      <c r="W49" s="18" t="s">
        <v>29</v>
      </c>
      <c r="X49" s="18" t="s">
        <v>30</v>
      </c>
      <c r="Y49" s="18" t="s">
        <v>31</v>
      </c>
      <c r="Z49" s="18" t="s">
        <v>32</v>
      </c>
    </row>
    <row r="50" spans="1:26" s="2" customFormat="1" ht="30.65" customHeight="1" x14ac:dyDescent="0.3">
      <c r="A50" s="9"/>
      <c r="B50" s="515"/>
      <c r="C50" s="532"/>
      <c r="D50" s="517"/>
      <c r="E50" s="248" t="s">
        <v>458</v>
      </c>
      <c r="F50" s="12"/>
      <c r="G50" s="16" t="s">
        <v>315</v>
      </c>
      <c r="H50" s="16" t="s">
        <v>315</v>
      </c>
      <c r="I50" s="16" t="s">
        <v>316</v>
      </c>
      <c r="J50" s="16" t="s">
        <v>316</v>
      </c>
      <c r="K50" s="16" t="s">
        <v>36</v>
      </c>
      <c r="L50" s="22" t="s">
        <v>36</v>
      </c>
      <c r="M50" s="16" t="s">
        <v>37</v>
      </c>
      <c r="N50" s="16" t="s">
        <v>37</v>
      </c>
      <c r="O50" s="12"/>
      <c r="P50" s="16" t="s">
        <v>317</v>
      </c>
      <c r="Q50" s="16" t="s">
        <v>38</v>
      </c>
      <c r="R50" s="16" t="s">
        <v>38</v>
      </c>
      <c r="S50" s="17" t="s">
        <v>39</v>
      </c>
      <c r="T50" s="16" t="s">
        <v>39</v>
      </c>
      <c r="U50" s="16" t="s">
        <v>40</v>
      </c>
      <c r="V50" s="16" t="s">
        <v>40</v>
      </c>
      <c r="W50" s="16" t="s">
        <v>41</v>
      </c>
      <c r="X50" s="16" t="s">
        <v>41</v>
      </c>
      <c r="Y50" s="16" t="s">
        <v>42</v>
      </c>
      <c r="Z50" s="16" t="s">
        <v>42</v>
      </c>
    </row>
    <row r="51" spans="1:26" ht="12.65" customHeight="1" x14ac:dyDescent="0.3">
      <c r="A51" s="7"/>
      <c r="B51" s="523" t="s">
        <v>507</v>
      </c>
      <c r="C51" s="292" t="s">
        <v>358</v>
      </c>
      <c r="D51" s="113" t="s">
        <v>335</v>
      </c>
      <c r="E51" s="524"/>
      <c r="F51" s="23"/>
      <c r="G51" s="351">
        <v>12.858367999999999</v>
      </c>
      <c r="H51" s="351">
        <v>12.855699999999999</v>
      </c>
      <c r="I51" s="351">
        <v>15.581108399999998</v>
      </c>
      <c r="J51" s="351">
        <v>15.57996</v>
      </c>
      <c r="K51" s="351">
        <v>18.640526740000002</v>
      </c>
      <c r="L51" s="351">
        <v>18.642219999999998</v>
      </c>
      <c r="M51" s="351">
        <v>22.102678517046183</v>
      </c>
      <c r="N51" s="351">
        <v>22.098960000000002</v>
      </c>
      <c r="O51" s="23"/>
      <c r="P51" s="351" t="s">
        <v>336</v>
      </c>
      <c r="Q51" s="351" t="s">
        <v>336</v>
      </c>
      <c r="R51" s="351" t="s">
        <v>336</v>
      </c>
      <c r="S51" s="351" t="s">
        <v>336</v>
      </c>
      <c r="T51" s="351" t="s">
        <v>336</v>
      </c>
      <c r="U51" s="351" t="s">
        <v>336</v>
      </c>
      <c r="V51" s="351" t="s">
        <v>336</v>
      </c>
      <c r="W51" s="351" t="s">
        <v>336</v>
      </c>
      <c r="X51" s="351" t="s">
        <v>336</v>
      </c>
      <c r="Y51" s="351" t="s">
        <v>336</v>
      </c>
      <c r="Z51" s="351" t="s">
        <v>336</v>
      </c>
    </row>
    <row r="52" spans="1:26" ht="13.5" x14ac:dyDescent="0.3">
      <c r="A52" s="7"/>
      <c r="B52" s="523"/>
      <c r="C52" s="292" t="s">
        <v>370</v>
      </c>
      <c r="D52" s="113" t="s">
        <v>335</v>
      </c>
      <c r="E52" s="525"/>
      <c r="F52" s="23"/>
      <c r="G52" s="351">
        <v>4.3442548025679609E-2</v>
      </c>
      <c r="H52" s="351">
        <v>4.3442548025679609E-2</v>
      </c>
      <c r="I52" s="351">
        <v>0.96978867277261516</v>
      </c>
      <c r="J52" s="351">
        <v>0.67245495462808413</v>
      </c>
      <c r="K52" s="351">
        <v>2.8916855216471267</v>
      </c>
      <c r="L52" s="351">
        <v>2.5284028849665261</v>
      </c>
      <c r="M52" s="351">
        <v>4.8834791525485119</v>
      </c>
      <c r="N52" s="351">
        <v>4.1848322466051453</v>
      </c>
      <c r="O52" s="23"/>
      <c r="P52" s="351" t="s">
        <v>336</v>
      </c>
      <c r="Q52" s="351" t="s">
        <v>336</v>
      </c>
      <c r="R52" s="351" t="s">
        <v>336</v>
      </c>
      <c r="S52" s="351" t="s">
        <v>336</v>
      </c>
      <c r="T52" s="351" t="s">
        <v>336</v>
      </c>
      <c r="U52" s="351" t="s">
        <v>336</v>
      </c>
      <c r="V52" s="351" t="s">
        <v>336</v>
      </c>
      <c r="W52" s="351" t="s">
        <v>336</v>
      </c>
      <c r="X52" s="351" t="s">
        <v>336</v>
      </c>
      <c r="Y52" s="351" t="s">
        <v>336</v>
      </c>
      <c r="Z52" s="351" t="s">
        <v>336</v>
      </c>
    </row>
    <row r="53" spans="1:26" ht="13.5" x14ac:dyDescent="0.3">
      <c r="A53" s="7"/>
      <c r="B53" s="523"/>
      <c r="C53" s="292" t="s">
        <v>371</v>
      </c>
      <c r="D53" s="113" t="s">
        <v>335</v>
      </c>
      <c r="E53" s="525"/>
      <c r="F53" s="23"/>
      <c r="G53" s="351">
        <v>3.1029774792790059</v>
      </c>
      <c r="H53" s="351">
        <v>3.1029774792790059</v>
      </c>
      <c r="I53" s="351">
        <v>5.1727215521988335</v>
      </c>
      <c r="J53" s="351">
        <v>5.1727215521988335</v>
      </c>
      <c r="K53" s="351">
        <v>4.5823442285238185</v>
      </c>
      <c r="L53" s="351">
        <v>4.6868844010376698</v>
      </c>
      <c r="M53" s="351">
        <v>5.3125820560931691</v>
      </c>
      <c r="N53" s="351">
        <v>5.3125820560931691</v>
      </c>
      <c r="O53" s="23"/>
      <c r="P53" s="351" t="s">
        <v>336</v>
      </c>
      <c r="Q53" s="351" t="s">
        <v>336</v>
      </c>
      <c r="R53" s="351" t="s">
        <v>336</v>
      </c>
      <c r="S53" s="351" t="s">
        <v>336</v>
      </c>
      <c r="T53" s="351" t="s">
        <v>336</v>
      </c>
      <c r="U53" s="351" t="s">
        <v>336</v>
      </c>
      <c r="V53" s="351" t="s">
        <v>336</v>
      </c>
      <c r="W53" s="351" t="s">
        <v>336</v>
      </c>
      <c r="X53" s="351" t="s">
        <v>336</v>
      </c>
      <c r="Y53" s="351" t="s">
        <v>336</v>
      </c>
      <c r="Z53" s="351" t="s">
        <v>336</v>
      </c>
    </row>
    <row r="54" spans="1:26" ht="15" customHeight="1" x14ac:dyDescent="0.3">
      <c r="A54" s="7"/>
      <c r="B54" s="523"/>
      <c r="C54" s="292" t="s">
        <v>360</v>
      </c>
      <c r="D54" s="113" t="s">
        <v>335</v>
      </c>
      <c r="E54" s="525"/>
      <c r="F54" s="23"/>
      <c r="G54" s="351">
        <v>3.800644849537282</v>
      </c>
      <c r="H54" s="351">
        <v>3.800644849537282</v>
      </c>
      <c r="I54" s="351">
        <v>3.840542773328024</v>
      </c>
      <c r="J54" s="351">
        <v>3.8063877486640387</v>
      </c>
      <c r="K54" s="351">
        <v>3.0414069526975425</v>
      </c>
      <c r="L54" s="351">
        <v>3.0414069526975425</v>
      </c>
      <c r="M54" s="351">
        <v>3.3175524355353234</v>
      </c>
      <c r="N54" s="351">
        <v>3.3175524355353234</v>
      </c>
      <c r="O54" s="23"/>
      <c r="P54" s="351" t="s">
        <v>336</v>
      </c>
      <c r="Q54" s="351" t="s">
        <v>336</v>
      </c>
      <c r="R54" s="351" t="s">
        <v>336</v>
      </c>
      <c r="S54" s="351" t="s">
        <v>336</v>
      </c>
      <c r="T54" s="351" t="s">
        <v>336</v>
      </c>
      <c r="U54" s="351" t="s">
        <v>336</v>
      </c>
      <c r="V54" s="351" t="s">
        <v>336</v>
      </c>
      <c r="W54" s="351" t="s">
        <v>336</v>
      </c>
      <c r="X54" s="351" t="s">
        <v>336</v>
      </c>
      <c r="Y54" s="351" t="s">
        <v>336</v>
      </c>
      <c r="Z54" s="351" t="s">
        <v>336</v>
      </c>
    </row>
    <row r="55" spans="1:26" ht="13.5" x14ac:dyDescent="0.3">
      <c r="A55" s="7"/>
      <c r="B55" s="523"/>
      <c r="C55" s="292" t="s">
        <v>361</v>
      </c>
      <c r="D55" s="113" t="s">
        <v>372</v>
      </c>
      <c r="E55" s="525"/>
      <c r="F55" s="23"/>
      <c r="G55" s="351">
        <v>6.5567588596821027</v>
      </c>
      <c r="H55" s="351">
        <v>6.5567588596821027</v>
      </c>
      <c r="I55" s="351">
        <v>6.6197359495950758</v>
      </c>
      <c r="J55" s="351">
        <v>6.6197359495950758</v>
      </c>
      <c r="K55" s="351">
        <v>6.6995028867368616</v>
      </c>
      <c r="L55" s="351">
        <v>6.6995028867368616</v>
      </c>
      <c r="M55" s="351">
        <v>7.1131218301273513</v>
      </c>
      <c r="N55" s="351">
        <v>7.1131218301273513</v>
      </c>
      <c r="O55" s="23"/>
      <c r="P55" s="351" t="s">
        <v>336</v>
      </c>
      <c r="Q55" s="351" t="s">
        <v>336</v>
      </c>
      <c r="R55" s="351" t="s">
        <v>336</v>
      </c>
      <c r="S55" s="351" t="s">
        <v>336</v>
      </c>
      <c r="T55" s="351" t="s">
        <v>336</v>
      </c>
      <c r="U55" s="351" t="s">
        <v>336</v>
      </c>
      <c r="V55" s="351" t="s">
        <v>336</v>
      </c>
      <c r="W55" s="351" t="s">
        <v>336</v>
      </c>
      <c r="X55" s="351" t="s">
        <v>336</v>
      </c>
      <c r="Y55" s="351" t="s">
        <v>336</v>
      </c>
      <c r="Z55" s="351" t="s">
        <v>336</v>
      </c>
    </row>
    <row r="56" spans="1:26" ht="13.5" x14ac:dyDescent="0.3">
      <c r="A56" s="7"/>
      <c r="B56" s="523"/>
      <c r="C56" s="292" t="s">
        <v>373</v>
      </c>
      <c r="D56" s="113" t="s">
        <v>335</v>
      </c>
      <c r="E56" s="525"/>
      <c r="F56" s="23"/>
      <c r="G56" s="351">
        <v>0.23787266062646714</v>
      </c>
      <c r="H56" s="351">
        <v>0.23405804107669168</v>
      </c>
      <c r="I56" s="351">
        <v>0.23967543406253228</v>
      </c>
      <c r="J56" s="351">
        <v>0.25005905270741374</v>
      </c>
      <c r="K56" s="351">
        <v>0.25456011565614728</v>
      </c>
      <c r="L56" s="351">
        <v>0.24991850328092774</v>
      </c>
      <c r="M56" s="351">
        <v>0.25930699580357647</v>
      </c>
      <c r="N56" s="351">
        <v>0.26500879895363916</v>
      </c>
      <c r="O56" s="23"/>
      <c r="P56" s="351" t="s">
        <v>336</v>
      </c>
      <c r="Q56" s="351" t="s">
        <v>336</v>
      </c>
      <c r="R56" s="351" t="s">
        <v>336</v>
      </c>
      <c r="S56" s="351" t="s">
        <v>336</v>
      </c>
      <c r="T56" s="351" t="s">
        <v>336</v>
      </c>
      <c r="U56" s="351" t="s">
        <v>336</v>
      </c>
      <c r="V56" s="351" t="s">
        <v>336</v>
      </c>
      <c r="W56" s="351" t="s">
        <v>336</v>
      </c>
      <c r="X56" s="351" t="s">
        <v>336</v>
      </c>
      <c r="Y56" s="351" t="s">
        <v>336</v>
      </c>
      <c r="Z56" s="351" t="s">
        <v>336</v>
      </c>
    </row>
    <row r="57" spans="1:26" ht="13.5" x14ac:dyDescent="0.3">
      <c r="A57" s="7"/>
      <c r="B57" s="519" t="s">
        <v>508</v>
      </c>
      <c r="C57" s="292" t="s">
        <v>358</v>
      </c>
      <c r="D57" s="113" t="s">
        <v>335</v>
      </c>
      <c r="E57" s="525"/>
      <c r="F57" s="23"/>
      <c r="G57" s="351">
        <v>12.858367999999999</v>
      </c>
      <c r="H57" s="351">
        <v>12.855699999999999</v>
      </c>
      <c r="I57" s="351">
        <v>15.581108399999998</v>
      </c>
      <c r="J57" s="351">
        <v>15.57996</v>
      </c>
      <c r="K57" s="351">
        <v>18.640526740000002</v>
      </c>
      <c r="L57" s="351">
        <v>18.642219999999998</v>
      </c>
      <c r="M57" s="351">
        <v>22.102678517046183</v>
      </c>
      <c r="N57" s="351">
        <v>22.098960000000002</v>
      </c>
      <c r="O57" s="23"/>
      <c r="P57" s="351" t="s">
        <v>336</v>
      </c>
      <c r="Q57" s="351" t="s">
        <v>336</v>
      </c>
      <c r="R57" s="351" t="s">
        <v>336</v>
      </c>
      <c r="S57" s="351" t="s">
        <v>336</v>
      </c>
      <c r="T57" s="351" t="s">
        <v>336</v>
      </c>
      <c r="U57" s="351" t="s">
        <v>336</v>
      </c>
      <c r="V57" s="351" t="s">
        <v>336</v>
      </c>
      <c r="W57" s="351" t="s">
        <v>336</v>
      </c>
      <c r="X57" s="351" t="s">
        <v>336</v>
      </c>
      <c r="Y57" s="351" t="s">
        <v>336</v>
      </c>
      <c r="Z57" s="351" t="s">
        <v>336</v>
      </c>
    </row>
    <row r="58" spans="1:26" ht="13.5" x14ac:dyDescent="0.3">
      <c r="A58" s="7"/>
      <c r="B58" s="520"/>
      <c r="C58" s="292" t="s">
        <v>370</v>
      </c>
      <c r="D58" s="113" t="s">
        <v>335</v>
      </c>
      <c r="E58" s="525"/>
      <c r="F58" s="23"/>
      <c r="G58" s="351">
        <v>4.3381002958907781E-2</v>
      </c>
      <c r="H58" s="351">
        <v>4.3381002958907781E-2</v>
      </c>
      <c r="I58" s="351">
        <v>0.98157948905592829</v>
      </c>
      <c r="J58" s="351">
        <v>0.71114201233814356</v>
      </c>
      <c r="K58" s="351">
        <v>2.9703641107299714</v>
      </c>
      <c r="L58" s="351">
        <v>2.5830032945293757</v>
      </c>
      <c r="M58" s="351">
        <v>4.8936529865816238</v>
      </c>
      <c r="N58" s="351">
        <v>4.1936845267324578</v>
      </c>
      <c r="O58" s="23"/>
      <c r="P58" s="351" t="s">
        <v>336</v>
      </c>
      <c r="Q58" s="351" t="s">
        <v>336</v>
      </c>
      <c r="R58" s="351" t="s">
        <v>336</v>
      </c>
      <c r="S58" s="351" t="s">
        <v>336</v>
      </c>
      <c r="T58" s="351" t="s">
        <v>336</v>
      </c>
      <c r="U58" s="351" t="s">
        <v>336</v>
      </c>
      <c r="V58" s="351" t="s">
        <v>336</v>
      </c>
      <c r="W58" s="351" t="s">
        <v>336</v>
      </c>
      <c r="X58" s="351" t="s">
        <v>336</v>
      </c>
      <c r="Y58" s="351" t="s">
        <v>336</v>
      </c>
      <c r="Z58" s="351" t="s">
        <v>336</v>
      </c>
    </row>
    <row r="59" spans="1:26" ht="13.5" x14ac:dyDescent="0.3">
      <c r="A59" s="7"/>
      <c r="B59" s="520"/>
      <c r="C59" s="292" t="s">
        <v>371</v>
      </c>
      <c r="D59" s="113" t="s">
        <v>335</v>
      </c>
      <c r="E59" s="525"/>
      <c r="F59" s="23"/>
      <c r="G59" s="351">
        <v>3.1029774792790059</v>
      </c>
      <c r="H59" s="351">
        <v>3.1029774792790059</v>
      </c>
      <c r="I59" s="351">
        <v>5.1727215521988335</v>
      </c>
      <c r="J59" s="351">
        <v>5.1727215521988335</v>
      </c>
      <c r="K59" s="351">
        <v>4.5823442285238185</v>
      </c>
      <c r="L59" s="351">
        <v>4.6868844010376698</v>
      </c>
      <c r="M59" s="351">
        <v>5.3125820560931691</v>
      </c>
      <c r="N59" s="351">
        <v>5.3125820560931691</v>
      </c>
      <c r="O59" s="23"/>
      <c r="P59" s="351" t="s">
        <v>336</v>
      </c>
      <c r="Q59" s="351" t="s">
        <v>336</v>
      </c>
      <c r="R59" s="351" t="s">
        <v>336</v>
      </c>
      <c r="S59" s="351" t="s">
        <v>336</v>
      </c>
      <c r="T59" s="351" t="s">
        <v>336</v>
      </c>
      <c r="U59" s="351" t="s">
        <v>336</v>
      </c>
      <c r="V59" s="351" t="s">
        <v>336</v>
      </c>
      <c r="W59" s="351" t="s">
        <v>336</v>
      </c>
      <c r="X59" s="351" t="s">
        <v>336</v>
      </c>
      <c r="Y59" s="351" t="s">
        <v>336</v>
      </c>
      <c r="Z59" s="351" t="s">
        <v>336</v>
      </c>
    </row>
    <row r="60" spans="1:26" ht="13.5" x14ac:dyDescent="0.3">
      <c r="A60" s="7"/>
      <c r="B60" s="520"/>
      <c r="C60" s="292" t="s">
        <v>360</v>
      </c>
      <c r="D60" s="113" t="s">
        <v>335</v>
      </c>
      <c r="E60" s="525"/>
      <c r="F60" s="23"/>
      <c r="G60" s="351">
        <v>3.800644849537282</v>
      </c>
      <c r="H60" s="351">
        <v>3.800644849537282</v>
      </c>
      <c r="I60" s="351">
        <v>3.840542773328024</v>
      </c>
      <c r="J60" s="351">
        <v>3.8063877486640387</v>
      </c>
      <c r="K60" s="351">
        <v>3.0414069526975425</v>
      </c>
      <c r="L60" s="351">
        <v>3.0414069526975425</v>
      </c>
      <c r="M60" s="351">
        <v>3.3175524355353234</v>
      </c>
      <c r="N60" s="351">
        <v>3.3175524355353234</v>
      </c>
      <c r="O60" s="23"/>
      <c r="P60" s="351" t="s">
        <v>336</v>
      </c>
      <c r="Q60" s="351" t="s">
        <v>336</v>
      </c>
      <c r="R60" s="351" t="s">
        <v>336</v>
      </c>
      <c r="S60" s="351" t="s">
        <v>336</v>
      </c>
      <c r="T60" s="351" t="s">
        <v>336</v>
      </c>
      <c r="U60" s="351" t="s">
        <v>336</v>
      </c>
      <c r="V60" s="351" t="s">
        <v>336</v>
      </c>
      <c r="W60" s="351" t="s">
        <v>336</v>
      </c>
      <c r="X60" s="351" t="s">
        <v>336</v>
      </c>
      <c r="Y60" s="351" t="s">
        <v>336</v>
      </c>
      <c r="Z60" s="351" t="s">
        <v>336</v>
      </c>
    </row>
    <row r="61" spans="1:26" ht="13.5" x14ac:dyDescent="0.3">
      <c r="A61" s="7"/>
      <c r="B61" s="520"/>
      <c r="C61" s="292" t="s">
        <v>361</v>
      </c>
      <c r="D61" s="113" t="s">
        <v>372</v>
      </c>
      <c r="E61" s="525"/>
      <c r="F61" s="23"/>
      <c r="G61" s="351">
        <v>6.5567588596821027</v>
      </c>
      <c r="H61" s="351">
        <v>6.5567588596821027</v>
      </c>
      <c r="I61" s="351">
        <v>6.6197359495950758</v>
      </c>
      <c r="J61" s="351">
        <v>6.6197359495950758</v>
      </c>
      <c r="K61" s="351">
        <v>6.6995028867368616</v>
      </c>
      <c r="L61" s="351">
        <v>6.6995028867368616</v>
      </c>
      <c r="M61" s="351">
        <v>7.1131218301273513</v>
      </c>
      <c r="N61" s="351">
        <v>7.1131218301273513</v>
      </c>
      <c r="O61" s="23"/>
      <c r="P61" s="351" t="s">
        <v>336</v>
      </c>
      <c r="Q61" s="351" t="s">
        <v>336</v>
      </c>
      <c r="R61" s="351" t="s">
        <v>336</v>
      </c>
      <c r="S61" s="351" t="s">
        <v>336</v>
      </c>
      <c r="T61" s="351" t="s">
        <v>336</v>
      </c>
      <c r="U61" s="351" t="s">
        <v>336</v>
      </c>
      <c r="V61" s="351" t="s">
        <v>336</v>
      </c>
      <c r="W61" s="351" t="s">
        <v>336</v>
      </c>
      <c r="X61" s="351" t="s">
        <v>336</v>
      </c>
      <c r="Y61" s="351" t="s">
        <v>336</v>
      </c>
      <c r="Z61" s="351" t="s">
        <v>336</v>
      </c>
    </row>
    <row r="62" spans="1:26" ht="13.5" x14ac:dyDescent="0.3">
      <c r="A62" s="7"/>
      <c r="B62" s="520"/>
      <c r="C62" s="292" t="s">
        <v>373</v>
      </c>
      <c r="D62" s="113" t="s">
        <v>335</v>
      </c>
      <c r="E62" s="525"/>
      <c r="F62" s="23"/>
      <c r="G62" s="351">
        <v>0.23752471562779204</v>
      </c>
      <c r="H62" s="351">
        <v>0.23371567586087477</v>
      </c>
      <c r="I62" s="351">
        <v>0.23932485208153578</v>
      </c>
      <c r="J62" s="351">
        <v>0.24969328222948742</v>
      </c>
      <c r="K62" s="351">
        <v>0.25418776130961818</v>
      </c>
      <c r="L62" s="351">
        <v>0.24955293838976308</v>
      </c>
      <c r="M62" s="351">
        <v>0.25895352069674143</v>
      </c>
      <c r="N62" s="351">
        <v>0.26464755141678786</v>
      </c>
      <c r="O62" s="23"/>
      <c r="P62" s="351" t="s">
        <v>336</v>
      </c>
      <c r="Q62" s="351" t="s">
        <v>336</v>
      </c>
      <c r="R62" s="351" t="s">
        <v>336</v>
      </c>
      <c r="S62" s="351" t="s">
        <v>336</v>
      </c>
      <c r="T62" s="351" t="s">
        <v>336</v>
      </c>
      <c r="U62" s="351" t="s">
        <v>336</v>
      </c>
      <c r="V62" s="351" t="s">
        <v>336</v>
      </c>
      <c r="W62" s="351" t="s">
        <v>336</v>
      </c>
      <c r="X62" s="351" t="s">
        <v>336</v>
      </c>
      <c r="Y62" s="351" t="s">
        <v>336</v>
      </c>
      <c r="Z62" s="351" t="s">
        <v>336</v>
      </c>
    </row>
    <row r="63" spans="1:26" ht="13.5" x14ac:dyDescent="0.3">
      <c r="A63" s="7"/>
      <c r="B63" s="522" t="s">
        <v>34</v>
      </c>
      <c r="C63" s="292" t="s">
        <v>360</v>
      </c>
      <c r="D63" s="113" t="s">
        <v>335</v>
      </c>
      <c r="E63" s="525"/>
      <c r="F63" s="23"/>
      <c r="G63" s="351">
        <v>1.2807925205600019</v>
      </c>
      <c r="H63" s="351">
        <v>1.2807925205600019</v>
      </c>
      <c r="I63" s="351">
        <v>1.335659353563418</v>
      </c>
      <c r="J63" s="351">
        <v>1.3237809601028736</v>
      </c>
      <c r="K63" s="351">
        <v>1.0338995283355803</v>
      </c>
      <c r="L63" s="351">
        <v>1.0338995283355803</v>
      </c>
      <c r="M63" s="351">
        <v>1.1449392746201887</v>
      </c>
      <c r="N63" s="351">
        <v>1.1449392746201887</v>
      </c>
      <c r="O63" s="23"/>
      <c r="P63" s="351" t="s">
        <v>336</v>
      </c>
      <c r="Q63" s="351" t="s">
        <v>336</v>
      </c>
      <c r="R63" s="351" t="s">
        <v>336</v>
      </c>
      <c r="S63" s="351" t="s">
        <v>336</v>
      </c>
      <c r="T63" s="351" t="s">
        <v>336</v>
      </c>
      <c r="U63" s="351" t="s">
        <v>336</v>
      </c>
      <c r="V63" s="351" t="s">
        <v>336</v>
      </c>
      <c r="W63" s="351" t="s">
        <v>336</v>
      </c>
      <c r="X63" s="351" t="s">
        <v>336</v>
      </c>
      <c r="Y63" s="351" t="s">
        <v>336</v>
      </c>
      <c r="Z63" s="351" t="s">
        <v>336</v>
      </c>
    </row>
    <row r="64" spans="1:26" ht="13.5" x14ac:dyDescent="0.3">
      <c r="A64" s="7"/>
      <c r="B64" s="522"/>
      <c r="C64" s="292" t="s">
        <v>361</v>
      </c>
      <c r="D64" s="113" t="s">
        <v>372</v>
      </c>
      <c r="E64" s="526"/>
      <c r="F64" s="23"/>
      <c r="G64" s="351">
        <v>6.5567588596821027</v>
      </c>
      <c r="H64" s="351">
        <v>6.5567588596821027</v>
      </c>
      <c r="I64" s="351">
        <v>6.6197359495950758</v>
      </c>
      <c r="J64" s="351">
        <v>6.6197359495950758</v>
      </c>
      <c r="K64" s="351">
        <v>6.6995028867368616</v>
      </c>
      <c r="L64" s="351">
        <v>6.6995028867368616</v>
      </c>
      <c r="M64" s="351">
        <v>7.1131218301273513</v>
      </c>
      <c r="N64" s="351">
        <v>7.1131218301273513</v>
      </c>
      <c r="O64" s="23"/>
      <c r="P64" s="351" t="s">
        <v>336</v>
      </c>
      <c r="Q64" s="351" t="s">
        <v>336</v>
      </c>
      <c r="R64" s="351" t="s">
        <v>336</v>
      </c>
      <c r="S64" s="351" t="s">
        <v>336</v>
      </c>
      <c r="T64" s="351" t="s">
        <v>336</v>
      </c>
      <c r="U64" s="351" t="s">
        <v>336</v>
      </c>
      <c r="V64" s="351" t="s">
        <v>336</v>
      </c>
      <c r="W64" s="351" t="s">
        <v>336</v>
      </c>
      <c r="X64" s="351" t="s">
        <v>336</v>
      </c>
      <c r="Y64" s="351" t="s">
        <v>336</v>
      </c>
      <c r="Z64" s="351" t="s">
        <v>336</v>
      </c>
    </row>
    <row r="65" spans="1:27" s="7" customFormat="1" ht="13.5" x14ac:dyDescent="0.3"/>
    <row r="66" spans="1:27" ht="13.5" x14ac:dyDescent="0.3">
      <c r="A66" s="7"/>
      <c r="B66" s="7"/>
      <c r="C66" s="7"/>
      <c r="D66" s="7"/>
      <c r="E66" s="7"/>
      <c r="F66" s="7"/>
      <c r="G66" s="7"/>
      <c r="H66" s="7"/>
      <c r="I66" s="7"/>
      <c r="J66" s="7"/>
      <c r="K66" s="7"/>
      <c r="L66" s="7"/>
      <c r="M66" s="7"/>
      <c r="N66" s="7"/>
      <c r="O66" s="7"/>
      <c r="P66" s="7"/>
      <c r="Q66" s="7"/>
      <c r="R66" s="7"/>
      <c r="S66" s="7"/>
      <c r="T66" s="7"/>
      <c r="U66" s="7"/>
      <c r="V66" s="7"/>
      <c r="W66" s="7"/>
      <c r="X66" s="7"/>
      <c r="Y66" s="7"/>
      <c r="Z66" s="7"/>
      <c r="AA66" s="7"/>
    </row>
    <row r="67" spans="1:27" s="10" customFormat="1" ht="13.5" x14ac:dyDescent="0.3">
      <c r="B67" s="11" t="s">
        <v>517</v>
      </c>
    </row>
    <row r="68" spans="1:27" s="7" customFormat="1" ht="13.5" x14ac:dyDescent="0.3">
      <c r="B68" s="8"/>
    </row>
    <row r="69" spans="1:27" s="7" customFormat="1" ht="13.5" x14ac:dyDescent="0.3"/>
    <row r="70" spans="1:27" s="7" customFormat="1" ht="27" x14ac:dyDescent="0.3">
      <c r="B70" s="91" t="s">
        <v>374</v>
      </c>
      <c r="C70" s="293" t="s">
        <v>369</v>
      </c>
      <c r="D70" s="114" t="s">
        <v>4</v>
      </c>
      <c r="E70" s="350" t="s">
        <v>314</v>
      </c>
      <c r="F70" s="23"/>
      <c r="G70" s="349" t="s">
        <v>315</v>
      </c>
      <c r="H70" s="349" t="s">
        <v>316</v>
      </c>
      <c r="I70" s="349" t="s">
        <v>36</v>
      </c>
    </row>
    <row r="71" spans="1:27" s="7" customFormat="1" ht="13.5" x14ac:dyDescent="0.3">
      <c r="B71" s="523" t="s">
        <v>507</v>
      </c>
      <c r="C71" s="292" t="s">
        <v>358</v>
      </c>
      <c r="D71" s="524" t="s">
        <v>319</v>
      </c>
      <c r="E71" s="527"/>
      <c r="F71" s="23"/>
      <c r="G71" s="224">
        <v>39.856246279654741</v>
      </c>
      <c r="H71" s="224">
        <v>48.299415355155737</v>
      </c>
      <c r="I71" s="224">
        <v>57.788612295619139</v>
      </c>
      <c r="L71" s="150"/>
    </row>
    <row r="72" spans="1:27" s="7" customFormat="1" ht="13.5" x14ac:dyDescent="0.3">
      <c r="B72" s="523"/>
      <c r="C72" s="292" t="s">
        <v>375</v>
      </c>
      <c r="D72" s="525"/>
      <c r="E72" s="527"/>
      <c r="F72" s="23"/>
      <c r="G72" s="224">
        <v>0.13467189887960679</v>
      </c>
      <c r="H72" s="224">
        <v>2.4831667787126381</v>
      </c>
      <c r="I72" s="224">
        <v>8.3250055785085859</v>
      </c>
      <c r="L72" s="150"/>
    </row>
    <row r="73" spans="1:27" s="7" customFormat="1" ht="13.5" x14ac:dyDescent="0.3">
      <c r="B73" s="523"/>
      <c r="C73" s="292" t="s">
        <v>371</v>
      </c>
      <c r="D73" s="525"/>
      <c r="E73" s="527"/>
      <c r="F73" s="23"/>
      <c r="G73" s="224">
        <v>9.6192301857649181</v>
      </c>
      <c r="H73" s="224">
        <v>16.035436811816385</v>
      </c>
      <c r="I73" s="224">
        <v>14.38921237332776</v>
      </c>
      <c r="L73" s="150"/>
    </row>
    <row r="74" spans="1:27" s="7" customFormat="1" ht="13.5" x14ac:dyDescent="0.3">
      <c r="B74" s="523"/>
      <c r="C74" s="292" t="s">
        <v>360</v>
      </c>
      <c r="D74" s="525"/>
      <c r="E74" s="527"/>
      <c r="F74" s="23"/>
      <c r="G74" s="224">
        <v>11.781999033565574</v>
      </c>
      <c r="H74" s="224">
        <v>11.845584599499011</v>
      </c>
      <c r="I74" s="224">
        <v>9.4283615533623824</v>
      </c>
      <c r="L74" s="150"/>
    </row>
    <row r="75" spans="1:27" s="7" customFormat="1" ht="13.5" x14ac:dyDescent="0.3">
      <c r="B75" s="523"/>
      <c r="C75" s="292" t="s">
        <v>361</v>
      </c>
      <c r="D75" s="525"/>
      <c r="E75" s="527"/>
      <c r="F75" s="23"/>
      <c r="G75" s="224">
        <v>6.5567588596821036</v>
      </c>
      <c r="H75" s="224">
        <v>6.6197359495950767</v>
      </c>
      <c r="I75" s="224">
        <v>6.6995028867368625</v>
      </c>
      <c r="J75" s="150"/>
      <c r="L75" s="150"/>
    </row>
    <row r="76" spans="1:27" s="7" customFormat="1" ht="13.5" x14ac:dyDescent="0.3">
      <c r="B76" s="523"/>
      <c r="C76" s="292" t="s">
        <v>363</v>
      </c>
      <c r="D76" s="525"/>
      <c r="E76" s="527"/>
      <c r="F76" s="23"/>
      <c r="G76" s="224">
        <v>0.73069317557103552</v>
      </c>
      <c r="H76" s="224">
        <v>0.76126450113577537</v>
      </c>
      <c r="I76" s="224">
        <v>0.78096913824533987</v>
      </c>
      <c r="L76" s="150"/>
    </row>
    <row r="77" spans="1:27" s="7" customFormat="1" ht="13.5" x14ac:dyDescent="0.3">
      <c r="B77" s="523"/>
      <c r="C77" s="294" t="s">
        <v>46</v>
      </c>
      <c r="D77" s="525"/>
      <c r="E77" s="527"/>
      <c r="F77" s="23"/>
      <c r="G77" s="229">
        <v>68.679599433117971</v>
      </c>
      <c r="H77" s="229">
        <v>86.044603995914628</v>
      </c>
      <c r="I77" s="229">
        <v>97.411663825800048</v>
      </c>
      <c r="L77" s="150"/>
    </row>
    <row r="78" spans="1:27" s="7" customFormat="1" ht="13.5" x14ac:dyDescent="0.3">
      <c r="B78" s="519" t="s">
        <v>508</v>
      </c>
      <c r="C78" s="292" t="s">
        <v>358</v>
      </c>
      <c r="D78" s="525"/>
      <c r="E78" s="527"/>
      <c r="F78" s="23"/>
      <c r="G78" s="224">
        <v>53.998364769631209</v>
      </c>
      <c r="H78" s="224">
        <v>65.437736574754297</v>
      </c>
      <c r="I78" s="224">
        <v>78.294515797066808</v>
      </c>
      <c r="L78" s="150"/>
    </row>
    <row r="79" spans="1:27" s="7" customFormat="1" ht="13.5" x14ac:dyDescent="0.3">
      <c r="B79" s="520"/>
      <c r="C79" s="292" t="s">
        <v>375</v>
      </c>
      <c r="D79" s="525"/>
      <c r="E79" s="527"/>
      <c r="F79" s="23"/>
      <c r="G79" s="224">
        <v>0.18220021242741269</v>
      </c>
      <c r="H79" s="224">
        <v>3.4353060223309138</v>
      </c>
      <c r="I79" s="224">
        <v>11.491036016875723</v>
      </c>
      <c r="L79" s="150"/>
    </row>
    <row r="80" spans="1:27" s="7" customFormat="1" ht="13.5" x14ac:dyDescent="0.3">
      <c r="B80" s="520"/>
      <c r="C80" s="292" t="s">
        <v>371</v>
      </c>
      <c r="D80" s="525"/>
      <c r="E80" s="527"/>
      <c r="F80" s="23"/>
      <c r="G80" s="224">
        <v>13.032505412971826</v>
      </c>
      <c r="H80" s="224">
        <v>21.7254305192351</v>
      </c>
      <c r="I80" s="224">
        <v>19.511538854455289</v>
      </c>
      <c r="L80" s="150"/>
    </row>
    <row r="81" spans="2:12" s="7" customFormat="1" ht="13.5" x14ac:dyDescent="0.3">
      <c r="B81" s="520"/>
      <c r="C81" s="292" t="s">
        <v>360</v>
      </c>
      <c r="D81" s="525"/>
      <c r="E81" s="527"/>
      <c r="F81" s="23"/>
      <c r="G81" s="224">
        <v>15.962708368056587</v>
      </c>
      <c r="H81" s="224">
        <v>16.043473265485858</v>
      </c>
      <c r="I81" s="224">
        <v>12.77390920132968</v>
      </c>
      <c r="L81" s="150"/>
    </row>
    <row r="82" spans="2:12" s="7" customFormat="1" ht="13.5" x14ac:dyDescent="0.3">
      <c r="B82" s="520"/>
      <c r="C82" s="292" t="s">
        <v>361</v>
      </c>
      <c r="D82" s="525"/>
      <c r="E82" s="527"/>
      <c r="F82" s="23"/>
      <c r="G82" s="224">
        <v>6.5567588596821027</v>
      </c>
      <c r="H82" s="224">
        <v>6.6197359495950767</v>
      </c>
      <c r="I82" s="224">
        <v>6.6995028867368607</v>
      </c>
      <c r="L82" s="150"/>
    </row>
    <row r="83" spans="2:12" s="7" customFormat="1" ht="13.5" x14ac:dyDescent="0.3">
      <c r="B83" s="520"/>
      <c r="C83" s="292" t="s">
        <v>363</v>
      </c>
      <c r="D83" s="525"/>
      <c r="E83" s="527"/>
      <c r="F83" s="23"/>
      <c r="G83" s="224">
        <v>0.98792297635358117</v>
      </c>
      <c r="H83" s="224">
        <v>1.0315161651082234</v>
      </c>
      <c r="I83" s="224">
        <v>1.0558090067924109</v>
      </c>
      <c r="L83" s="150"/>
    </row>
    <row r="84" spans="2:12" s="7" customFormat="1" ht="13.5" x14ac:dyDescent="0.3">
      <c r="B84" s="520"/>
      <c r="C84" s="294" t="s">
        <v>46</v>
      </c>
      <c r="D84" s="525"/>
      <c r="E84" s="527"/>
      <c r="F84" s="23"/>
      <c r="G84" s="229">
        <v>90.720460599122703</v>
      </c>
      <c r="H84" s="229">
        <v>114.29319849650949</v>
      </c>
      <c r="I84" s="229">
        <v>129.8263117632568</v>
      </c>
      <c r="L84" s="150"/>
    </row>
    <row r="85" spans="2:12" s="7" customFormat="1" ht="13.5" x14ac:dyDescent="0.3">
      <c r="B85" s="522" t="s">
        <v>34</v>
      </c>
      <c r="C85" s="292" t="s">
        <v>360</v>
      </c>
      <c r="D85" s="525"/>
      <c r="E85" s="527"/>
      <c r="F85" s="23"/>
      <c r="G85" s="224">
        <v>15.369510236881789</v>
      </c>
      <c r="H85" s="224">
        <v>15.920595779679616</v>
      </c>
      <c r="I85" s="224">
        <v>12.406794332085205</v>
      </c>
      <c r="L85" s="150"/>
    </row>
    <row r="86" spans="2:12" s="7" customFormat="1" ht="13.5" x14ac:dyDescent="0.3">
      <c r="B86" s="522"/>
      <c r="C86" s="292" t="s">
        <v>361</v>
      </c>
      <c r="D86" s="525"/>
      <c r="E86" s="527"/>
      <c r="F86" s="23"/>
      <c r="G86" s="224">
        <v>6.5567588554850307</v>
      </c>
      <c r="H86" s="224">
        <v>6.6197359453576921</v>
      </c>
      <c r="I86" s="224">
        <v>6.6995028824484173</v>
      </c>
      <c r="J86" s="150"/>
      <c r="L86" s="150"/>
    </row>
    <row r="87" spans="2:12" s="7" customFormat="1" ht="13.5" x14ac:dyDescent="0.3">
      <c r="B87" s="522"/>
      <c r="C87" s="294" t="s">
        <v>46</v>
      </c>
      <c r="D87" s="526"/>
      <c r="E87" s="527"/>
      <c r="F87" s="23"/>
      <c r="G87" s="229">
        <v>21.926269092366816</v>
      </c>
      <c r="H87" s="229">
        <v>22.540331725037305</v>
      </c>
      <c r="I87" s="229">
        <v>19.106297214533623</v>
      </c>
    </row>
    <row r="88" spans="2:12" s="7" customFormat="1" ht="13.5" x14ac:dyDescent="0.3"/>
    <row r="89" spans="2:12" s="7" customFormat="1" ht="13.5" x14ac:dyDescent="0.3"/>
    <row r="90" spans="2:12" s="7" customFormat="1" ht="13.5" hidden="1" x14ac:dyDescent="0.3"/>
    <row r="91" spans="2:12" s="7" customFormat="1" ht="13.5" hidden="1" x14ac:dyDescent="0.3"/>
    <row r="92" spans="2:12" ht="13.5" hidden="1" x14ac:dyDescent="0.3"/>
    <row r="93" spans="2:12" ht="13.5" hidden="1" x14ac:dyDescent="0.3"/>
    <row r="94" spans="2:12" ht="13.5" hidden="1" x14ac:dyDescent="0.3"/>
    <row r="95" spans="2:12" ht="13.5" hidden="1" x14ac:dyDescent="0.3"/>
    <row r="96" spans="2:12" ht="13.5" hidden="1" x14ac:dyDescent="0.3"/>
    <row r="97" ht="13.5" hidden="1" x14ac:dyDescent="0.3"/>
    <row r="98" ht="13.5" hidden="1" x14ac:dyDescent="0.3"/>
    <row r="99" ht="13.5" hidden="1" x14ac:dyDescent="0.3"/>
    <row r="100" ht="13.5" hidden="1" x14ac:dyDescent="0.3"/>
    <row r="101" ht="13.5" hidden="1" x14ac:dyDescent="0.3"/>
    <row r="102" ht="13.5" hidden="1" x14ac:dyDescent="0.3"/>
    <row r="103" ht="13.5" hidden="1" x14ac:dyDescent="0.3"/>
    <row r="104" ht="13.5" hidden="1" x14ac:dyDescent="0.3"/>
    <row r="105" ht="13.5" hidden="1" x14ac:dyDescent="0.3"/>
    <row r="106" ht="13.5" hidden="1" x14ac:dyDescent="0.3"/>
    <row r="107" ht="13.5" hidden="1" x14ac:dyDescent="0.3"/>
    <row r="108" ht="13.5" hidden="1" x14ac:dyDescent="0.3"/>
    <row r="109" ht="13.5" hidden="1" x14ac:dyDescent="0.3"/>
    <row r="110" ht="13.5" hidden="1" x14ac:dyDescent="0.3"/>
    <row r="111" ht="13.5" hidden="1" x14ac:dyDescent="0.3"/>
    <row r="112" ht="13.5" hidden="1" x14ac:dyDescent="0.3"/>
    <row r="113" ht="13.5" hidden="1" x14ac:dyDescent="0.3"/>
    <row r="114" ht="13.5" hidden="1" x14ac:dyDescent="0.3"/>
    <row r="115" ht="13.5" hidden="1" x14ac:dyDescent="0.3"/>
    <row r="116" ht="13.5" hidden="1" x14ac:dyDescent="0.3"/>
  </sheetData>
  <mergeCells count="30">
    <mergeCell ref="P46:Z46"/>
    <mergeCell ref="B71:B77"/>
    <mergeCell ref="D71:D87"/>
    <mergeCell ref="E71:E87"/>
    <mergeCell ref="B63:B64"/>
    <mergeCell ref="B78:B84"/>
    <mergeCell ref="B85:B87"/>
    <mergeCell ref="P47:Z47"/>
    <mergeCell ref="B51:B56"/>
    <mergeCell ref="E51:E64"/>
    <mergeCell ref="B57:B62"/>
    <mergeCell ref="B46:B50"/>
    <mergeCell ref="D46:D50"/>
    <mergeCell ref="E46:E47"/>
    <mergeCell ref="G47:N47"/>
    <mergeCell ref="C46:C50"/>
    <mergeCell ref="P9:Z9"/>
    <mergeCell ref="G10:N10"/>
    <mergeCell ref="P10:Z10"/>
    <mergeCell ref="B14:B27"/>
    <mergeCell ref="D14:D42"/>
    <mergeCell ref="E14:E42"/>
    <mergeCell ref="B28:B41"/>
    <mergeCell ref="G46:N46"/>
    <mergeCell ref="B3:I3"/>
    <mergeCell ref="B9:B13"/>
    <mergeCell ref="C9:C13"/>
    <mergeCell ref="D9:D13"/>
    <mergeCell ref="E9:E10"/>
    <mergeCell ref="G9:N9"/>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284"/>
  <sheetViews>
    <sheetView workbookViewId="0"/>
  </sheetViews>
  <sheetFormatPr defaultColWidth="0" defaultRowHeight="13.5" zeroHeight="1" x14ac:dyDescent="0.25"/>
  <cols>
    <col min="1" max="1" width="9" style="100" customWidth="1"/>
    <col min="2" max="2" width="21.3828125" style="100" customWidth="1"/>
    <col min="3" max="3" width="13.23046875" style="100" customWidth="1"/>
    <col min="4" max="4" width="11.4609375" style="100" customWidth="1"/>
    <col min="5" max="5" width="19.765625" style="100" customWidth="1"/>
    <col min="6" max="6" width="25.07421875" style="100" customWidth="1"/>
    <col min="7" max="7" width="2.4609375" style="100" customWidth="1"/>
    <col min="8" max="15" width="15.61328125" style="100" customWidth="1"/>
    <col min="16" max="16" width="2.4609375" style="100" customWidth="1"/>
    <col min="17" max="27" width="15.61328125" style="100" customWidth="1"/>
    <col min="28" max="28" width="9" style="100" customWidth="1"/>
    <col min="29" max="16384" width="0" style="100" hidden="1"/>
  </cols>
  <sheetData>
    <row r="1" spans="1:28" s="94" customFormat="1" ht="12.4" customHeight="1" x14ac:dyDescent="0.25"/>
    <row r="2" spans="1:28" s="94" customFormat="1" ht="18.399999999999999" customHeight="1" x14ac:dyDescent="0.35">
      <c r="B2" s="5" t="s">
        <v>527</v>
      </c>
      <c r="C2" s="5"/>
      <c r="D2" s="5"/>
      <c r="E2" s="5"/>
    </row>
    <row r="3" spans="1:28" s="94" customFormat="1" ht="25.25" customHeight="1" x14ac:dyDescent="0.25">
      <c r="B3" s="533" t="s">
        <v>528</v>
      </c>
      <c r="C3" s="533"/>
      <c r="D3" s="533"/>
      <c r="E3" s="533"/>
      <c r="F3" s="533"/>
      <c r="G3" s="533"/>
      <c r="H3" s="533"/>
      <c r="I3" s="533"/>
      <c r="J3" s="533"/>
      <c r="K3" s="533"/>
      <c r="L3" s="96"/>
      <c r="M3" s="96"/>
      <c r="N3" s="96"/>
      <c r="O3" s="96"/>
      <c r="P3" s="96"/>
      <c r="Q3" s="96"/>
      <c r="R3" s="96"/>
    </row>
    <row r="4" spans="1:28" s="94" customFormat="1" ht="16.149999999999999" customHeight="1" x14ac:dyDescent="0.25">
      <c r="B4" s="97"/>
      <c r="C4" s="97"/>
      <c r="D4" s="97"/>
      <c r="E4" s="97"/>
      <c r="F4" s="97"/>
      <c r="G4" s="95"/>
      <c r="H4" s="95"/>
      <c r="J4" s="96"/>
      <c r="K4" s="96"/>
      <c r="L4" s="96"/>
      <c r="M4" s="96"/>
      <c r="N4" s="96"/>
      <c r="O4" s="96"/>
      <c r="P4" s="96"/>
      <c r="Q4" s="96"/>
      <c r="R4" s="96"/>
    </row>
    <row r="5" spans="1:28" s="88" customFormat="1" ht="11.5" x14ac:dyDescent="0.25"/>
    <row r="6" spans="1:28" s="10" customFormat="1" x14ac:dyDescent="0.3">
      <c r="B6" s="11" t="s">
        <v>529</v>
      </c>
    </row>
    <row r="7" spans="1:28" s="88" customFormat="1" ht="11.5" x14ac:dyDescent="0.25">
      <c r="B7" s="92"/>
    </row>
    <row r="8" spans="1:28" s="88" customFormat="1" ht="11.5" x14ac:dyDescent="0.25"/>
    <row r="9" spans="1:28" s="86" customFormat="1" ht="11.5" x14ac:dyDescent="0.25">
      <c r="A9" s="88"/>
      <c r="B9" s="540" t="s">
        <v>337</v>
      </c>
      <c r="C9" s="541" t="s">
        <v>494</v>
      </c>
      <c r="D9" s="544" t="s">
        <v>4</v>
      </c>
      <c r="E9" s="459" t="s">
        <v>305</v>
      </c>
      <c r="F9" s="545"/>
      <c r="G9" s="23"/>
      <c r="H9" s="480" t="s">
        <v>510</v>
      </c>
      <c r="I9" s="481"/>
      <c r="J9" s="481"/>
      <c r="K9" s="481"/>
      <c r="L9" s="481"/>
      <c r="M9" s="481"/>
      <c r="N9" s="481"/>
      <c r="O9" s="482"/>
      <c r="P9" s="23"/>
      <c r="Q9" s="480" t="s">
        <v>502</v>
      </c>
      <c r="R9" s="483"/>
      <c r="S9" s="483"/>
      <c r="T9" s="483"/>
      <c r="U9" s="483"/>
      <c r="V9" s="483"/>
      <c r="W9" s="483"/>
      <c r="X9" s="483"/>
      <c r="Y9" s="483"/>
      <c r="Z9" s="483"/>
      <c r="AA9" s="484"/>
      <c r="AB9" s="88"/>
    </row>
    <row r="10" spans="1:28" s="86" customFormat="1" ht="11.25" customHeight="1" x14ac:dyDescent="0.25">
      <c r="A10" s="88"/>
      <c r="B10" s="540"/>
      <c r="C10" s="542"/>
      <c r="D10" s="544"/>
      <c r="E10" s="459"/>
      <c r="F10" s="546"/>
      <c r="G10" s="23"/>
      <c r="H10" s="456" t="s">
        <v>486</v>
      </c>
      <c r="I10" s="457"/>
      <c r="J10" s="457"/>
      <c r="K10" s="457"/>
      <c r="L10" s="457"/>
      <c r="M10" s="457"/>
      <c r="N10" s="457"/>
      <c r="O10" s="458"/>
      <c r="P10" s="23"/>
      <c r="Q10" s="485" t="s">
        <v>503</v>
      </c>
      <c r="R10" s="486"/>
      <c r="S10" s="486"/>
      <c r="T10" s="486"/>
      <c r="U10" s="486"/>
      <c r="V10" s="486"/>
      <c r="W10" s="486"/>
      <c r="X10" s="486"/>
      <c r="Y10" s="486"/>
      <c r="Z10" s="486"/>
      <c r="AA10" s="487"/>
      <c r="AB10" s="88"/>
    </row>
    <row r="11" spans="1:28" s="86" customFormat="1" ht="25.5" customHeight="1" x14ac:dyDescent="0.25">
      <c r="A11" s="88"/>
      <c r="B11" s="540"/>
      <c r="C11" s="542"/>
      <c r="D11" s="544"/>
      <c r="E11" s="459"/>
      <c r="F11" s="13" t="s">
        <v>5</v>
      </c>
      <c r="G11" s="23"/>
      <c r="H11" s="234" t="s">
        <v>306</v>
      </c>
      <c r="I11" s="234" t="s">
        <v>300</v>
      </c>
      <c r="J11" s="234" t="s">
        <v>301</v>
      </c>
      <c r="K11" s="234" t="s">
        <v>302</v>
      </c>
      <c r="L11" s="234" t="s">
        <v>6</v>
      </c>
      <c r="M11" s="15" t="s">
        <v>7</v>
      </c>
      <c r="N11" s="234" t="s">
        <v>8</v>
      </c>
      <c r="O11" s="234" t="s">
        <v>307</v>
      </c>
      <c r="P11" s="23"/>
      <c r="Q11" s="110" t="s">
        <v>473</v>
      </c>
      <c r="R11" s="356" t="s">
        <v>10</v>
      </c>
      <c r="S11" s="356" t="s">
        <v>11</v>
      </c>
      <c r="T11" s="17" t="s">
        <v>12</v>
      </c>
      <c r="U11" s="356" t="s">
        <v>13</v>
      </c>
      <c r="V11" s="356" t="s">
        <v>14</v>
      </c>
      <c r="W11" s="356" t="s">
        <v>15</v>
      </c>
      <c r="X11" s="356" t="s">
        <v>16</v>
      </c>
      <c r="Y11" s="356" t="s">
        <v>17</v>
      </c>
      <c r="Z11" s="356" t="s">
        <v>18</v>
      </c>
      <c r="AA11" s="356" t="s">
        <v>19</v>
      </c>
      <c r="AB11" s="88"/>
    </row>
    <row r="12" spans="1:28" s="86" customFormat="1" ht="15" customHeight="1" x14ac:dyDescent="0.25">
      <c r="A12" s="88"/>
      <c r="B12" s="540"/>
      <c r="C12" s="542"/>
      <c r="D12" s="544"/>
      <c r="E12" s="459"/>
      <c r="F12" s="13" t="s">
        <v>35</v>
      </c>
      <c r="G12" s="23"/>
      <c r="H12" s="18" t="s">
        <v>308</v>
      </c>
      <c r="I12" s="18" t="s">
        <v>309</v>
      </c>
      <c r="J12" s="18" t="s">
        <v>310</v>
      </c>
      <c r="K12" s="18" t="s">
        <v>311</v>
      </c>
      <c r="L12" s="18" t="s">
        <v>20</v>
      </c>
      <c r="M12" s="19" t="s">
        <v>21</v>
      </c>
      <c r="N12" s="18" t="s">
        <v>22</v>
      </c>
      <c r="O12" s="18" t="s">
        <v>312</v>
      </c>
      <c r="P12" s="23"/>
      <c r="Q12" s="18" t="s">
        <v>313</v>
      </c>
      <c r="R12" s="18" t="s">
        <v>23</v>
      </c>
      <c r="S12" s="18" t="s">
        <v>24</v>
      </c>
      <c r="T12" s="20" t="s">
        <v>25</v>
      </c>
      <c r="U12" s="18" t="s">
        <v>26</v>
      </c>
      <c r="V12" s="18" t="s">
        <v>27</v>
      </c>
      <c r="W12" s="18" t="s">
        <v>28</v>
      </c>
      <c r="X12" s="18" t="s">
        <v>29</v>
      </c>
      <c r="Y12" s="18" t="s">
        <v>30</v>
      </c>
      <c r="Z12" s="18" t="s">
        <v>31</v>
      </c>
      <c r="AA12" s="18" t="s">
        <v>32</v>
      </c>
      <c r="AB12" s="88"/>
    </row>
    <row r="13" spans="1:28" s="86" customFormat="1" ht="15" customHeight="1" x14ac:dyDescent="0.25">
      <c r="A13" s="88"/>
      <c r="B13" s="540"/>
      <c r="C13" s="543"/>
      <c r="D13" s="544"/>
      <c r="E13" s="459"/>
      <c r="F13" s="21" t="s">
        <v>338</v>
      </c>
      <c r="G13" s="23"/>
      <c r="H13" s="16" t="s">
        <v>315</v>
      </c>
      <c r="I13" s="16" t="s">
        <v>315</v>
      </c>
      <c r="J13" s="16" t="s">
        <v>316</v>
      </c>
      <c r="K13" s="16" t="s">
        <v>316</v>
      </c>
      <c r="L13" s="16" t="s">
        <v>36</v>
      </c>
      <c r="M13" s="22" t="s">
        <v>36</v>
      </c>
      <c r="N13" s="16" t="s">
        <v>37</v>
      </c>
      <c r="O13" s="16" t="s">
        <v>37</v>
      </c>
      <c r="P13" s="23"/>
      <c r="Q13" s="16" t="s">
        <v>317</v>
      </c>
      <c r="R13" s="16" t="s">
        <v>38</v>
      </c>
      <c r="S13" s="16" t="s">
        <v>38</v>
      </c>
      <c r="T13" s="17" t="s">
        <v>39</v>
      </c>
      <c r="U13" s="16" t="s">
        <v>39</v>
      </c>
      <c r="V13" s="16" t="s">
        <v>40</v>
      </c>
      <c r="W13" s="16" t="s">
        <v>40</v>
      </c>
      <c r="X13" s="16" t="s">
        <v>41</v>
      </c>
      <c r="Y13" s="16" t="s">
        <v>41</v>
      </c>
      <c r="Z13" s="16" t="s">
        <v>42</v>
      </c>
      <c r="AA13" s="16" t="s">
        <v>42</v>
      </c>
      <c r="AB13" s="88"/>
    </row>
    <row r="14" spans="1:28" s="86" customFormat="1" ht="12.4" customHeight="1" x14ac:dyDescent="0.25">
      <c r="A14" s="88"/>
      <c r="B14" s="534" t="s">
        <v>505</v>
      </c>
      <c r="C14" s="537" t="s">
        <v>292</v>
      </c>
      <c r="D14" s="474" t="s">
        <v>319</v>
      </c>
      <c r="E14" s="77" t="s">
        <v>318</v>
      </c>
      <c r="F14" s="478"/>
      <c r="G14" s="23"/>
      <c r="H14" s="87">
        <v>17.118500000000001</v>
      </c>
      <c r="I14" s="87">
        <v>17.118500000000001</v>
      </c>
      <c r="J14" s="87">
        <v>16.753500000000003</v>
      </c>
      <c r="K14" s="87">
        <v>16.753500000000003</v>
      </c>
      <c r="L14" s="87">
        <v>17.118499999999997</v>
      </c>
      <c r="M14" s="87">
        <v>17.118499999999997</v>
      </c>
      <c r="N14" s="87">
        <v>16.169499999999999</v>
      </c>
      <c r="O14" s="87">
        <v>16.169499999999999</v>
      </c>
      <c r="P14" s="23"/>
      <c r="Q14" s="87" t="s">
        <v>336</v>
      </c>
      <c r="R14" s="87" t="s">
        <v>336</v>
      </c>
      <c r="S14" s="87" t="s">
        <v>336</v>
      </c>
      <c r="T14" s="87" t="s">
        <v>336</v>
      </c>
      <c r="U14" s="87" t="s">
        <v>336</v>
      </c>
      <c r="V14" s="87" t="s">
        <v>336</v>
      </c>
      <c r="W14" s="87" t="s">
        <v>336</v>
      </c>
      <c r="X14" s="87" t="s">
        <v>336</v>
      </c>
      <c r="Y14" s="87" t="s">
        <v>336</v>
      </c>
      <c r="Z14" s="87" t="s">
        <v>336</v>
      </c>
      <c r="AA14" s="87" t="s">
        <v>336</v>
      </c>
      <c r="AB14" s="88"/>
    </row>
    <row r="15" spans="1:28" s="86" customFormat="1" ht="11.5" x14ac:dyDescent="0.25">
      <c r="A15" s="88"/>
      <c r="B15" s="535"/>
      <c r="C15" s="538"/>
      <c r="D15" s="474"/>
      <c r="E15" s="77" t="s">
        <v>320</v>
      </c>
      <c r="F15" s="478"/>
      <c r="G15" s="23"/>
      <c r="H15" s="87">
        <v>9.5265000000000004</v>
      </c>
      <c r="I15" s="87">
        <v>9.5265000000000004</v>
      </c>
      <c r="J15" s="87">
        <v>16.351999999999997</v>
      </c>
      <c r="K15" s="87">
        <v>16.351999999999997</v>
      </c>
      <c r="L15" s="87">
        <v>11.388</v>
      </c>
      <c r="M15" s="87">
        <v>11.388</v>
      </c>
      <c r="N15" s="87">
        <v>12.0815</v>
      </c>
      <c r="O15" s="87">
        <v>12.0815</v>
      </c>
      <c r="P15" s="23"/>
      <c r="Q15" s="87" t="s">
        <v>336</v>
      </c>
      <c r="R15" s="87" t="s">
        <v>336</v>
      </c>
      <c r="S15" s="87" t="s">
        <v>336</v>
      </c>
      <c r="T15" s="87" t="s">
        <v>336</v>
      </c>
      <c r="U15" s="87" t="s">
        <v>336</v>
      </c>
      <c r="V15" s="87" t="s">
        <v>336</v>
      </c>
      <c r="W15" s="87" t="s">
        <v>336</v>
      </c>
      <c r="X15" s="87" t="s">
        <v>336</v>
      </c>
      <c r="Y15" s="87" t="s">
        <v>336</v>
      </c>
      <c r="Z15" s="87" t="s">
        <v>336</v>
      </c>
      <c r="AA15" s="87" t="s">
        <v>336</v>
      </c>
      <c r="AB15" s="88"/>
    </row>
    <row r="16" spans="1:28" s="86" customFormat="1" ht="11.5" x14ac:dyDescent="0.25">
      <c r="A16" s="88"/>
      <c r="B16" s="535"/>
      <c r="C16" s="538"/>
      <c r="D16" s="474"/>
      <c r="E16" s="77" t="s">
        <v>321</v>
      </c>
      <c r="F16" s="478"/>
      <c r="G16" s="23"/>
      <c r="H16" s="87">
        <v>16.096500000000002</v>
      </c>
      <c r="I16" s="87">
        <v>16.096500000000002</v>
      </c>
      <c r="J16" s="87">
        <v>23.7469</v>
      </c>
      <c r="K16" s="87">
        <v>23.7469</v>
      </c>
      <c r="L16" s="87">
        <v>14.855500000000001</v>
      </c>
      <c r="M16" s="87">
        <v>14.855500000000001</v>
      </c>
      <c r="N16" s="87">
        <v>15.439500000000001</v>
      </c>
      <c r="O16" s="87">
        <v>15.439500000000001</v>
      </c>
      <c r="P16" s="23"/>
      <c r="Q16" s="87" t="s">
        <v>336</v>
      </c>
      <c r="R16" s="87" t="s">
        <v>336</v>
      </c>
      <c r="S16" s="87" t="s">
        <v>336</v>
      </c>
      <c r="T16" s="87" t="s">
        <v>336</v>
      </c>
      <c r="U16" s="87" t="s">
        <v>336</v>
      </c>
      <c r="V16" s="87" t="s">
        <v>336</v>
      </c>
      <c r="W16" s="87" t="s">
        <v>336</v>
      </c>
      <c r="X16" s="87" t="s">
        <v>336</v>
      </c>
      <c r="Y16" s="87" t="s">
        <v>336</v>
      </c>
      <c r="Z16" s="87" t="s">
        <v>336</v>
      </c>
      <c r="AA16" s="87" t="s">
        <v>336</v>
      </c>
      <c r="AB16" s="88"/>
    </row>
    <row r="17" spans="1:28" s="86" customFormat="1" ht="11.5" x14ac:dyDescent="0.25">
      <c r="A17" s="88"/>
      <c r="B17" s="535"/>
      <c r="C17" s="538"/>
      <c r="D17" s="474"/>
      <c r="E17" s="77" t="s">
        <v>322</v>
      </c>
      <c r="F17" s="478"/>
      <c r="G17" s="23"/>
      <c r="H17" s="87">
        <v>19.293899999999997</v>
      </c>
      <c r="I17" s="87">
        <v>19.293899999999997</v>
      </c>
      <c r="J17" s="87">
        <v>14.818999999999999</v>
      </c>
      <c r="K17" s="87">
        <v>14.818999999999999</v>
      </c>
      <c r="L17" s="87">
        <v>15.184000000000001</v>
      </c>
      <c r="M17" s="87">
        <v>15.184000000000001</v>
      </c>
      <c r="N17" s="87">
        <v>13.468499999999999</v>
      </c>
      <c r="O17" s="87">
        <v>13.468499999999999</v>
      </c>
      <c r="P17" s="23"/>
      <c r="Q17" s="87" t="s">
        <v>336</v>
      </c>
      <c r="R17" s="87" t="s">
        <v>336</v>
      </c>
      <c r="S17" s="87" t="s">
        <v>336</v>
      </c>
      <c r="T17" s="87" t="s">
        <v>336</v>
      </c>
      <c r="U17" s="87" t="s">
        <v>336</v>
      </c>
      <c r="V17" s="87" t="s">
        <v>336</v>
      </c>
      <c r="W17" s="87" t="s">
        <v>336</v>
      </c>
      <c r="X17" s="87" t="s">
        <v>336</v>
      </c>
      <c r="Y17" s="87" t="s">
        <v>336</v>
      </c>
      <c r="Z17" s="87" t="s">
        <v>336</v>
      </c>
      <c r="AA17" s="87" t="s">
        <v>336</v>
      </c>
      <c r="AB17" s="88"/>
    </row>
    <row r="18" spans="1:28" s="86" customFormat="1" ht="11.5" x14ac:dyDescent="0.25">
      <c r="A18" s="88"/>
      <c r="B18" s="535"/>
      <c r="C18" s="538"/>
      <c r="D18" s="474"/>
      <c r="E18" s="77" t="s">
        <v>323</v>
      </c>
      <c r="F18" s="478"/>
      <c r="G18" s="23"/>
      <c r="H18" s="87">
        <v>12.555999999999999</v>
      </c>
      <c r="I18" s="87">
        <v>12.555999999999999</v>
      </c>
      <c r="J18" s="87">
        <v>19.491</v>
      </c>
      <c r="K18" s="87">
        <v>19.491</v>
      </c>
      <c r="L18" s="87">
        <v>14.234999999999999</v>
      </c>
      <c r="M18" s="87">
        <v>14.234999999999999</v>
      </c>
      <c r="N18" s="87">
        <v>15.658499999999998</v>
      </c>
      <c r="O18" s="87">
        <v>15.658499999999998</v>
      </c>
      <c r="P18" s="23"/>
      <c r="Q18" s="87" t="s">
        <v>336</v>
      </c>
      <c r="R18" s="87" t="s">
        <v>336</v>
      </c>
      <c r="S18" s="87" t="s">
        <v>336</v>
      </c>
      <c r="T18" s="87" t="s">
        <v>336</v>
      </c>
      <c r="U18" s="87" t="s">
        <v>336</v>
      </c>
      <c r="V18" s="87" t="s">
        <v>336</v>
      </c>
      <c r="W18" s="87" t="s">
        <v>336</v>
      </c>
      <c r="X18" s="87" t="s">
        <v>336</v>
      </c>
      <c r="Y18" s="87" t="s">
        <v>336</v>
      </c>
      <c r="Z18" s="87" t="s">
        <v>336</v>
      </c>
      <c r="AA18" s="87" t="s">
        <v>336</v>
      </c>
      <c r="AB18" s="88"/>
    </row>
    <row r="19" spans="1:28" s="86" customFormat="1" ht="11.5" x14ac:dyDescent="0.25">
      <c r="A19" s="88"/>
      <c r="B19" s="535"/>
      <c r="C19" s="538"/>
      <c r="D19" s="474"/>
      <c r="E19" s="77" t="s">
        <v>324</v>
      </c>
      <c r="F19" s="478"/>
      <c r="G19" s="23"/>
      <c r="H19" s="87">
        <v>29.9665</v>
      </c>
      <c r="I19" s="87">
        <v>29.9665</v>
      </c>
      <c r="J19" s="87">
        <v>19.564</v>
      </c>
      <c r="K19" s="87">
        <v>19.564</v>
      </c>
      <c r="L19" s="87">
        <v>17.848499999999998</v>
      </c>
      <c r="M19" s="87">
        <v>17.848499999999998</v>
      </c>
      <c r="N19" s="87">
        <v>19.637</v>
      </c>
      <c r="O19" s="87">
        <v>19.637</v>
      </c>
      <c r="P19" s="23"/>
      <c r="Q19" s="87" t="s">
        <v>336</v>
      </c>
      <c r="R19" s="87" t="s">
        <v>336</v>
      </c>
      <c r="S19" s="87" t="s">
        <v>336</v>
      </c>
      <c r="T19" s="87" t="s">
        <v>336</v>
      </c>
      <c r="U19" s="87" t="s">
        <v>336</v>
      </c>
      <c r="V19" s="87" t="s">
        <v>336</v>
      </c>
      <c r="W19" s="87" t="s">
        <v>336</v>
      </c>
      <c r="X19" s="87" t="s">
        <v>336</v>
      </c>
      <c r="Y19" s="87" t="s">
        <v>336</v>
      </c>
      <c r="Z19" s="87" t="s">
        <v>336</v>
      </c>
      <c r="AA19" s="87" t="s">
        <v>336</v>
      </c>
      <c r="AB19" s="88"/>
    </row>
    <row r="20" spans="1:28" s="86" customFormat="1" ht="11.5" x14ac:dyDescent="0.25">
      <c r="A20" s="88"/>
      <c r="B20" s="535"/>
      <c r="C20" s="538"/>
      <c r="D20" s="474"/>
      <c r="E20" s="77" t="s">
        <v>325</v>
      </c>
      <c r="F20" s="478"/>
      <c r="G20" s="23"/>
      <c r="H20" s="87">
        <v>17.227999999999998</v>
      </c>
      <c r="I20" s="87">
        <v>17.227999999999998</v>
      </c>
      <c r="J20" s="87">
        <v>11.753</v>
      </c>
      <c r="K20" s="87">
        <v>11.753</v>
      </c>
      <c r="L20" s="87">
        <v>11.4245</v>
      </c>
      <c r="M20" s="87">
        <v>11.4245</v>
      </c>
      <c r="N20" s="87">
        <v>12.0815</v>
      </c>
      <c r="O20" s="87">
        <v>12.0815</v>
      </c>
      <c r="P20" s="23"/>
      <c r="Q20" s="87" t="s">
        <v>336</v>
      </c>
      <c r="R20" s="87" t="s">
        <v>336</v>
      </c>
      <c r="S20" s="87" t="s">
        <v>336</v>
      </c>
      <c r="T20" s="87" t="s">
        <v>336</v>
      </c>
      <c r="U20" s="87" t="s">
        <v>336</v>
      </c>
      <c r="V20" s="87" t="s">
        <v>336</v>
      </c>
      <c r="W20" s="87" t="s">
        <v>336</v>
      </c>
      <c r="X20" s="87" t="s">
        <v>336</v>
      </c>
      <c r="Y20" s="87" t="s">
        <v>336</v>
      </c>
      <c r="Z20" s="87" t="s">
        <v>336</v>
      </c>
      <c r="AA20" s="87" t="s">
        <v>336</v>
      </c>
      <c r="AB20" s="88"/>
    </row>
    <row r="21" spans="1:28" s="86" customFormat="1" ht="11.5" x14ac:dyDescent="0.25">
      <c r="A21" s="88"/>
      <c r="B21" s="535"/>
      <c r="C21" s="538"/>
      <c r="D21" s="474"/>
      <c r="E21" s="77" t="s">
        <v>326</v>
      </c>
      <c r="F21" s="478"/>
      <c r="G21" s="23"/>
      <c r="H21" s="87">
        <v>11.753000000000002</v>
      </c>
      <c r="I21" s="87">
        <v>11.753000000000002</v>
      </c>
      <c r="J21" s="87">
        <v>10.621500000000001</v>
      </c>
      <c r="K21" s="87">
        <v>10.621500000000001</v>
      </c>
      <c r="L21" s="87">
        <v>11.095999999999998</v>
      </c>
      <c r="M21" s="87">
        <v>11.095999999999998</v>
      </c>
      <c r="N21" s="87">
        <v>10.804</v>
      </c>
      <c r="O21" s="87">
        <v>10.804</v>
      </c>
      <c r="P21" s="23"/>
      <c r="Q21" s="87" t="s">
        <v>336</v>
      </c>
      <c r="R21" s="87" t="s">
        <v>336</v>
      </c>
      <c r="S21" s="87" t="s">
        <v>336</v>
      </c>
      <c r="T21" s="87" t="s">
        <v>336</v>
      </c>
      <c r="U21" s="87" t="s">
        <v>336</v>
      </c>
      <c r="V21" s="87" t="s">
        <v>336</v>
      </c>
      <c r="W21" s="87" t="s">
        <v>336</v>
      </c>
      <c r="X21" s="87" t="s">
        <v>336</v>
      </c>
      <c r="Y21" s="87" t="s">
        <v>336</v>
      </c>
      <c r="Z21" s="87" t="s">
        <v>336</v>
      </c>
      <c r="AA21" s="87" t="s">
        <v>336</v>
      </c>
      <c r="AB21" s="88"/>
    </row>
    <row r="22" spans="1:28" s="86" customFormat="1" ht="11.5" x14ac:dyDescent="0.25">
      <c r="A22" s="88"/>
      <c r="B22" s="535"/>
      <c r="C22" s="538"/>
      <c r="D22" s="474"/>
      <c r="E22" s="77" t="s">
        <v>327</v>
      </c>
      <c r="F22" s="478"/>
      <c r="G22" s="23"/>
      <c r="H22" s="87">
        <v>17.118500000000001</v>
      </c>
      <c r="I22" s="87">
        <v>17.118500000000001</v>
      </c>
      <c r="J22" s="87">
        <v>24.9879</v>
      </c>
      <c r="K22" s="87">
        <v>24.9879</v>
      </c>
      <c r="L22" s="87">
        <v>16.461499999999997</v>
      </c>
      <c r="M22" s="87">
        <v>16.461499999999997</v>
      </c>
      <c r="N22" s="87">
        <v>16.169499999999999</v>
      </c>
      <c r="O22" s="87">
        <v>16.169499999999999</v>
      </c>
      <c r="P22" s="23"/>
      <c r="Q22" s="87" t="s">
        <v>336</v>
      </c>
      <c r="R22" s="87" t="s">
        <v>336</v>
      </c>
      <c r="S22" s="87" t="s">
        <v>336</v>
      </c>
      <c r="T22" s="87" t="s">
        <v>336</v>
      </c>
      <c r="U22" s="87" t="s">
        <v>336</v>
      </c>
      <c r="V22" s="87" t="s">
        <v>336</v>
      </c>
      <c r="W22" s="87" t="s">
        <v>336</v>
      </c>
      <c r="X22" s="87" t="s">
        <v>336</v>
      </c>
      <c r="Y22" s="87" t="s">
        <v>336</v>
      </c>
      <c r="Z22" s="87" t="s">
        <v>336</v>
      </c>
      <c r="AA22" s="87" t="s">
        <v>336</v>
      </c>
      <c r="AB22" s="88"/>
    </row>
    <row r="23" spans="1:28" s="86" customFormat="1" ht="11.5" x14ac:dyDescent="0.25">
      <c r="A23" s="88"/>
      <c r="B23" s="535"/>
      <c r="C23" s="538"/>
      <c r="D23" s="474"/>
      <c r="E23" s="77" t="s">
        <v>328</v>
      </c>
      <c r="F23" s="478"/>
      <c r="G23" s="23"/>
      <c r="H23" s="87">
        <v>14.490500000000003</v>
      </c>
      <c r="I23" s="87">
        <v>14.490500000000003</v>
      </c>
      <c r="J23" s="87">
        <v>20.293999999999997</v>
      </c>
      <c r="K23" s="87">
        <v>20.293999999999997</v>
      </c>
      <c r="L23" s="87">
        <v>16.206000000000003</v>
      </c>
      <c r="M23" s="87">
        <v>16.206000000000003</v>
      </c>
      <c r="N23" s="87">
        <v>16.716999999999999</v>
      </c>
      <c r="O23" s="87">
        <v>16.716999999999999</v>
      </c>
      <c r="P23" s="23"/>
      <c r="Q23" s="87" t="s">
        <v>336</v>
      </c>
      <c r="R23" s="87" t="s">
        <v>336</v>
      </c>
      <c r="S23" s="87" t="s">
        <v>336</v>
      </c>
      <c r="T23" s="87" t="s">
        <v>336</v>
      </c>
      <c r="U23" s="87" t="s">
        <v>336</v>
      </c>
      <c r="V23" s="87" t="s">
        <v>336</v>
      </c>
      <c r="W23" s="87" t="s">
        <v>336</v>
      </c>
      <c r="X23" s="87" t="s">
        <v>336</v>
      </c>
      <c r="Y23" s="87" t="s">
        <v>336</v>
      </c>
      <c r="Z23" s="87" t="s">
        <v>336</v>
      </c>
      <c r="AA23" s="87" t="s">
        <v>336</v>
      </c>
      <c r="AB23" s="88"/>
    </row>
    <row r="24" spans="1:28" s="86" customFormat="1" ht="11.5" x14ac:dyDescent="0.25">
      <c r="A24" s="88"/>
      <c r="B24" s="535"/>
      <c r="C24" s="538"/>
      <c r="D24" s="474"/>
      <c r="E24" s="77" t="s">
        <v>329</v>
      </c>
      <c r="F24" s="478"/>
      <c r="G24" s="23"/>
      <c r="H24" s="87">
        <v>16.643999999999998</v>
      </c>
      <c r="I24" s="87">
        <v>16.643999999999998</v>
      </c>
      <c r="J24" s="87">
        <v>22.191999999999997</v>
      </c>
      <c r="K24" s="87">
        <v>22.191999999999997</v>
      </c>
      <c r="L24" s="87">
        <v>17.009</v>
      </c>
      <c r="M24" s="87">
        <v>17.009</v>
      </c>
      <c r="N24" s="87">
        <v>19.162500000000001</v>
      </c>
      <c r="O24" s="87">
        <v>19.162500000000001</v>
      </c>
      <c r="P24" s="23"/>
      <c r="Q24" s="87" t="s">
        <v>336</v>
      </c>
      <c r="R24" s="87" t="s">
        <v>336</v>
      </c>
      <c r="S24" s="87" t="s">
        <v>336</v>
      </c>
      <c r="T24" s="87" t="s">
        <v>336</v>
      </c>
      <c r="U24" s="87" t="s">
        <v>336</v>
      </c>
      <c r="V24" s="87" t="s">
        <v>336</v>
      </c>
      <c r="W24" s="87" t="s">
        <v>336</v>
      </c>
      <c r="X24" s="87" t="s">
        <v>336</v>
      </c>
      <c r="Y24" s="87" t="s">
        <v>336</v>
      </c>
      <c r="Z24" s="87" t="s">
        <v>336</v>
      </c>
      <c r="AA24" s="87" t="s">
        <v>336</v>
      </c>
      <c r="AB24" s="88"/>
    </row>
    <row r="25" spans="1:28" s="86" customFormat="1" ht="11.5" x14ac:dyDescent="0.25">
      <c r="A25" s="88"/>
      <c r="B25" s="535"/>
      <c r="C25" s="538"/>
      <c r="D25" s="474"/>
      <c r="E25" s="77" t="s">
        <v>330</v>
      </c>
      <c r="F25" s="478"/>
      <c r="G25" s="23"/>
      <c r="H25" s="87">
        <v>25.367499999999996</v>
      </c>
      <c r="I25" s="87">
        <v>25.367499999999996</v>
      </c>
      <c r="J25" s="87">
        <v>19.381500000000003</v>
      </c>
      <c r="K25" s="87">
        <v>19.381500000000003</v>
      </c>
      <c r="L25" s="87">
        <v>18.651500000000002</v>
      </c>
      <c r="M25" s="87">
        <v>18.651500000000002</v>
      </c>
      <c r="N25" s="87">
        <v>18.906999999999996</v>
      </c>
      <c r="O25" s="87">
        <v>18.906999999999996</v>
      </c>
      <c r="P25" s="23"/>
      <c r="Q25" s="87" t="s">
        <v>336</v>
      </c>
      <c r="R25" s="87" t="s">
        <v>336</v>
      </c>
      <c r="S25" s="87" t="s">
        <v>336</v>
      </c>
      <c r="T25" s="87" t="s">
        <v>336</v>
      </c>
      <c r="U25" s="87" t="s">
        <v>336</v>
      </c>
      <c r="V25" s="87" t="s">
        <v>336</v>
      </c>
      <c r="W25" s="87" t="s">
        <v>336</v>
      </c>
      <c r="X25" s="87" t="s">
        <v>336</v>
      </c>
      <c r="Y25" s="87" t="s">
        <v>336</v>
      </c>
      <c r="Z25" s="87" t="s">
        <v>336</v>
      </c>
      <c r="AA25" s="87" t="s">
        <v>336</v>
      </c>
      <c r="AB25" s="88"/>
    </row>
    <row r="26" spans="1:28" s="86" customFormat="1" ht="11.5" x14ac:dyDescent="0.25">
      <c r="A26" s="88"/>
      <c r="B26" s="535"/>
      <c r="C26" s="538"/>
      <c r="D26" s="474"/>
      <c r="E26" s="77" t="s">
        <v>331</v>
      </c>
      <c r="F26" s="478"/>
      <c r="G26" s="23"/>
      <c r="H26" s="87">
        <v>18.2135</v>
      </c>
      <c r="I26" s="87">
        <v>18.2135</v>
      </c>
      <c r="J26" s="87">
        <v>18.140499999999999</v>
      </c>
      <c r="K26" s="87">
        <v>18.140499999999999</v>
      </c>
      <c r="L26" s="87">
        <v>18.797499999999999</v>
      </c>
      <c r="M26" s="87">
        <v>18.797499999999999</v>
      </c>
      <c r="N26" s="87">
        <v>18.614999999999998</v>
      </c>
      <c r="O26" s="87">
        <v>18.614999999999998</v>
      </c>
      <c r="P26" s="23"/>
      <c r="Q26" s="87" t="s">
        <v>336</v>
      </c>
      <c r="R26" s="87" t="s">
        <v>336</v>
      </c>
      <c r="S26" s="87" t="s">
        <v>336</v>
      </c>
      <c r="T26" s="87" t="s">
        <v>336</v>
      </c>
      <c r="U26" s="87" t="s">
        <v>336</v>
      </c>
      <c r="V26" s="87" t="s">
        <v>336</v>
      </c>
      <c r="W26" s="87" t="s">
        <v>336</v>
      </c>
      <c r="X26" s="87" t="s">
        <v>336</v>
      </c>
      <c r="Y26" s="87" t="s">
        <v>336</v>
      </c>
      <c r="Z26" s="87" t="s">
        <v>336</v>
      </c>
      <c r="AA26" s="87" t="s">
        <v>336</v>
      </c>
      <c r="AB26" s="88"/>
    </row>
    <row r="27" spans="1:28" s="86" customFormat="1" ht="11.5" x14ac:dyDescent="0.25">
      <c r="A27" s="88"/>
      <c r="B27" s="535"/>
      <c r="C27" s="539"/>
      <c r="D27" s="474"/>
      <c r="E27" s="77" t="s">
        <v>332</v>
      </c>
      <c r="F27" s="478"/>
      <c r="G27" s="23"/>
      <c r="H27" s="87">
        <v>27.776500000000002</v>
      </c>
      <c r="I27" s="87">
        <v>27.776500000000002</v>
      </c>
      <c r="J27" s="87">
        <v>25.732499999999995</v>
      </c>
      <c r="K27" s="87">
        <v>25.732499999999995</v>
      </c>
      <c r="L27" s="87">
        <v>29.784000000000002</v>
      </c>
      <c r="M27" s="87">
        <v>29.784000000000002</v>
      </c>
      <c r="N27" s="87">
        <v>29.272999999999996</v>
      </c>
      <c r="O27" s="87">
        <v>29.272999999999996</v>
      </c>
      <c r="P27" s="23"/>
      <c r="Q27" s="87" t="s">
        <v>336</v>
      </c>
      <c r="R27" s="87" t="s">
        <v>336</v>
      </c>
      <c r="S27" s="87" t="s">
        <v>336</v>
      </c>
      <c r="T27" s="87" t="s">
        <v>336</v>
      </c>
      <c r="U27" s="87" t="s">
        <v>336</v>
      </c>
      <c r="V27" s="87" t="s">
        <v>336</v>
      </c>
      <c r="W27" s="87" t="s">
        <v>336</v>
      </c>
      <c r="X27" s="87" t="s">
        <v>336</v>
      </c>
      <c r="Y27" s="87" t="s">
        <v>336</v>
      </c>
      <c r="Z27" s="87" t="s">
        <v>336</v>
      </c>
      <c r="AA27" s="87" t="s">
        <v>336</v>
      </c>
      <c r="AB27" s="88"/>
    </row>
    <row r="28" spans="1:28" s="86" customFormat="1" ht="12.4" customHeight="1" x14ac:dyDescent="0.25">
      <c r="A28" s="88"/>
      <c r="B28" s="535"/>
      <c r="C28" s="537" t="s">
        <v>295</v>
      </c>
      <c r="D28" s="474" t="s">
        <v>319</v>
      </c>
      <c r="E28" s="77" t="s">
        <v>318</v>
      </c>
      <c r="F28" s="478"/>
      <c r="G28" s="23"/>
      <c r="H28" s="87">
        <v>115.97143199632869</v>
      </c>
      <c r="I28" s="87">
        <v>116.72411529476335</v>
      </c>
      <c r="J28" s="87">
        <v>124.54757237832575</v>
      </c>
      <c r="K28" s="87">
        <v>123.98145305026669</v>
      </c>
      <c r="L28" s="87">
        <v>129.7556311380325</v>
      </c>
      <c r="M28" s="87">
        <v>130.657958483985</v>
      </c>
      <c r="N28" s="87">
        <v>128.76541027017333</v>
      </c>
      <c r="O28" s="87">
        <v>128.36864476005991</v>
      </c>
      <c r="P28" s="23"/>
      <c r="Q28" s="87" t="s">
        <v>336</v>
      </c>
      <c r="R28" s="87" t="s">
        <v>336</v>
      </c>
      <c r="S28" s="87" t="s">
        <v>336</v>
      </c>
      <c r="T28" s="87" t="s">
        <v>336</v>
      </c>
      <c r="U28" s="87" t="s">
        <v>336</v>
      </c>
      <c r="V28" s="87" t="s">
        <v>336</v>
      </c>
      <c r="W28" s="87" t="s">
        <v>336</v>
      </c>
      <c r="X28" s="87" t="s">
        <v>336</v>
      </c>
      <c r="Y28" s="87" t="s">
        <v>336</v>
      </c>
      <c r="Z28" s="87" t="s">
        <v>336</v>
      </c>
      <c r="AA28" s="87" t="s">
        <v>336</v>
      </c>
      <c r="AB28" s="88"/>
    </row>
    <row r="29" spans="1:28" s="86" customFormat="1" ht="11.5" x14ac:dyDescent="0.25">
      <c r="A29" s="88"/>
      <c r="B29" s="535"/>
      <c r="C29" s="538"/>
      <c r="D29" s="474"/>
      <c r="E29" s="77" t="s">
        <v>320</v>
      </c>
      <c r="F29" s="478"/>
      <c r="G29" s="23"/>
      <c r="H29" s="87">
        <v>112.65171748942137</v>
      </c>
      <c r="I29" s="87">
        <v>113.38777772195164</v>
      </c>
      <c r="J29" s="87">
        <v>127.49543556558233</v>
      </c>
      <c r="K29" s="87">
        <v>126.94181902444527</v>
      </c>
      <c r="L29" s="87">
        <v>119.9753223983208</v>
      </c>
      <c r="M29" s="87">
        <v>120.85772177859329</v>
      </c>
      <c r="N29" s="87">
        <v>118.12031929224496</v>
      </c>
      <c r="O29" s="87">
        <v>117.72850527025595</v>
      </c>
      <c r="P29" s="23"/>
      <c r="Q29" s="87" t="s">
        <v>336</v>
      </c>
      <c r="R29" s="87" t="s">
        <v>336</v>
      </c>
      <c r="S29" s="87" t="s">
        <v>336</v>
      </c>
      <c r="T29" s="87" t="s">
        <v>336</v>
      </c>
      <c r="U29" s="87" t="s">
        <v>336</v>
      </c>
      <c r="V29" s="87" t="s">
        <v>336</v>
      </c>
      <c r="W29" s="87" t="s">
        <v>336</v>
      </c>
      <c r="X29" s="87" t="s">
        <v>336</v>
      </c>
      <c r="Y29" s="87" t="s">
        <v>336</v>
      </c>
      <c r="Z29" s="87" t="s">
        <v>336</v>
      </c>
      <c r="AA29" s="87" t="s">
        <v>336</v>
      </c>
      <c r="AB29" s="88"/>
    </row>
    <row r="30" spans="1:28" s="86" customFormat="1" ht="11.5" x14ac:dyDescent="0.25">
      <c r="A30" s="88"/>
      <c r="B30" s="535"/>
      <c r="C30" s="538"/>
      <c r="D30" s="474"/>
      <c r="E30" s="77" t="s">
        <v>321</v>
      </c>
      <c r="F30" s="478"/>
      <c r="G30" s="23"/>
      <c r="H30" s="87">
        <v>107.6690008178043</v>
      </c>
      <c r="I30" s="87">
        <v>108.41258580512795</v>
      </c>
      <c r="J30" s="87">
        <v>121.65288893089296</v>
      </c>
      <c r="K30" s="87">
        <v>121.09361275955513</v>
      </c>
      <c r="L30" s="87">
        <v>107.46045132117443</v>
      </c>
      <c r="M30" s="87">
        <v>108.35187148354184</v>
      </c>
      <c r="N30" s="87">
        <v>111.26268585112042</v>
      </c>
      <c r="O30" s="87">
        <v>110.86251431726572</v>
      </c>
      <c r="P30" s="23"/>
      <c r="Q30" s="87" t="s">
        <v>336</v>
      </c>
      <c r="R30" s="87" t="s">
        <v>336</v>
      </c>
      <c r="S30" s="87" t="s">
        <v>336</v>
      </c>
      <c r="T30" s="87" t="s">
        <v>336</v>
      </c>
      <c r="U30" s="87" t="s">
        <v>336</v>
      </c>
      <c r="V30" s="87" t="s">
        <v>336</v>
      </c>
      <c r="W30" s="87" t="s">
        <v>336</v>
      </c>
      <c r="X30" s="87" t="s">
        <v>336</v>
      </c>
      <c r="Y30" s="87" t="s">
        <v>336</v>
      </c>
      <c r="Z30" s="87" t="s">
        <v>336</v>
      </c>
      <c r="AA30" s="87" t="s">
        <v>336</v>
      </c>
      <c r="AB30" s="88"/>
    </row>
    <row r="31" spans="1:28" s="86" customFormat="1" ht="11.5" x14ac:dyDescent="0.25">
      <c r="A31" s="88"/>
      <c r="B31" s="535"/>
      <c r="C31" s="538"/>
      <c r="D31" s="474"/>
      <c r="E31" s="77" t="s">
        <v>322</v>
      </c>
      <c r="F31" s="478"/>
      <c r="G31" s="23"/>
      <c r="H31" s="87">
        <v>161.57721102085605</v>
      </c>
      <c r="I31" s="87">
        <v>162.32987044129305</v>
      </c>
      <c r="J31" s="87">
        <v>154.84449600166258</v>
      </c>
      <c r="K31" s="87">
        <v>154.27839463307734</v>
      </c>
      <c r="L31" s="87">
        <v>151.73200363701548</v>
      </c>
      <c r="M31" s="87">
        <v>152.63430235768783</v>
      </c>
      <c r="N31" s="87">
        <v>146.06936183262013</v>
      </c>
      <c r="O31" s="87">
        <v>145.6662859118874</v>
      </c>
      <c r="P31" s="23"/>
      <c r="Q31" s="87" t="s">
        <v>336</v>
      </c>
      <c r="R31" s="87" t="s">
        <v>336</v>
      </c>
      <c r="S31" s="87" t="s">
        <v>336</v>
      </c>
      <c r="T31" s="87" t="s">
        <v>336</v>
      </c>
      <c r="U31" s="87" t="s">
        <v>336</v>
      </c>
      <c r="V31" s="87" t="s">
        <v>336</v>
      </c>
      <c r="W31" s="87" t="s">
        <v>336</v>
      </c>
      <c r="X31" s="87" t="s">
        <v>336</v>
      </c>
      <c r="Y31" s="87" t="s">
        <v>336</v>
      </c>
      <c r="Z31" s="87" t="s">
        <v>336</v>
      </c>
      <c r="AA31" s="87" t="s">
        <v>336</v>
      </c>
      <c r="AB31" s="88"/>
    </row>
    <row r="32" spans="1:28" s="86" customFormat="1" ht="11.5" x14ac:dyDescent="0.25">
      <c r="A32" s="88"/>
      <c r="B32" s="535"/>
      <c r="C32" s="538"/>
      <c r="D32" s="474"/>
      <c r="E32" s="77" t="s">
        <v>323</v>
      </c>
      <c r="F32" s="478"/>
      <c r="G32" s="23"/>
      <c r="H32" s="87">
        <v>118.14897952531841</v>
      </c>
      <c r="I32" s="87">
        <v>118.88658758066497</v>
      </c>
      <c r="J32" s="87">
        <v>137.4367438636757</v>
      </c>
      <c r="K32" s="87">
        <v>136.88196315108098</v>
      </c>
      <c r="L32" s="87">
        <v>128.90158599060413</v>
      </c>
      <c r="M32" s="87">
        <v>129.78584092268272</v>
      </c>
      <c r="N32" s="87">
        <v>129.922768407202</v>
      </c>
      <c r="O32" s="87">
        <v>129.52809587222305</v>
      </c>
      <c r="P32" s="23"/>
      <c r="Q32" s="87" t="s">
        <v>336</v>
      </c>
      <c r="R32" s="87" t="s">
        <v>336</v>
      </c>
      <c r="S32" s="87" t="s">
        <v>336</v>
      </c>
      <c r="T32" s="87" t="s">
        <v>336</v>
      </c>
      <c r="U32" s="87" t="s">
        <v>336</v>
      </c>
      <c r="V32" s="87" t="s">
        <v>336</v>
      </c>
      <c r="W32" s="87" t="s">
        <v>336</v>
      </c>
      <c r="X32" s="87" t="s">
        <v>336</v>
      </c>
      <c r="Y32" s="87" t="s">
        <v>336</v>
      </c>
      <c r="Z32" s="87" t="s">
        <v>336</v>
      </c>
      <c r="AA32" s="87" t="s">
        <v>336</v>
      </c>
      <c r="AB32" s="88"/>
    </row>
    <row r="33" spans="1:28" s="86" customFormat="1" ht="11.5" x14ac:dyDescent="0.25">
      <c r="A33" s="88"/>
      <c r="B33" s="535"/>
      <c r="C33" s="538"/>
      <c r="D33" s="474"/>
      <c r="E33" s="77" t="s">
        <v>324</v>
      </c>
      <c r="F33" s="478"/>
      <c r="G33" s="23"/>
      <c r="H33" s="87">
        <v>129.24659664648567</v>
      </c>
      <c r="I33" s="87">
        <v>129.99016388228577</v>
      </c>
      <c r="J33" s="87">
        <v>144.63173392265401</v>
      </c>
      <c r="K33" s="87">
        <v>144.07247110285542</v>
      </c>
      <c r="L33" s="87">
        <v>133.80344450903061</v>
      </c>
      <c r="M33" s="87">
        <v>134.6948433906214</v>
      </c>
      <c r="N33" s="87">
        <v>125.52748304179777</v>
      </c>
      <c r="O33" s="87">
        <v>125.13757098098418</v>
      </c>
      <c r="P33" s="23"/>
      <c r="Q33" s="87" t="s">
        <v>336</v>
      </c>
      <c r="R33" s="87" t="s">
        <v>336</v>
      </c>
      <c r="S33" s="87" t="s">
        <v>336</v>
      </c>
      <c r="T33" s="87" t="s">
        <v>336</v>
      </c>
      <c r="U33" s="87" t="s">
        <v>336</v>
      </c>
      <c r="V33" s="87" t="s">
        <v>336</v>
      </c>
      <c r="W33" s="87" t="s">
        <v>336</v>
      </c>
      <c r="X33" s="87" t="s">
        <v>336</v>
      </c>
      <c r="Y33" s="87" t="s">
        <v>336</v>
      </c>
      <c r="Z33" s="87" t="s">
        <v>336</v>
      </c>
      <c r="AA33" s="87" t="s">
        <v>336</v>
      </c>
      <c r="AB33" s="88"/>
    </row>
    <row r="34" spans="1:28" s="86" customFormat="1" ht="11.5" x14ac:dyDescent="0.25">
      <c r="A34" s="88"/>
      <c r="B34" s="535"/>
      <c r="C34" s="538"/>
      <c r="D34" s="474"/>
      <c r="E34" s="77" t="s">
        <v>325</v>
      </c>
      <c r="F34" s="478"/>
      <c r="G34" s="23"/>
      <c r="H34" s="87">
        <v>124.32510980430499</v>
      </c>
      <c r="I34" s="87">
        <v>125.0721377222405</v>
      </c>
      <c r="J34" s="87">
        <v>133.59697691662672</v>
      </c>
      <c r="K34" s="87">
        <v>133.03511119724311</v>
      </c>
      <c r="L34" s="87">
        <v>121.99631967072624</v>
      </c>
      <c r="M34" s="87">
        <v>122.89186726683339</v>
      </c>
      <c r="N34" s="87">
        <v>123.93080072985816</v>
      </c>
      <c r="O34" s="87">
        <v>123.53427285580439</v>
      </c>
      <c r="P34" s="23"/>
      <c r="Q34" s="87" t="s">
        <v>336</v>
      </c>
      <c r="R34" s="87" t="s">
        <v>336</v>
      </c>
      <c r="S34" s="87" t="s">
        <v>336</v>
      </c>
      <c r="T34" s="87" t="s">
        <v>336</v>
      </c>
      <c r="U34" s="87" t="s">
        <v>336</v>
      </c>
      <c r="V34" s="87" t="s">
        <v>336</v>
      </c>
      <c r="W34" s="87" t="s">
        <v>336</v>
      </c>
      <c r="X34" s="87" t="s">
        <v>336</v>
      </c>
      <c r="Y34" s="87" t="s">
        <v>336</v>
      </c>
      <c r="Z34" s="87" t="s">
        <v>336</v>
      </c>
      <c r="AA34" s="87" t="s">
        <v>336</v>
      </c>
      <c r="AB34" s="88"/>
    </row>
    <row r="35" spans="1:28" s="86" customFormat="1" ht="11.5" x14ac:dyDescent="0.25">
      <c r="A35" s="88"/>
      <c r="B35" s="535"/>
      <c r="C35" s="538"/>
      <c r="D35" s="474"/>
      <c r="E35" s="77" t="s">
        <v>326</v>
      </c>
      <c r="F35" s="478"/>
      <c r="G35" s="23"/>
      <c r="H35" s="87">
        <v>122.08500414815211</v>
      </c>
      <c r="I35" s="87">
        <v>122.81915865478281</v>
      </c>
      <c r="J35" s="87">
        <v>131.63855203118507</v>
      </c>
      <c r="K35" s="87">
        <v>131.08636885288198</v>
      </c>
      <c r="L35" s="87">
        <v>129.90344141849408</v>
      </c>
      <c r="M35" s="87">
        <v>130.78355618770024</v>
      </c>
      <c r="N35" s="87">
        <v>127.01235937375483</v>
      </c>
      <c r="O35" s="87">
        <v>126.61887448222694</v>
      </c>
      <c r="P35" s="23"/>
      <c r="Q35" s="87" t="s">
        <v>336</v>
      </c>
      <c r="R35" s="87" t="s">
        <v>336</v>
      </c>
      <c r="S35" s="87" t="s">
        <v>336</v>
      </c>
      <c r="T35" s="87" t="s">
        <v>336</v>
      </c>
      <c r="U35" s="87" t="s">
        <v>336</v>
      </c>
      <c r="V35" s="87" t="s">
        <v>336</v>
      </c>
      <c r="W35" s="87" t="s">
        <v>336</v>
      </c>
      <c r="X35" s="87" t="s">
        <v>336</v>
      </c>
      <c r="Y35" s="87" t="s">
        <v>336</v>
      </c>
      <c r="Z35" s="87" t="s">
        <v>336</v>
      </c>
      <c r="AA35" s="87" t="s">
        <v>336</v>
      </c>
      <c r="AB35" s="88"/>
    </row>
    <row r="36" spans="1:28" s="86" customFormat="1" ht="11.5" x14ac:dyDescent="0.25">
      <c r="A36" s="88"/>
      <c r="B36" s="535"/>
      <c r="C36" s="538"/>
      <c r="D36" s="474"/>
      <c r="E36" s="77" t="s">
        <v>327</v>
      </c>
      <c r="F36" s="478"/>
      <c r="G36" s="23"/>
      <c r="H36" s="87">
        <v>126.64580966174836</v>
      </c>
      <c r="I36" s="87">
        <v>127.38843352176289</v>
      </c>
      <c r="J36" s="87">
        <v>149.60666824538114</v>
      </c>
      <c r="K36" s="87">
        <v>149.04811497137283</v>
      </c>
      <c r="L36" s="87">
        <v>143.38312656502399</v>
      </c>
      <c r="M36" s="87">
        <v>144.27339451442779</v>
      </c>
      <c r="N36" s="87">
        <v>137.73524696211223</v>
      </c>
      <c r="O36" s="87">
        <v>137.34087243160866</v>
      </c>
      <c r="P36" s="23"/>
      <c r="Q36" s="87" t="s">
        <v>336</v>
      </c>
      <c r="R36" s="87" t="s">
        <v>336</v>
      </c>
      <c r="S36" s="87" t="s">
        <v>336</v>
      </c>
      <c r="T36" s="87" t="s">
        <v>336</v>
      </c>
      <c r="U36" s="87" t="s">
        <v>336</v>
      </c>
      <c r="V36" s="87" t="s">
        <v>336</v>
      </c>
      <c r="W36" s="87" t="s">
        <v>336</v>
      </c>
      <c r="X36" s="87" t="s">
        <v>336</v>
      </c>
      <c r="Y36" s="87" t="s">
        <v>336</v>
      </c>
      <c r="Z36" s="87" t="s">
        <v>336</v>
      </c>
      <c r="AA36" s="87" t="s">
        <v>336</v>
      </c>
      <c r="AB36" s="88"/>
    </row>
    <row r="37" spans="1:28" s="86" customFormat="1" ht="11.5" x14ac:dyDescent="0.25">
      <c r="A37" s="88"/>
      <c r="B37" s="535"/>
      <c r="C37" s="538"/>
      <c r="D37" s="474"/>
      <c r="E37" s="77" t="s">
        <v>328</v>
      </c>
      <c r="F37" s="478"/>
      <c r="G37" s="23"/>
      <c r="H37" s="87">
        <v>133.00294880673735</v>
      </c>
      <c r="I37" s="87">
        <v>133.74139570596756</v>
      </c>
      <c r="J37" s="87">
        <v>156.96665379217561</v>
      </c>
      <c r="K37" s="87">
        <v>156.4112421558753</v>
      </c>
      <c r="L37" s="87">
        <v>144.20689140703877</v>
      </c>
      <c r="M37" s="87">
        <v>145.09215195698718</v>
      </c>
      <c r="N37" s="87">
        <v>142.17653819584098</v>
      </c>
      <c r="O37" s="87">
        <v>141.78758931715748</v>
      </c>
      <c r="P37" s="23"/>
      <c r="Q37" s="87" t="s">
        <v>336</v>
      </c>
      <c r="R37" s="87" t="s">
        <v>336</v>
      </c>
      <c r="S37" s="87" t="s">
        <v>336</v>
      </c>
      <c r="T37" s="87" t="s">
        <v>336</v>
      </c>
      <c r="U37" s="87" t="s">
        <v>336</v>
      </c>
      <c r="V37" s="87" t="s">
        <v>336</v>
      </c>
      <c r="W37" s="87" t="s">
        <v>336</v>
      </c>
      <c r="X37" s="87" t="s">
        <v>336</v>
      </c>
      <c r="Y37" s="87" t="s">
        <v>336</v>
      </c>
      <c r="Z37" s="87" t="s">
        <v>336</v>
      </c>
      <c r="AA37" s="87" t="s">
        <v>336</v>
      </c>
      <c r="AB37" s="88"/>
    </row>
    <row r="38" spans="1:28" s="86" customFormat="1" ht="11.5" x14ac:dyDescent="0.25">
      <c r="A38" s="88"/>
      <c r="B38" s="535"/>
      <c r="C38" s="538"/>
      <c r="D38" s="474"/>
      <c r="E38" s="77" t="s">
        <v>329</v>
      </c>
      <c r="F38" s="478"/>
      <c r="G38" s="23"/>
      <c r="H38" s="87">
        <v>146.64933375988156</v>
      </c>
      <c r="I38" s="87">
        <v>147.37559079661511</v>
      </c>
      <c r="J38" s="87">
        <v>168.50890410403383</v>
      </c>
      <c r="K38" s="87">
        <v>167.96266088794439</v>
      </c>
      <c r="L38" s="87">
        <v>163.90927532597712</v>
      </c>
      <c r="M38" s="87">
        <v>164.77992249696916</v>
      </c>
      <c r="N38" s="87">
        <v>154.51850663243908</v>
      </c>
      <c r="O38" s="87">
        <v>154.13129084609272</v>
      </c>
      <c r="P38" s="23"/>
      <c r="Q38" s="87" t="s">
        <v>336</v>
      </c>
      <c r="R38" s="87" t="s">
        <v>336</v>
      </c>
      <c r="S38" s="87" t="s">
        <v>336</v>
      </c>
      <c r="T38" s="87" t="s">
        <v>336</v>
      </c>
      <c r="U38" s="87" t="s">
        <v>336</v>
      </c>
      <c r="V38" s="87" t="s">
        <v>336</v>
      </c>
      <c r="W38" s="87" t="s">
        <v>336</v>
      </c>
      <c r="X38" s="87" t="s">
        <v>336</v>
      </c>
      <c r="Y38" s="87" t="s">
        <v>336</v>
      </c>
      <c r="Z38" s="87" t="s">
        <v>336</v>
      </c>
      <c r="AA38" s="87" t="s">
        <v>336</v>
      </c>
      <c r="AB38" s="88"/>
    </row>
    <row r="39" spans="1:28" s="86" customFormat="1" ht="11.5" x14ac:dyDescent="0.25">
      <c r="A39" s="88"/>
      <c r="B39" s="535"/>
      <c r="C39" s="538"/>
      <c r="D39" s="474"/>
      <c r="E39" s="77" t="s">
        <v>330</v>
      </c>
      <c r="F39" s="478"/>
      <c r="G39" s="23"/>
      <c r="H39" s="87">
        <v>121.21758563954305</v>
      </c>
      <c r="I39" s="87">
        <v>121.97075928282472</v>
      </c>
      <c r="J39" s="87">
        <v>126.71847162785441</v>
      </c>
      <c r="K39" s="87">
        <v>126.15198349435502</v>
      </c>
      <c r="L39" s="87">
        <v>119.60689069991193</v>
      </c>
      <c r="M39" s="87">
        <v>120.50980587817759</v>
      </c>
      <c r="N39" s="87">
        <v>117.59310327280225</v>
      </c>
      <c r="O39" s="87">
        <v>117.19821729339398</v>
      </c>
      <c r="P39" s="23"/>
      <c r="Q39" s="87" t="s">
        <v>336</v>
      </c>
      <c r="R39" s="87" t="s">
        <v>336</v>
      </c>
      <c r="S39" s="87" t="s">
        <v>336</v>
      </c>
      <c r="T39" s="87" t="s">
        <v>336</v>
      </c>
      <c r="U39" s="87" t="s">
        <v>336</v>
      </c>
      <c r="V39" s="87" t="s">
        <v>336</v>
      </c>
      <c r="W39" s="87" t="s">
        <v>336</v>
      </c>
      <c r="X39" s="87" t="s">
        <v>336</v>
      </c>
      <c r="Y39" s="87" t="s">
        <v>336</v>
      </c>
      <c r="Z39" s="87" t="s">
        <v>336</v>
      </c>
      <c r="AA39" s="87" t="s">
        <v>336</v>
      </c>
      <c r="AB39" s="88"/>
    </row>
    <row r="40" spans="1:28" s="86" customFormat="1" ht="11.5" x14ac:dyDescent="0.25">
      <c r="A40" s="88"/>
      <c r="B40" s="535"/>
      <c r="C40" s="538"/>
      <c r="D40" s="474"/>
      <c r="E40" s="77" t="s">
        <v>331</v>
      </c>
      <c r="F40" s="478"/>
      <c r="G40" s="23"/>
      <c r="H40" s="87">
        <v>123.95014913709178</v>
      </c>
      <c r="I40" s="87">
        <v>124.69829893079482</v>
      </c>
      <c r="J40" s="87">
        <v>139.99637776476746</v>
      </c>
      <c r="K40" s="87">
        <v>139.43366824353919</v>
      </c>
      <c r="L40" s="87">
        <v>124.74872860420707</v>
      </c>
      <c r="M40" s="87">
        <v>125.64562112079527</v>
      </c>
      <c r="N40" s="87">
        <v>125.42362347896896</v>
      </c>
      <c r="O40" s="87">
        <v>125.02842728643076</v>
      </c>
      <c r="P40" s="23"/>
      <c r="Q40" s="87" t="s">
        <v>336</v>
      </c>
      <c r="R40" s="87" t="s">
        <v>336</v>
      </c>
      <c r="S40" s="87" t="s">
        <v>336</v>
      </c>
      <c r="T40" s="87" t="s">
        <v>336</v>
      </c>
      <c r="U40" s="87" t="s">
        <v>336</v>
      </c>
      <c r="V40" s="87" t="s">
        <v>336</v>
      </c>
      <c r="W40" s="87" t="s">
        <v>336</v>
      </c>
      <c r="X40" s="87" t="s">
        <v>336</v>
      </c>
      <c r="Y40" s="87" t="s">
        <v>336</v>
      </c>
      <c r="Z40" s="87" t="s">
        <v>336</v>
      </c>
      <c r="AA40" s="87" t="s">
        <v>336</v>
      </c>
      <c r="AB40" s="88"/>
    </row>
    <row r="41" spans="1:28" s="86" customFormat="1" ht="11.5" x14ac:dyDescent="0.25">
      <c r="A41" s="88"/>
      <c r="B41" s="536"/>
      <c r="C41" s="539"/>
      <c r="D41" s="474"/>
      <c r="E41" s="77" t="s">
        <v>332</v>
      </c>
      <c r="F41" s="478"/>
      <c r="G41" s="23"/>
      <c r="H41" s="87">
        <v>148.83755254249516</v>
      </c>
      <c r="I41" s="87">
        <v>149.58596648207978</v>
      </c>
      <c r="J41" s="87">
        <v>178.77397635531861</v>
      </c>
      <c r="K41" s="87">
        <v>178.21106816077142</v>
      </c>
      <c r="L41" s="87">
        <v>169.86460557365865</v>
      </c>
      <c r="M41" s="87">
        <v>170.76181475205237</v>
      </c>
      <c r="N41" s="87">
        <v>155.43898208447044</v>
      </c>
      <c r="O41" s="87">
        <v>155.04840246901301</v>
      </c>
      <c r="P41" s="23"/>
      <c r="Q41" s="87" t="s">
        <v>336</v>
      </c>
      <c r="R41" s="87" t="s">
        <v>336</v>
      </c>
      <c r="S41" s="87" t="s">
        <v>336</v>
      </c>
      <c r="T41" s="87" t="s">
        <v>336</v>
      </c>
      <c r="U41" s="87" t="s">
        <v>336</v>
      </c>
      <c r="V41" s="87" t="s">
        <v>336</v>
      </c>
      <c r="W41" s="87" t="s">
        <v>336</v>
      </c>
      <c r="X41" s="87" t="s">
        <v>336</v>
      </c>
      <c r="Y41" s="87" t="s">
        <v>336</v>
      </c>
      <c r="Z41" s="87" t="s">
        <v>336</v>
      </c>
      <c r="AA41" s="87" t="s">
        <v>336</v>
      </c>
      <c r="AB41" s="88"/>
    </row>
    <row r="42" spans="1:28" s="86" customFormat="1" ht="12.4" customHeight="1" x14ac:dyDescent="0.25">
      <c r="A42" s="88"/>
      <c r="B42" s="534" t="s">
        <v>506</v>
      </c>
      <c r="C42" s="537" t="s">
        <v>292</v>
      </c>
      <c r="D42" s="474" t="s">
        <v>319</v>
      </c>
      <c r="E42" s="77" t="s">
        <v>318</v>
      </c>
      <c r="F42" s="478"/>
      <c r="G42" s="23"/>
      <c r="H42" s="87">
        <v>17.118500000000001</v>
      </c>
      <c r="I42" s="87">
        <v>17.118500000000001</v>
      </c>
      <c r="J42" s="87">
        <v>16.753499999999999</v>
      </c>
      <c r="K42" s="87">
        <v>16.753499999999999</v>
      </c>
      <c r="L42" s="87">
        <v>17.118500000000001</v>
      </c>
      <c r="M42" s="87">
        <v>17.118500000000001</v>
      </c>
      <c r="N42" s="87">
        <v>16.169499999999999</v>
      </c>
      <c r="O42" s="87">
        <v>16.169499999999999</v>
      </c>
      <c r="P42" s="23"/>
      <c r="Q42" s="87" t="s">
        <v>336</v>
      </c>
      <c r="R42" s="87" t="s">
        <v>336</v>
      </c>
      <c r="S42" s="87" t="s">
        <v>336</v>
      </c>
      <c r="T42" s="87" t="s">
        <v>336</v>
      </c>
      <c r="U42" s="87" t="s">
        <v>336</v>
      </c>
      <c r="V42" s="87" t="s">
        <v>336</v>
      </c>
      <c r="W42" s="87" t="s">
        <v>336</v>
      </c>
      <c r="X42" s="87" t="s">
        <v>336</v>
      </c>
      <c r="Y42" s="87" t="s">
        <v>336</v>
      </c>
      <c r="Z42" s="87" t="s">
        <v>336</v>
      </c>
      <c r="AA42" s="87" t="s">
        <v>336</v>
      </c>
      <c r="AB42" s="88"/>
    </row>
    <row r="43" spans="1:28" s="86" customFormat="1" ht="11.5" x14ac:dyDescent="0.25">
      <c r="A43" s="88"/>
      <c r="B43" s="535"/>
      <c r="C43" s="538"/>
      <c r="D43" s="474"/>
      <c r="E43" s="77" t="s">
        <v>320</v>
      </c>
      <c r="F43" s="478"/>
      <c r="G43" s="23"/>
      <c r="H43" s="87">
        <v>9.5265000000000004</v>
      </c>
      <c r="I43" s="87">
        <v>9.5265000000000004</v>
      </c>
      <c r="J43" s="87">
        <v>16.352</v>
      </c>
      <c r="K43" s="87">
        <v>16.352</v>
      </c>
      <c r="L43" s="87">
        <v>11.388</v>
      </c>
      <c r="M43" s="87">
        <v>11.388</v>
      </c>
      <c r="N43" s="87">
        <v>12.0815</v>
      </c>
      <c r="O43" s="87">
        <v>12.0815</v>
      </c>
      <c r="P43" s="23"/>
      <c r="Q43" s="87" t="s">
        <v>336</v>
      </c>
      <c r="R43" s="87" t="s">
        <v>336</v>
      </c>
      <c r="S43" s="87" t="s">
        <v>336</v>
      </c>
      <c r="T43" s="87" t="s">
        <v>336</v>
      </c>
      <c r="U43" s="87" t="s">
        <v>336</v>
      </c>
      <c r="V43" s="87" t="s">
        <v>336</v>
      </c>
      <c r="W43" s="87" t="s">
        <v>336</v>
      </c>
      <c r="X43" s="87" t="s">
        <v>336</v>
      </c>
      <c r="Y43" s="87" t="s">
        <v>336</v>
      </c>
      <c r="Z43" s="87" t="s">
        <v>336</v>
      </c>
      <c r="AA43" s="87" t="s">
        <v>336</v>
      </c>
      <c r="AB43" s="88"/>
    </row>
    <row r="44" spans="1:28" s="86" customFormat="1" ht="11.5" x14ac:dyDescent="0.25">
      <c r="A44" s="88"/>
      <c r="B44" s="535"/>
      <c r="C44" s="538"/>
      <c r="D44" s="474"/>
      <c r="E44" s="77" t="s">
        <v>321</v>
      </c>
      <c r="F44" s="478"/>
      <c r="G44" s="23"/>
      <c r="H44" s="87">
        <v>16.096500000000002</v>
      </c>
      <c r="I44" s="87">
        <v>16.096500000000002</v>
      </c>
      <c r="J44" s="87">
        <v>23.7469</v>
      </c>
      <c r="K44" s="87">
        <v>23.7469</v>
      </c>
      <c r="L44" s="87">
        <v>14.855500000000001</v>
      </c>
      <c r="M44" s="87">
        <v>14.855500000000001</v>
      </c>
      <c r="N44" s="87">
        <v>15.439500000000001</v>
      </c>
      <c r="O44" s="87">
        <v>15.439500000000001</v>
      </c>
      <c r="P44" s="23"/>
      <c r="Q44" s="87" t="s">
        <v>336</v>
      </c>
      <c r="R44" s="87" t="s">
        <v>336</v>
      </c>
      <c r="S44" s="87" t="s">
        <v>336</v>
      </c>
      <c r="T44" s="87" t="s">
        <v>336</v>
      </c>
      <c r="U44" s="87" t="s">
        <v>336</v>
      </c>
      <c r="V44" s="87" t="s">
        <v>336</v>
      </c>
      <c r="W44" s="87" t="s">
        <v>336</v>
      </c>
      <c r="X44" s="87" t="s">
        <v>336</v>
      </c>
      <c r="Y44" s="87" t="s">
        <v>336</v>
      </c>
      <c r="Z44" s="87" t="s">
        <v>336</v>
      </c>
      <c r="AA44" s="87" t="s">
        <v>336</v>
      </c>
      <c r="AB44" s="88"/>
    </row>
    <row r="45" spans="1:28" s="86" customFormat="1" ht="11.5" x14ac:dyDescent="0.25">
      <c r="A45" s="88"/>
      <c r="B45" s="535"/>
      <c r="C45" s="538"/>
      <c r="D45" s="474"/>
      <c r="E45" s="77" t="s">
        <v>322</v>
      </c>
      <c r="F45" s="478"/>
      <c r="G45" s="23"/>
      <c r="H45" s="87">
        <v>19.308499999999999</v>
      </c>
      <c r="I45" s="87">
        <v>19.308499999999999</v>
      </c>
      <c r="J45" s="87">
        <v>14.818999999999999</v>
      </c>
      <c r="K45" s="87">
        <v>14.818999999999999</v>
      </c>
      <c r="L45" s="87">
        <v>15.184000000000001</v>
      </c>
      <c r="M45" s="87">
        <v>15.184000000000001</v>
      </c>
      <c r="N45" s="87">
        <v>13.468499999999999</v>
      </c>
      <c r="O45" s="87">
        <v>13.468499999999999</v>
      </c>
      <c r="P45" s="23"/>
      <c r="Q45" s="87" t="s">
        <v>336</v>
      </c>
      <c r="R45" s="87" t="s">
        <v>336</v>
      </c>
      <c r="S45" s="87" t="s">
        <v>336</v>
      </c>
      <c r="T45" s="87" t="s">
        <v>336</v>
      </c>
      <c r="U45" s="87" t="s">
        <v>336</v>
      </c>
      <c r="V45" s="87" t="s">
        <v>336</v>
      </c>
      <c r="W45" s="87" t="s">
        <v>336</v>
      </c>
      <c r="X45" s="87" t="s">
        <v>336</v>
      </c>
      <c r="Y45" s="87" t="s">
        <v>336</v>
      </c>
      <c r="Z45" s="87" t="s">
        <v>336</v>
      </c>
      <c r="AA45" s="87" t="s">
        <v>336</v>
      </c>
      <c r="AB45" s="88"/>
    </row>
    <row r="46" spans="1:28" s="86" customFormat="1" ht="11.5" x14ac:dyDescent="0.25">
      <c r="A46" s="88"/>
      <c r="B46" s="535"/>
      <c r="C46" s="538"/>
      <c r="D46" s="474"/>
      <c r="E46" s="77" t="s">
        <v>323</v>
      </c>
      <c r="F46" s="478"/>
      <c r="G46" s="23"/>
      <c r="H46" s="87">
        <v>12.555999999999999</v>
      </c>
      <c r="I46" s="87">
        <v>12.555999999999999</v>
      </c>
      <c r="J46" s="87">
        <v>19.491</v>
      </c>
      <c r="K46" s="87">
        <v>19.491</v>
      </c>
      <c r="L46" s="87">
        <v>14.234999999999999</v>
      </c>
      <c r="M46" s="87">
        <v>14.234999999999999</v>
      </c>
      <c r="N46" s="87">
        <v>15.658499999999998</v>
      </c>
      <c r="O46" s="87">
        <v>15.658499999999998</v>
      </c>
      <c r="P46" s="23"/>
      <c r="Q46" s="87" t="s">
        <v>336</v>
      </c>
      <c r="R46" s="87" t="s">
        <v>336</v>
      </c>
      <c r="S46" s="87" t="s">
        <v>336</v>
      </c>
      <c r="T46" s="87" t="s">
        <v>336</v>
      </c>
      <c r="U46" s="87" t="s">
        <v>336</v>
      </c>
      <c r="V46" s="87" t="s">
        <v>336</v>
      </c>
      <c r="W46" s="87" t="s">
        <v>336</v>
      </c>
      <c r="X46" s="87" t="s">
        <v>336</v>
      </c>
      <c r="Y46" s="87" t="s">
        <v>336</v>
      </c>
      <c r="Z46" s="87" t="s">
        <v>336</v>
      </c>
      <c r="AA46" s="87" t="s">
        <v>336</v>
      </c>
      <c r="AB46" s="88"/>
    </row>
    <row r="47" spans="1:28" s="86" customFormat="1" ht="11.5" x14ac:dyDescent="0.25">
      <c r="A47" s="88"/>
      <c r="B47" s="535"/>
      <c r="C47" s="538"/>
      <c r="D47" s="474"/>
      <c r="E47" s="77" t="s">
        <v>324</v>
      </c>
      <c r="F47" s="478"/>
      <c r="G47" s="23"/>
      <c r="H47" s="87">
        <v>34.5655</v>
      </c>
      <c r="I47" s="87">
        <v>34.5655</v>
      </c>
      <c r="J47" s="87">
        <v>19.564</v>
      </c>
      <c r="K47" s="87">
        <v>19.564</v>
      </c>
      <c r="L47" s="87">
        <v>17.848499999999998</v>
      </c>
      <c r="M47" s="87">
        <v>17.848499999999998</v>
      </c>
      <c r="N47" s="87">
        <v>19.637</v>
      </c>
      <c r="O47" s="87">
        <v>19.637</v>
      </c>
      <c r="P47" s="23"/>
      <c r="Q47" s="87" t="s">
        <v>336</v>
      </c>
      <c r="R47" s="87" t="s">
        <v>336</v>
      </c>
      <c r="S47" s="87" t="s">
        <v>336</v>
      </c>
      <c r="T47" s="87" t="s">
        <v>336</v>
      </c>
      <c r="U47" s="87" t="s">
        <v>336</v>
      </c>
      <c r="V47" s="87" t="s">
        <v>336</v>
      </c>
      <c r="W47" s="87" t="s">
        <v>336</v>
      </c>
      <c r="X47" s="87" t="s">
        <v>336</v>
      </c>
      <c r="Y47" s="87" t="s">
        <v>336</v>
      </c>
      <c r="Z47" s="87" t="s">
        <v>336</v>
      </c>
      <c r="AA47" s="87" t="s">
        <v>336</v>
      </c>
      <c r="AB47" s="88"/>
    </row>
    <row r="48" spans="1:28" s="86" customFormat="1" ht="11.5" x14ac:dyDescent="0.25">
      <c r="A48" s="88"/>
      <c r="B48" s="535"/>
      <c r="C48" s="538"/>
      <c r="D48" s="474"/>
      <c r="E48" s="77" t="s">
        <v>325</v>
      </c>
      <c r="F48" s="478"/>
      <c r="G48" s="23"/>
      <c r="H48" s="87">
        <v>17.227999999999998</v>
      </c>
      <c r="I48" s="87">
        <v>17.227999999999998</v>
      </c>
      <c r="J48" s="87">
        <v>11.753000000000002</v>
      </c>
      <c r="K48" s="87">
        <v>11.753000000000002</v>
      </c>
      <c r="L48" s="87">
        <v>11.4245</v>
      </c>
      <c r="M48" s="87">
        <v>11.4245</v>
      </c>
      <c r="N48" s="87">
        <v>12.0815</v>
      </c>
      <c r="O48" s="87">
        <v>12.0815</v>
      </c>
      <c r="P48" s="23"/>
      <c r="Q48" s="87" t="s">
        <v>336</v>
      </c>
      <c r="R48" s="87" t="s">
        <v>336</v>
      </c>
      <c r="S48" s="87" t="s">
        <v>336</v>
      </c>
      <c r="T48" s="87" t="s">
        <v>336</v>
      </c>
      <c r="U48" s="87" t="s">
        <v>336</v>
      </c>
      <c r="V48" s="87" t="s">
        <v>336</v>
      </c>
      <c r="W48" s="87" t="s">
        <v>336</v>
      </c>
      <c r="X48" s="87" t="s">
        <v>336</v>
      </c>
      <c r="Y48" s="87" t="s">
        <v>336</v>
      </c>
      <c r="Z48" s="87" t="s">
        <v>336</v>
      </c>
      <c r="AA48" s="87" t="s">
        <v>336</v>
      </c>
      <c r="AB48" s="88"/>
    </row>
    <row r="49" spans="1:28" s="86" customFormat="1" ht="11.5" x14ac:dyDescent="0.25">
      <c r="A49" s="88"/>
      <c r="B49" s="535"/>
      <c r="C49" s="538"/>
      <c r="D49" s="474"/>
      <c r="E49" s="77" t="s">
        <v>326</v>
      </c>
      <c r="F49" s="478"/>
      <c r="G49" s="23"/>
      <c r="H49" s="87">
        <v>11.753000000000002</v>
      </c>
      <c r="I49" s="87">
        <v>11.753000000000002</v>
      </c>
      <c r="J49" s="87">
        <v>10.621500000000001</v>
      </c>
      <c r="K49" s="87">
        <v>10.621500000000001</v>
      </c>
      <c r="L49" s="87">
        <v>11.095999999999998</v>
      </c>
      <c r="M49" s="87">
        <v>11.095999999999998</v>
      </c>
      <c r="N49" s="87">
        <v>10.804</v>
      </c>
      <c r="O49" s="87">
        <v>10.804</v>
      </c>
      <c r="P49" s="23"/>
      <c r="Q49" s="87" t="s">
        <v>336</v>
      </c>
      <c r="R49" s="87" t="s">
        <v>336</v>
      </c>
      <c r="S49" s="87" t="s">
        <v>336</v>
      </c>
      <c r="T49" s="87" t="s">
        <v>336</v>
      </c>
      <c r="U49" s="87" t="s">
        <v>336</v>
      </c>
      <c r="V49" s="87" t="s">
        <v>336</v>
      </c>
      <c r="W49" s="87" t="s">
        <v>336</v>
      </c>
      <c r="X49" s="87" t="s">
        <v>336</v>
      </c>
      <c r="Y49" s="87" t="s">
        <v>336</v>
      </c>
      <c r="Z49" s="87" t="s">
        <v>336</v>
      </c>
      <c r="AA49" s="87" t="s">
        <v>336</v>
      </c>
      <c r="AB49" s="88"/>
    </row>
    <row r="50" spans="1:28" s="86" customFormat="1" ht="11.5" x14ac:dyDescent="0.25">
      <c r="A50" s="88"/>
      <c r="B50" s="535"/>
      <c r="C50" s="538"/>
      <c r="D50" s="474"/>
      <c r="E50" s="77" t="s">
        <v>327</v>
      </c>
      <c r="F50" s="478"/>
      <c r="G50" s="23"/>
      <c r="H50" s="87">
        <v>17.118500000000001</v>
      </c>
      <c r="I50" s="87">
        <v>17.118500000000001</v>
      </c>
      <c r="J50" s="87">
        <v>24.9879</v>
      </c>
      <c r="K50" s="87">
        <v>24.9879</v>
      </c>
      <c r="L50" s="87">
        <v>16.461499999999997</v>
      </c>
      <c r="M50" s="87">
        <v>16.461499999999997</v>
      </c>
      <c r="N50" s="87">
        <v>16.169499999999999</v>
      </c>
      <c r="O50" s="87">
        <v>16.169499999999999</v>
      </c>
      <c r="P50" s="23"/>
      <c r="Q50" s="87" t="s">
        <v>336</v>
      </c>
      <c r="R50" s="87" t="s">
        <v>336</v>
      </c>
      <c r="S50" s="87" t="s">
        <v>336</v>
      </c>
      <c r="T50" s="87" t="s">
        <v>336</v>
      </c>
      <c r="U50" s="87" t="s">
        <v>336</v>
      </c>
      <c r="V50" s="87" t="s">
        <v>336</v>
      </c>
      <c r="W50" s="87" t="s">
        <v>336</v>
      </c>
      <c r="X50" s="87" t="s">
        <v>336</v>
      </c>
      <c r="Y50" s="87" t="s">
        <v>336</v>
      </c>
      <c r="Z50" s="87" t="s">
        <v>336</v>
      </c>
      <c r="AA50" s="87" t="s">
        <v>336</v>
      </c>
      <c r="AB50" s="88"/>
    </row>
    <row r="51" spans="1:28" s="86" customFormat="1" ht="11.5" x14ac:dyDescent="0.25">
      <c r="A51" s="88"/>
      <c r="B51" s="535"/>
      <c r="C51" s="538"/>
      <c r="D51" s="474"/>
      <c r="E51" s="77" t="s">
        <v>328</v>
      </c>
      <c r="F51" s="478"/>
      <c r="G51" s="23"/>
      <c r="H51" s="87">
        <v>14.490500000000003</v>
      </c>
      <c r="I51" s="87">
        <v>14.490500000000003</v>
      </c>
      <c r="J51" s="87">
        <v>20.293999999999997</v>
      </c>
      <c r="K51" s="87">
        <v>20.293999999999997</v>
      </c>
      <c r="L51" s="87">
        <v>16.206000000000003</v>
      </c>
      <c r="M51" s="87">
        <v>16.206000000000003</v>
      </c>
      <c r="N51" s="87">
        <v>16.716999999999999</v>
      </c>
      <c r="O51" s="87">
        <v>16.716999999999999</v>
      </c>
      <c r="P51" s="23"/>
      <c r="Q51" s="87" t="s">
        <v>336</v>
      </c>
      <c r="R51" s="87" t="s">
        <v>336</v>
      </c>
      <c r="S51" s="87" t="s">
        <v>336</v>
      </c>
      <c r="T51" s="87" t="s">
        <v>336</v>
      </c>
      <c r="U51" s="87" t="s">
        <v>336</v>
      </c>
      <c r="V51" s="87" t="s">
        <v>336</v>
      </c>
      <c r="W51" s="87" t="s">
        <v>336</v>
      </c>
      <c r="X51" s="87" t="s">
        <v>336</v>
      </c>
      <c r="Y51" s="87" t="s">
        <v>336</v>
      </c>
      <c r="Z51" s="87" t="s">
        <v>336</v>
      </c>
      <c r="AA51" s="87" t="s">
        <v>336</v>
      </c>
      <c r="AB51" s="88"/>
    </row>
    <row r="52" spans="1:28" s="86" customFormat="1" ht="11.5" x14ac:dyDescent="0.25">
      <c r="A52" s="88"/>
      <c r="B52" s="535"/>
      <c r="C52" s="538"/>
      <c r="D52" s="474"/>
      <c r="E52" s="77" t="s">
        <v>329</v>
      </c>
      <c r="F52" s="478"/>
      <c r="G52" s="23"/>
      <c r="H52" s="87">
        <v>16.643999999999998</v>
      </c>
      <c r="I52" s="87">
        <v>16.643999999999998</v>
      </c>
      <c r="J52" s="87">
        <v>22.191999999999997</v>
      </c>
      <c r="K52" s="87">
        <v>22.191999999999997</v>
      </c>
      <c r="L52" s="87">
        <v>17.009</v>
      </c>
      <c r="M52" s="87">
        <v>17.009</v>
      </c>
      <c r="N52" s="87">
        <v>19.162500000000001</v>
      </c>
      <c r="O52" s="87">
        <v>19.162500000000001</v>
      </c>
      <c r="P52" s="23"/>
      <c r="Q52" s="87" t="s">
        <v>336</v>
      </c>
      <c r="R52" s="87" t="s">
        <v>336</v>
      </c>
      <c r="S52" s="87" t="s">
        <v>336</v>
      </c>
      <c r="T52" s="87" t="s">
        <v>336</v>
      </c>
      <c r="U52" s="87" t="s">
        <v>336</v>
      </c>
      <c r="V52" s="87" t="s">
        <v>336</v>
      </c>
      <c r="W52" s="87" t="s">
        <v>336</v>
      </c>
      <c r="X52" s="87" t="s">
        <v>336</v>
      </c>
      <c r="Y52" s="87" t="s">
        <v>336</v>
      </c>
      <c r="Z52" s="87" t="s">
        <v>336</v>
      </c>
      <c r="AA52" s="87" t="s">
        <v>336</v>
      </c>
      <c r="AB52" s="88"/>
    </row>
    <row r="53" spans="1:28" s="86" customFormat="1" ht="11.5" x14ac:dyDescent="0.25">
      <c r="A53" s="88"/>
      <c r="B53" s="535"/>
      <c r="C53" s="538"/>
      <c r="D53" s="474"/>
      <c r="E53" s="77" t="s">
        <v>330</v>
      </c>
      <c r="F53" s="478"/>
      <c r="G53" s="23"/>
      <c r="H53" s="87">
        <v>28.031999999999996</v>
      </c>
      <c r="I53" s="87">
        <v>28.031999999999996</v>
      </c>
      <c r="J53" s="87">
        <v>19.381499999999999</v>
      </c>
      <c r="K53" s="87">
        <v>19.381499999999999</v>
      </c>
      <c r="L53" s="87">
        <v>18.651500000000002</v>
      </c>
      <c r="M53" s="87">
        <v>18.651500000000002</v>
      </c>
      <c r="N53" s="87">
        <v>18.906999999999996</v>
      </c>
      <c r="O53" s="87">
        <v>18.906999999999996</v>
      </c>
      <c r="P53" s="23"/>
      <c r="Q53" s="87" t="s">
        <v>336</v>
      </c>
      <c r="R53" s="87" t="s">
        <v>336</v>
      </c>
      <c r="S53" s="87" t="s">
        <v>336</v>
      </c>
      <c r="T53" s="87" t="s">
        <v>336</v>
      </c>
      <c r="U53" s="87" t="s">
        <v>336</v>
      </c>
      <c r="V53" s="87" t="s">
        <v>336</v>
      </c>
      <c r="W53" s="87" t="s">
        <v>336</v>
      </c>
      <c r="X53" s="87" t="s">
        <v>336</v>
      </c>
      <c r="Y53" s="87" t="s">
        <v>336</v>
      </c>
      <c r="Z53" s="87" t="s">
        <v>336</v>
      </c>
      <c r="AA53" s="87" t="s">
        <v>336</v>
      </c>
      <c r="AB53" s="88"/>
    </row>
    <row r="54" spans="1:28" s="86" customFormat="1" ht="11.5" x14ac:dyDescent="0.25">
      <c r="A54" s="88"/>
      <c r="B54" s="535"/>
      <c r="C54" s="538"/>
      <c r="D54" s="474"/>
      <c r="E54" s="77" t="s">
        <v>331</v>
      </c>
      <c r="F54" s="478"/>
      <c r="G54" s="23"/>
      <c r="H54" s="87">
        <v>18.2135</v>
      </c>
      <c r="I54" s="87">
        <v>18.2135</v>
      </c>
      <c r="J54" s="87">
        <v>18.140499999999999</v>
      </c>
      <c r="K54" s="87">
        <v>18.140499999999999</v>
      </c>
      <c r="L54" s="87">
        <v>18.797500000000003</v>
      </c>
      <c r="M54" s="87">
        <v>18.797500000000003</v>
      </c>
      <c r="N54" s="87">
        <v>18.614999999999998</v>
      </c>
      <c r="O54" s="87">
        <v>18.614999999999998</v>
      </c>
      <c r="P54" s="23"/>
      <c r="Q54" s="87" t="s">
        <v>336</v>
      </c>
      <c r="R54" s="87" t="s">
        <v>336</v>
      </c>
      <c r="S54" s="87" t="s">
        <v>336</v>
      </c>
      <c r="T54" s="87" t="s">
        <v>336</v>
      </c>
      <c r="U54" s="87" t="s">
        <v>336</v>
      </c>
      <c r="V54" s="87" t="s">
        <v>336</v>
      </c>
      <c r="W54" s="87" t="s">
        <v>336</v>
      </c>
      <c r="X54" s="87" t="s">
        <v>336</v>
      </c>
      <c r="Y54" s="87" t="s">
        <v>336</v>
      </c>
      <c r="Z54" s="87" t="s">
        <v>336</v>
      </c>
      <c r="AA54" s="87" t="s">
        <v>336</v>
      </c>
      <c r="AB54" s="88"/>
    </row>
    <row r="55" spans="1:28" s="86" customFormat="1" ht="11.5" x14ac:dyDescent="0.25">
      <c r="A55" s="88"/>
      <c r="B55" s="535"/>
      <c r="C55" s="539"/>
      <c r="D55" s="474"/>
      <c r="E55" s="77" t="s">
        <v>332</v>
      </c>
      <c r="F55" s="478"/>
      <c r="G55" s="23"/>
      <c r="H55" s="87">
        <v>27.776500000000002</v>
      </c>
      <c r="I55" s="87">
        <v>27.776500000000002</v>
      </c>
      <c r="J55" s="87">
        <v>25.732500000000002</v>
      </c>
      <c r="K55" s="87">
        <v>25.732500000000002</v>
      </c>
      <c r="L55" s="87">
        <v>29.784000000000002</v>
      </c>
      <c r="M55" s="87">
        <v>29.784000000000002</v>
      </c>
      <c r="N55" s="87">
        <v>29.272999999999996</v>
      </c>
      <c r="O55" s="87">
        <v>29.272999999999996</v>
      </c>
      <c r="P55" s="23"/>
      <c r="Q55" s="87" t="s">
        <v>336</v>
      </c>
      <c r="R55" s="87" t="s">
        <v>336</v>
      </c>
      <c r="S55" s="87" t="s">
        <v>336</v>
      </c>
      <c r="T55" s="87" t="s">
        <v>336</v>
      </c>
      <c r="U55" s="87" t="s">
        <v>336</v>
      </c>
      <c r="V55" s="87" t="s">
        <v>336</v>
      </c>
      <c r="W55" s="87" t="s">
        <v>336</v>
      </c>
      <c r="X55" s="87" t="s">
        <v>336</v>
      </c>
      <c r="Y55" s="87" t="s">
        <v>336</v>
      </c>
      <c r="Z55" s="87" t="s">
        <v>336</v>
      </c>
      <c r="AA55" s="87" t="s">
        <v>336</v>
      </c>
      <c r="AB55" s="88"/>
    </row>
    <row r="56" spans="1:28" s="86" customFormat="1" ht="12.4" customHeight="1" x14ac:dyDescent="0.25">
      <c r="A56" s="88"/>
      <c r="B56" s="535"/>
      <c r="C56" s="537" t="s">
        <v>296</v>
      </c>
      <c r="D56" s="474" t="s">
        <v>319</v>
      </c>
      <c r="E56" s="77" t="s">
        <v>318</v>
      </c>
      <c r="F56" s="478"/>
      <c r="G56" s="23"/>
      <c r="H56" s="87">
        <v>117.76146035839815</v>
      </c>
      <c r="I56" s="87">
        <v>118.77940541119861</v>
      </c>
      <c r="J56" s="87">
        <v>126.3326086625446</v>
      </c>
      <c r="K56" s="87">
        <v>125.56697672878055</v>
      </c>
      <c r="L56" s="87">
        <v>132.73306661449806</v>
      </c>
      <c r="M56" s="87">
        <v>133.95339348999687</v>
      </c>
      <c r="N56" s="87">
        <v>134.90410404654338</v>
      </c>
      <c r="O56" s="87">
        <v>134.36748921946702</v>
      </c>
      <c r="P56" s="23"/>
      <c r="Q56" s="87" t="s">
        <v>336</v>
      </c>
      <c r="R56" s="87" t="s">
        <v>336</v>
      </c>
      <c r="S56" s="87" t="s">
        <v>336</v>
      </c>
      <c r="T56" s="87" t="s">
        <v>336</v>
      </c>
      <c r="U56" s="87" t="s">
        <v>336</v>
      </c>
      <c r="V56" s="87" t="s">
        <v>336</v>
      </c>
      <c r="W56" s="87" t="s">
        <v>336</v>
      </c>
      <c r="X56" s="87" t="s">
        <v>336</v>
      </c>
      <c r="Y56" s="87" t="s">
        <v>336</v>
      </c>
      <c r="Z56" s="87" t="s">
        <v>336</v>
      </c>
      <c r="AA56" s="87" t="s">
        <v>336</v>
      </c>
      <c r="AB56" s="88"/>
    </row>
    <row r="57" spans="1:28" s="86" customFormat="1" ht="11.5" x14ac:dyDescent="0.25">
      <c r="A57" s="88"/>
      <c r="B57" s="535"/>
      <c r="C57" s="538"/>
      <c r="D57" s="474"/>
      <c r="E57" s="77" t="s">
        <v>320</v>
      </c>
      <c r="F57" s="478"/>
      <c r="G57" s="23"/>
      <c r="H57" s="87">
        <v>111.29688620225096</v>
      </c>
      <c r="I57" s="87">
        <v>112.2936382273312</v>
      </c>
      <c r="J57" s="87">
        <v>128.15384175965798</v>
      </c>
      <c r="K57" s="87">
        <v>127.40414984028969</v>
      </c>
      <c r="L57" s="87">
        <v>123.62398104502108</v>
      </c>
      <c r="M57" s="87">
        <v>124.81890142020927</v>
      </c>
      <c r="N57" s="87">
        <v>130.60103161021058</v>
      </c>
      <c r="O57" s="87">
        <v>130.07052065354765</v>
      </c>
      <c r="P57" s="23"/>
      <c r="Q57" s="87" t="s">
        <v>336</v>
      </c>
      <c r="R57" s="87" t="s">
        <v>336</v>
      </c>
      <c r="S57" s="87" t="s">
        <v>336</v>
      </c>
      <c r="T57" s="87" t="s">
        <v>336</v>
      </c>
      <c r="U57" s="87" t="s">
        <v>336</v>
      </c>
      <c r="V57" s="87" t="s">
        <v>336</v>
      </c>
      <c r="W57" s="87" t="s">
        <v>336</v>
      </c>
      <c r="X57" s="87" t="s">
        <v>336</v>
      </c>
      <c r="Y57" s="87" t="s">
        <v>336</v>
      </c>
      <c r="Z57" s="87" t="s">
        <v>336</v>
      </c>
      <c r="AA57" s="87" t="s">
        <v>336</v>
      </c>
      <c r="AB57" s="88"/>
    </row>
    <row r="58" spans="1:28" s="86" customFormat="1" ht="11.5" x14ac:dyDescent="0.25">
      <c r="A58" s="88"/>
      <c r="B58" s="535"/>
      <c r="C58" s="538"/>
      <c r="D58" s="474"/>
      <c r="E58" s="77" t="s">
        <v>321</v>
      </c>
      <c r="F58" s="478"/>
      <c r="G58" s="23"/>
      <c r="H58" s="87">
        <v>110.54531622717285</v>
      </c>
      <c r="I58" s="87">
        <v>111.55067759199838</v>
      </c>
      <c r="J58" s="87">
        <v>124.119909995697</v>
      </c>
      <c r="K58" s="87">
        <v>123.36374269200469</v>
      </c>
      <c r="L58" s="87">
        <v>109.90215750230416</v>
      </c>
      <c r="M58" s="87">
        <v>111.10739887531298</v>
      </c>
      <c r="N58" s="87">
        <v>116.3946621602914</v>
      </c>
      <c r="O58" s="87">
        <v>115.85372183452623</v>
      </c>
      <c r="P58" s="23"/>
      <c r="Q58" s="87" t="s">
        <v>336</v>
      </c>
      <c r="R58" s="87" t="s">
        <v>336</v>
      </c>
      <c r="S58" s="87" t="s">
        <v>336</v>
      </c>
      <c r="T58" s="87" t="s">
        <v>336</v>
      </c>
      <c r="U58" s="87" t="s">
        <v>336</v>
      </c>
      <c r="V58" s="87" t="s">
        <v>336</v>
      </c>
      <c r="W58" s="87" t="s">
        <v>336</v>
      </c>
      <c r="X58" s="87" t="s">
        <v>336</v>
      </c>
      <c r="Y58" s="87" t="s">
        <v>336</v>
      </c>
      <c r="Z58" s="87" t="s">
        <v>336</v>
      </c>
      <c r="AA58" s="87" t="s">
        <v>336</v>
      </c>
      <c r="AB58" s="88"/>
    </row>
    <row r="59" spans="1:28" s="86" customFormat="1" ht="11.5" x14ac:dyDescent="0.25">
      <c r="A59" s="88"/>
      <c r="B59" s="535"/>
      <c r="C59" s="538"/>
      <c r="D59" s="474"/>
      <c r="E59" s="77" t="s">
        <v>322</v>
      </c>
      <c r="F59" s="478"/>
      <c r="G59" s="23"/>
      <c r="H59" s="87">
        <v>163.52075774204974</v>
      </c>
      <c r="I59" s="87">
        <v>164.53766288800597</v>
      </c>
      <c r="J59" s="87">
        <v>158.04556234532978</v>
      </c>
      <c r="K59" s="87">
        <v>157.28071256172785</v>
      </c>
      <c r="L59" s="87">
        <v>161.97693568197934</v>
      </c>
      <c r="M59" s="87">
        <v>163.19601590249755</v>
      </c>
      <c r="N59" s="87">
        <v>164.49100843123352</v>
      </c>
      <c r="O59" s="87">
        <v>163.94668096560429</v>
      </c>
      <c r="P59" s="23"/>
      <c r="Q59" s="87" t="s">
        <v>336</v>
      </c>
      <c r="R59" s="87" t="s">
        <v>336</v>
      </c>
      <c r="S59" s="87" t="s">
        <v>336</v>
      </c>
      <c r="T59" s="87" t="s">
        <v>336</v>
      </c>
      <c r="U59" s="87" t="s">
        <v>336</v>
      </c>
      <c r="V59" s="87" t="s">
        <v>336</v>
      </c>
      <c r="W59" s="87" t="s">
        <v>336</v>
      </c>
      <c r="X59" s="87" t="s">
        <v>336</v>
      </c>
      <c r="Y59" s="87" t="s">
        <v>336</v>
      </c>
      <c r="Z59" s="87" t="s">
        <v>336</v>
      </c>
      <c r="AA59" s="87" t="s">
        <v>336</v>
      </c>
      <c r="AB59" s="88"/>
    </row>
    <row r="60" spans="1:28" s="86" customFormat="1" ht="11.5" x14ac:dyDescent="0.25">
      <c r="A60" s="88"/>
      <c r="B60" s="535"/>
      <c r="C60" s="538"/>
      <c r="D60" s="474"/>
      <c r="E60" s="77" t="s">
        <v>323</v>
      </c>
      <c r="F60" s="478"/>
      <c r="G60" s="23"/>
      <c r="H60" s="87">
        <v>116.19937976530447</v>
      </c>
      <c r="I60" s="87">
        <v>117.19760986714678</v>
      </c>
      <c r="J60" s="87">
        <v>135.76275715081815</v>
      </c>
      <c r="K60" s="87">
        <v>135.01195351842912</v>
      </c>
      <c r="L60" s="87">
        <v>131.14258753630904</v>
      </c>
      <c r="M60" s="87">
        <v>132.33927985075059</v>
      </c>
      <c r="N60" s="87">
        <v>145.47848001922205</v>
      </c>
      <c r="O60" s="87">
        <v>144.94434467017982</v>
      </c>
      <c r="P60" s="23"/>
      <c r="Q60" s="87" t="s">
        <v>336</v>
      </c>
      <c r="R60" s="87" t="s">
        <v>336</v>
      </c>
      <c r="S60" s="87" t="s">
        <v>336</v>
      </c>
      <c r="T60" s="87" t="s">
        <v>336</v>
      </c>
      <c r="U60" s="87" t="s">
        <v>336</v>
      </c>
      <c r="V60" s="87" t="s">
        <v>336</v>
      </c>
      <c r="W60" s="87" t="s">
        <v>336</v>
      </c>
      <c r="X60" s="87" t="s">
        <v>336</v>
      </c>
      <c r="Y60" s="87" t="s">
        <v>336</v>
      </c>
      <c r="Z60" s="87" t="s">
        <v>336</v>
      </c>
      <c r="AA60" s="87" t="s">
        <v>336</v>
      </c>
      <c r="AB60" s="88"/>
    </row>
    <row r="61" spans="1:28" s="86" customFormat="1" ht="11.5" x14ac:dyDescent="0.25">
      <c r="A61" s="88"/>
      <c r="B61" s="535"/>
      <c r="C61" s="538"/>
      <c r="D61" s="474"/>
      <c r="E61" s="77" t="s">
        <v>324</v>
      </c>
      <c r="F61" s="478"/>
      <c r="G61" s="23"/>
      <c r="H61" s="87">
        <v>135.96504333073955</v>
      </c>
      <c r="I61" s="87">
        <v>136.97046244320143</v>
      </c>
      <c r="J61" s="87">
        <v>146.15425504768555</v>
      </c>
      <c r="K61" s="87">
        <v>145.39804430998433</v>
      </c>
      <c r="L61" s="87">
        <v>138.925741209081</v>
      </c>
      <c r="M61" s="87">
        <v>140.13105181077015</v>
      </c>
      <c r="N61" s="87">
        <v>140.95393927962769</v>
      </c>
      <c r="O61" s="87">
        <v>140.42652611279036</v>
      </c>
      <c r="P61" s="23"/>
      <c r="Q61" s="87" t="s">
        <v>336</v>
      </c>
      <c r="R61" s="87" t="s">
        <v>336</v>
      </c>
      <c r="S61" s="87" t="s">
        <v>336</v>
      </c>
      <c r="T61" s="87" t="s">
        <v>336</v>
      </c>
      <c r="U61" s="87" t="s">
        <v>336</v>
      </c>
      <c r="V61" s="87" t="s">
        <v>336</v>
      </c>
      <c r="W61" s="87" t="s">
        <v>336</v>
      </c>
      <c r="X61" s="87" t="s">
        <v>336</v>
      </c>
      <c r="Y61" s="87" t="s">
        <v>336</v>
      </c>
      <c r="Z61" s="87" t="s">
        <v>336</v>
      </c>
      <c r="AA61" s="87" t="s">
        <v>336</v>
      </c>
      <c r="AB61" s="88"/>
    </row>
    <row r="62" spans="1:28" s="86" customFormat="1" ht="11.5" x14ac:dyDescent="0.25">
      <c r="A62" s="88"/>
      <c r="B62" s="535"/>
      <c r="C62" s="538"/>
      <c r="D62" s="474"/>
      <c r="E62" s="77" t="s">
        <v>325</v>
      </c>
      <c r="F62" s="478"/>
      <c r="G62" s="23"/>
      <c r="H62" s="87">
        <v>116.33835677623409</v>
      </c>
      <c r="I62" s="87">
        <v>117.34928949421698</v>
      </c>
      <c r="J62" s="87">
        <v>132.25076214411874</v>
      </c>
      <c r="K62" s="87">
        <v>131.49040443164176</v>
      </c>
      <c r="L62" s="87">
        <v>126.45179788115809</v>
      </c>
      <c r="M62" s="87">
        <v>127.66371827085068</v>
      </c>
      <c r="N62" s="87">
        <v>135.01519162585544</v>
      </c>
      <c r="O62" s="87">
        <v>134.47874663427234</v>
      </c>
      <c r="P62" s="23"/>
      <c r="Q62" s="87" t="s">
        <v>336</v>
      </c>
      <c r="R62" s="87" t="s">
        <v>336</v>
      </c>
      <c r="S62" s="87" t="s">
        <v>336</v>
      </c>
      <c r="T62" s="87" t="s">
        <v>336</v>
      </c>
      <c r="U62" s="87" t="s">
        <v>336</v>
      </c>
      <c r="V62" s="87" t="s">
        <v>336</v>
      </c>
      <c r="W62" s="87" t="s">
        <v>336</v>
      </c>
      <c r="X62" s="87" t="s">
        <v>336</v>
      </c>
      <c r="Y62" s="87" t="s">
        <v>336</v>
      </c>
      <c r="Z62" s="87" t="s">
        <v>336</v>
      </c>
      <c r="AA62" s="87" t="s">
        <v>336</v>
      </c>
      <c r="AB62" s="88"/>
    </row>
    <row r="63" spans="1:28" s="86" customFormat="1" ht="11.5" x14ac:dyDescent="0.25">
      <c r="A63" s="88"/>
      <c r="B63" s="535"/>
      <c r="C63" s="538"/>
      <c r="D63" s="474"/>
      <c r="E63" s="77" t="s">
        <v>326</v>
      </c>
      <c r="F63" s="478"/>
      <c r="G63" s="23"/>
      <c r="H63" s="87">
        <v>117.45591605427997</v>
      </c>
      <c r="I63" s="87">
        <v>118.45004154063247</v>
      </c>
      <c r="J63" s="87">
        <v>125.00781274134755</v>
      </c>
      <c r="K63" s="87">
        <v>124.26009633325042</v>
      </c>
      <c r="L63" s="87">
        <v>130.71196294453443</v>
      </c>
      <c r="M63" s="87">
        <v>131.9037345880792</v>
      </c>
      <c r="N63" s="87">
        <v>138.90464542347891</v>
      </c>
      <c r="O63" s="87">
        <v>138.37175748718158</v>
      </c>
      <c r="P63" s="23"/>
      <c r="Q63" s="87" t="s">
        <v>336</v>
      </c>
      <c r="R63" s="87" t="s">
        <v>336</v>
      </c>
      <c r="S63" s="87" t="s">
        <v>336</v>
      </c>
      <c r="T63" s="87" t="s">
        <v>336</v>
      </c>
      <c r="U63" s="87" t="s">
        <v>336</v>
      </c>
      <c r="V63" s="87" t="s">
        <v>336</v>
      </c>
      <c r="W63" s="87" t="s">
        <v>336</v>
      </c>
      <c r="X63" s="87" t="s">
        <v>336</v>
      </c>
      <c r="Y63" s="87" t="s">
        <v>336</v>
      </c>
      <c r="Z63" s="87" t="s">
        <v>336</v>
      </c>
      <c r="AA63" s="87" t="s">
        <v>336</v>
      </c>
      <c r="AB63" s="88"/>
    </row>
    <row r="64" spans="1:28" s="86" customFormat="1" ht="11.5" x14ac:dyDescent="0.25">
      <c r="A64" s="88"/>
      <c r="B64" s="535"/>
      <c r="C64" s="538"/>
      <c r="D64" s="474"/>
      <c r="E64" s="77" t="s">
        <v>327</v>
      </c>
      <c r="F64" s="478"/>
      <c r="G64" s="23"/>
      <c r="H64" s="87">
        <v>129.7770927384465</v>
      </c>
      <c r="I64" s="87">
        <v>130.78058637259986</v>
      </c>
      <c r="J64" s="87">
        <v>152.59502489552034</v>
      </c>
      <c r="K64" s="87">
        <v>151.84026237712794</v>
      </c>
      <c r="L64" s="87">
        <v>147.9679768884188</v>
      </c>
      <c r="M64" s="87">
        <v>149.17097919957533</v>
      </c>
      <c r="N64" s="87">
        <v>148.72923117146826</v>
      </c>
      <c r="O64" s="87">
        <v>148.19571110309766</v>
      </c>
      <c r="P64" s="23"/>
      <c r="Q64" s="87" t="s">
        <v>336</v>
      </c>
      <c r="R64" s="87" t="s">
        <v>336</v>
      </c>
      <c r="S64" s="87" t="s">
        <v>336</v>
      </c>
      <c r="T64" s="87" t="s">
        <v>336</v>
      </c>
      <c r="U64" s="87" t="s">
        <v>336</v>
      </c>
      <c r="V64" s="87" t="s">
        <v>336</v>
      </c>
      <c r="W64" s="87" t="s">
        <v>336</v>
      </c>
      <c r="X64" s="87" t="s">
        <v>336</v>
      </c>
      <c r="Y64" s="87" t="s">
        <v>336</v>
      </c>
      <c r="Z64" s="87" t="s">
        <v>336</v>
      </c>
      <c r="AA64" s="87" t="s">
        <v>336</v>
      </c>
      <c r="AB64" s="88"/>
    </row>
    <row r="65" spans="1:28" s="86" customFormat="1" ht="11.5" x14ac:dyDescent="0.25">
      <c r="A65" s="88"/>
      <c r="B65" s="535"/>
      <c r="C65" s="538"/>
      <c r="D65" s="474"/>
      <c r="E65" s="77" t="s">
        <v>328</v>
      </c>
      <c r="F65" s="478"/>
      <c r="G65" s="23"/>
      <c r="H65" s="87">
        <v>128.64454239671682</v>
      </c>
      <c r="I65" s="87">
        <v>129.64424912144716</v>
      </c>
      <c r="J65" s="87">
        <v>152.14173927790375</v>
      </c>
      <c r="K65" s="87">
        <v>151.38982502600331</v>
      </c>
      <c r="L65" s="87">
        <v>148.81876949313911</v>
      </c>
      <c r="M65" s="87">
        <v>150.0172320039093</v>
      </c>
      <c r="N65" s="87">
        <v>162.51189322189194</v>
      </c>
      <c r="O65" s="87">
        <v>161.98524914601313</v>
      </c>
      <c r="P65" s="23"/>
      <c r="Q65" s="87" t="s">
        <v>336</v>
      </c>
      <c r="R65" s="87" t="s">
        <v>336</v>
      </c>
      <c r="S65" s="87" t="s">
        <v>336</v>
      </c>
      <c r="T65" s="87" t="s">
        <v>336</v>
      </c>
      <c r="U65" s="87" t="s">
        <v>336</v>
      </c>
      <c r="V65" s="87" t="s">
        <v>336</v>
      </c>
      <c r="W65" s="87" t="s">
        <v>336</v>
      </c>
      <c r="X65" s="87" t="s">
        <v>336</v>
      </c>
      <c r="Y65" s="87" t="s">
        <v>336</v>
      </c>
      <c r="Z65" s="87" t="s">
        <v>336</v>
      </c>
      <c r="AA65" s="87" t="s">
        <v>336</v>
      </c>
      <c r="AB65" s="88"/>
    </row>
    <row r="66" spans="1:28" s="86" customFormat="1" ht="11.5" x14ac:dyDescent="0.25">
      <c r="A66" s="88"/>
      <c r="B66" s="535"/>
      <c r="C66" s="538"/>
      <c r="D66" s="474"/>
      <c r="E66" s="77" t="s">
        <v>329</v>
      </c>
      <c r="F66" s="478"/>
      <c r="G66" s="23"/>
      <c r="H66" s="87">
        <v>146.49643023505655</v>
      </c>
      <c r="I66" s="87">
        <v>147.48034357069696</v>
      </c>
      <c r="J66" s="87">
        <v>167.73151071016801</v>
      </c>
      <c r="K66" s="87">
        <v>166.99147521635606</v>
      </c>
      <c r="L66" s="87">
        <v>167.20221095439283</v>
      </c>
      <c r="M66" s="87">
        <v>168.38174012774107</v>
      </c>
      <c r="N66" s="87">
        <v>176.32088226936952</v>
      </c>
      <c r="O66" s="87">
        <v>175.7962486652761</v>
      </c>
      <c r="P66" s="23"/>
      <c r="Q66" s="87" t="s">
        <v>336</v>
      </c>
      <c r="R66" s="87" t="s">
        <v>336</v>
      </c>
      <c r="S66" s="87" t="s">
        <v>336</v>
      </c>
      <c r="T66" s="87" t="s">
        <v>336</v>
      </c>
      <c r="U66" s="87" t="s">
        <v>336</v>
      </c>
      <c r="V66" s="87" t="s">
        <v>336</v>
      </c>
      <c r="W66" s="87" t="s">
        <v>336</v>
      </c>
      <c r="X66" s="87" t="s">
        <v>336</v>
      </c>
      <c r="Y66" s="87" t="s">
        <v>336</v>
      </c>
      <c r="Z66" s="87" t="s">
        <v>336</v>
      </c>
      <c r="AA66" s="87" t="s">
        <v>336</v>
      </c>
      <c r="AB66" s="88"/>
    </row>
    <row r="67" spans="1:28" s="86" customFormat="1" ht="11.5" x14ac:dyDescent="0.25">
      <c r="A67" s="88"/>
      <c r="B67" s="535"/>
      <c r="C67" s="538"/>
      <c r="D67" s="474"/>
      <c r="E67" s="77" t="s">
        <v>330</v>
      </c>
      <c r="F67" s="478"/>
      <c r="G67" s="23"/>
      <c r="H67" s="87">
        <v>124.64006270184616</v>
      </c>
      <c r="I67" s="87">
        <v>125.65806844775963</v>
      </c>
      <c r="J67" s="87">
        <v>128.47579608971128</v>
      </c>
      <c r="K67" s="87">
        <v>127.7101185065427</v>
      </c>
      <c r="L67" s="87">
        <v>125.1738577657479</v>
      </c>
      <c r="M67" s="87">
        <v>126.39425740100596</v>
      </c>
      <c r="N67" s="87">
        <v>134.90139034816798</v>
      </c>
      <c r="O67" s="87">
        <v>134.36747610136368</v>
      </c>
      <c r="P67" s="23"/>
      <c r="Q67" s="87" t="s">
        <v>336</v>
      </c>
      <c r="R67" s="87" t="s">
        <v>336</v>
      </c>
      <c r="S67" s="87" t="s">
        <v>336</v>
      </c>
      <c r="T67" s="87" t="s">
        <v>336</v>
      </c>
      <c r="U67" s="87" t="s">
        <v>336</v>
      </c>
      <c r="V67" s="87" t="s">
        <v>336</v>
      </c>
      <c r="W67" s="87" t="s">
        <v>336</v>
      </c>
      <c r="X67" s="87" t="s">
        <v>336</v>
      </c>
      <c r="Y67" s="87" t="s">
        <v>336</v>
      </c>
      <c r="Z67" s="87" t="s">
        <v>336</v>
      </c>
      <c r="AA67" s="87" t="s">
        <v>336</v>
      </c>
      <c r="AB67" s="88"/>
    </row>
    <row r="68" spans="1:28" s="86" customFormat="1" ht="11.5" x14ac:dyDescent="0.25">
      <c r="A68" s="88"/>
      <c r="B68" s="535"/>
      <c r="C68" s="538"/>
      <c r="D68" s="474"/>
      <c r="E68" s="77" t="s">
        <v>331</v>
      </c>
      <c r="F68" s="478"/>
      <c r="G68" s="23"/>
      <c r="H68" s="87">
        <v>130.80118672052615</v>
      </c>
      <c r="I68" s="87">
        <v>131.81247297701998</v>
      </c>
      <c r="J68" s="87">
        <v>146.59689020751665</v>
      </c>
      <c r="K68" s="87">
        <v>145.83626658641029</v>
      </c>
      <c r="L68" s="87">
        <v>135.5690671042062</v>
      </c>
      <c r="M68" s="87">
        <v>136.78141132084824</v>
      </c>
      <c r="N68" s="87">
        <v>144.4161608750878</v>
      </c>
      <c r="O68" s="87">
        <v>143.88241460772377</v>
      </c>
      <c r="P68" s="23"/>
      <c r="Q68" s="87" t="s">
        <v>336</v>
      </c>
      <c r="R68" s="87" t="s">
        <v>336</v>
      </c>
      <c r="S68" s="87" t="s">
        <v>336</v>
      </c>
      <c r="T68" s="87" t="s">
        <v>336</v>
      </c>
      <c r="U68" s="87" t="s">
        <v>336</v>
      </c>
      <c r="V68" s="87" t="s">
        <v>336</v>
      </c>
      <c r="W68" s="87" t="s">
        <v>336</v>
      </c>
      <c r="X68" s="87" t="s">
        <v>336</v>
      </c>
      <c r="Y68" s="87" t="s">
        <v>336</v>
      </c>
      <c r="Z68" s="87" t="s">
        <v>336</v>
      </c>
      <c r="AA68" s="87" t="s">
        <v>336</v>
      </c>
      <c r="AB68" s="88"/>
    </row>
    <row r="69" spans="1:28" s="86" customFormat="1" ht="11.5" x14ac:dyDescent="0.25">
      <c r="A69" s="88"/>
      <c r="B69" s="536"/>
      <c r="C69" s="539"/>
      <c r="D69" s="474"/>
      <c r="E69" s="77" t="s">
        <v>332</v>
      </c>
      <c r="F69" s="478"/>
      <c r="G69" s="23"/>
      <c r="H69" s="87">
        <v>160.96862231984301</v>
      </c>
      <c r="I69" s="87">
        <v>161.98287392634072</v>
      </c>
      <c r="J69" s="87">
        <v>189.20752718980827</v>
      </c>
      <c r="K69" s="87">
        <v>188.44467322566766</v>
      </c>
      <c r="L69" s="87">
        <v>189.29577404168177</v>
      </c>
      <c r="M69" s="87">
        <v>190.51167316169997</v>
      </c>
      <c r="N69" s="87">
        <v>180.82740656863106</v>
      </c>
      <c r="O69" s="87">
        <v>180.29816618803244</v>
      </c>
      <c r="P69" s="23"/>
      <c r="Q69" s="87" t="s">
        <v>336</v>
      </c>
      <c r="R69" s="87" t="s">
        <v>336</v>
      </c>
      <c r="S69" s="87" t="s">
        <v>336</v>
      </c>
      <c r="T69" s="87" t="s">
        <v>336</v>
      </c>
      <c r="U69" s="87" t="s">
        <v>336</v>
      </c>
      <c r="V69" s="87" t="s">
        <v>336</v>
      </c>
      <c r="W69" s="87" t="s">
        <v>336</v>
      </c>
      <c r="X69" s="87" t="s">
        <v>336</v>
      </c>
      <c r="Y69" s="87" t="s">
        <v>336</v>
      </c>
      <c r="Z69" s="87" t="s">
        <v>336</v>
      </c>
      <c r="AA69" s="87" t="s">
        <v>336</v>
      </c>
      <c r="AB69" s="88"/>
    </row>
    <row r="70" spans="1:28" s="88" customFormat="1" ht="11.5" x14ac:dyDescent="0.25"/>
    <row r="71" spans="1:28" s="88" customFormat="1" ht="11.5" x14ac:dyDescent="0.25"/>
    <row r="72" spans="1:28" s="88" customFormat="1" ht="11.5" x14ac:dyDescent="0.25"/>
    <row r="73" spans="1:28" s="10" customFormat="1" x14ac:dyDescent="0.3">
      <c r="B73" s="11" t="s">
        <v>530</v>
      </c>
    </row>
    <row r="74" spans="1:28" s="88" customFormat="1" ht="11.5" x14ac:dyDescent="0.25">
      <c r="B74" s="92"/>
    </row>
    <row r="75" spans="1:28" s="88" customFormat="1" ht="23" x14ac:dyDescent="0.25">
      <c r="B75" s="98" t="s">
        <v>374</v>
      </c>
      <c r="C75" s="462" t="s">
        <v>349</v>
      </c>
      <c r="D75" s="464"/>
      <c r="E75" s="295" t="s">
        <v>4</v>
      </c>
      <c r="F75" s="21" t="s">
        <v>314</v>
      </c>
      <c r="G75" s="23"/>
      <c r="H75" s="89" t="s">
        <v>315</v>
      </c>
      <c r="I75" s="89" t="s">
        <v>316</v>
      </c>
      <c r="J75" s="89" t="s">
        <v>36</v>
      </c>
    </row>
    <row r="76" spans="1:28" s="88" customFormat="1" ht="13.5" customHeight="1" x14ac:dyDescent="0.25">
      <c r="B76" s="491" t="s">
        <v>507</v>
      </c>
      <c r="C76" s="550" t="s">
        <v>364</v>
      </c>
      <c r="D76" s="550"/>
      <c r="E76" s="553" t="s">
        <v>319</v>
      </c>
      <c r="F76" s="547"/>
      <c r="G76" s="23"/>
      <c r="H76" s="224">
        <v>30.783784914716001</v>
      </c>
      <c r="I76" s="224">
        <v>38.144129094344962</v>
      </c>
      <c r="J76" s="224">
        <v>37.266776894086618</v>
      </c>
    </row>
    <row r="77" spans="1:28" s="88" customFormat="1" ht="13.5" customHeight="1" x14ac:dyDescent="0.25">
      <c r="B77" s="491"/>
      <c r="C77" s="550" t="s">
        <v>365</v>
      </c>
      <c r="D77" s="550"/>
      <c r="E77" s="554"/>
      <c r="F77" s="548"/>
      <c r="G77" s="23"/>
      <c r="H77" s="224">
        <v>91.060528571428563</v>
      </c>
      <c r="I77" s="224">
        <v>97.398949999999999</v>
      </c>
      <c r="J77" s="224">
        <v>89.836392857142869</v>
      </c>
    </row>
    <row r="78" spans="1:28" s="88" customFormat="1" ht="13.5" customHeight="1" x14ac:dyDescent="0.25">
      <c r="B78" s="491"/>
      <c r="C78" s="551" t="s">
        <v>366</v>
      </c>
      <c r="D78" s="552"/>
      <c r="E78" s="554"/>
      <c r="F78" s="548"/>
      <c r="G78" s="23"/>
      <c r="H78" s="224">
        <v>6.7555656600626541</v>
      </c>
      <c r="I78" s="224">
        <v>6.9467042094344604</v>
      </c>
      <c r="J78" s="224">
        <v>8.3487865809847772</v>
      </c>
    </row>
    <row r="79" spans="1:28" s="88" customFormat="1" ht="13.5" customHeight="1" x14ac:dyDescent="0.25">
      <c r="B79" s="491"/>
      <c r="C79" s="550" t="s">
        <v>46</v>
      </c>
      <c r="D79" s="550"/>
      <c r="E79" s="554"/>
      <c r="F79" s="548"/>
      <c r="G79" s="23"/>
      <c r="H79" s="229">
        <v>128.5998791462072</v>
      </c>
      <c r="I79" s="229">
        <v>142.48978330377943</v>
      </c>
      <c r="J79" s="229">
        <v>135.45195633221425</v>
      </c>
    </row>
    <row r="80" spans="1:28" s="88" customFormat="1" ht="13.5" customHeight="1" x14ac:dyDescent="0.25">
      <c r="B80" s="491" t="s">
        <v>508</v>
      </c>
      <c r="C80" s="550" t="s">
        <v>364</v>
      </c>
      <c r="D80" s="550"/>
      <c r="E80" s="554"/>
      <c r="F80" s="548"/>
      <c r="G80" s="23"/>
      <c r="H80" s="224">
        <v>32.911572043780758</v>
      </c>
      <c r="I80" s="224">
        <v>40.79852761390957</v>
      </c>
      <c r="J80" s="224">
        <v>40.076480384526562</v>
      </c>
    </row>
    <row r="81" spans="2:10" s="88" customFormat="1" ht="13.5" customHeight="1" x14ac:dyDescent="0.25">
      <c r="B81" s="491"/>
      <c r="C81" s="550" t="s">
        <v>365</v>
      </c>
      <c r="D81" s="550"/>
      <c r="E81" s="554"/>
      <c r="F81" s="548"/>
      <c r="G81" s="23"/>
      <c r="H81" s="224">
        <v>87.83446428571429</v>
      </c>
      <c r="I81" s="224">
        <v>93.12933000000001</v>
      </c>
      <c r="J81" s="224">
        <v>89.990721428571433</v>
      </c>
    </row>
    <row r="82" spans="2:10" s="88" customFormat="1" ht="13.5" customHeight="1" x14ac:dyDescent="0.25">
      <c r="B82" s="491"/>
      <c r="C82" s="551" t="s">
        <v>366</v>
      </c>
      <c r="D82" s="552"/>
      <c r="E82" s="554"/>
      <c r="F82" s="548"/>
      <c r="G82" s="23"/>
      <c r="H82" s="224">
        <v>9.1774668191965745</v>
      </c>
      <c r="I82" s="224">
        <v>9.3699510170654037</v>
      </c>
      <c r="J82" s="224">
        <v>11.340467739459509</v>
      </c>
    </row>
    <row r="83" spans="2:10" s="88" customFormat="1" ht="13.5" customHeight="1" x14ac:dyDescent="0.25">
      <c r="B83" s="491"/>
      <c r="C83" s="550" t="s">
        <v>46</v>
      </c>
      <c r="D83" s="550"/>
      <c r="E83" s="555"/>
      <c r="F83" s="549"/>
      <c r="G83" s="23"/>
      <c r="H83" s="229">
        <v>129.92350314869162</v>
      </c>
      <c r="I83" s="229">
        <v>143.29780863097497</v>
      </c>
      <c r="J83" s="229">
        <v>141.40766955255751</v>
      </c>
    </row>
    <row r="84" spans="2:10" s="99" customFormat="1" ht="11.5" x14ac:dyDescent="0.25"/>
    <row r="85" spans="2:10" s="99" customFormat="1" ht="11.5" x14ac:dyDescent="0.25"/>
    <row r="86" spans="2:10" s="88" customFormat="1" ht="11.5" x14ac:dyDescent="0.25"/>
    <row r="87" spans="2:10" s="88" customFormat="1" ht="11.5" hidden="1" x14ac:dyDescent="0.25"/>
    <row r="88" spans="2:10" s="88" customFormat="1" ht="11.5" hidden="1" x14ac:dyDescent="0.25"/>
    <row r="89" spans="2:10" s="88" customFormat="1" ht="11.5" hidden="1" x14ac:dyDescent="0.25"/>
    <row r="90" spans="2:10" s="88" customFormat="1" ht="11.5" hidden="1" x14ac:dyDescent="0.25"/>
    <row r="91" spans="2:10" s="88" customFormat="1" ht="11.5" hidden="1" x14ac:dyDescent="0.25"/>
    <row r="92" spans="2:10" s="88" customFormat="1" ht="11.5" hidden="1" x14ac:dyDescent="0.25"/>
    <row r="93" spans="2:10" s="88" customFormat="1" ht="11.5" hidden="1" x14ac:dyDescent="0.25"/>
    <row r="94" spans="2:10" s="88" customFormat="1" ht="11.5" hidden="1" x14ac:dyDescent="0.25"/>
    <row r="95" spans="2:10" s="88" customFormat="1" ht="11.5" hidden="1" x14ac:dyDescent="0.25"/>
    <row r="96" spans="2:10" s="88" customFormat="1" ht="11.5" hidden="1" x14ac:dyDescent="0.25"/>
    <row r="97" s="88" customFormat="1" ht="11.5" hidden="1" x14ac:dyDescent="0.25"/>
    <row r="98" s="88" customFormat="1" ht="11.5" hidden="1" x14ac:dyDescent="0.25"/>
    <row r="99" s="88" customFormat="1" ht="11.5" hidden="1" x14ac:dyDescent="0.25"/>
    <row r="100" s="88" customFormat="1" ht="11.5" hidden="1" x14ac:dyDescent="0.25"/>
    <row r="101" s="88" customFormat="1" ht="11.5" hidden="1" x14ac:dyDescent="0.25"/>
    <row r="102" s="88" customFormat="1" ht="11.5" hidden="1" x14ac:dyDescent="0.25"/>
    <row r="103" s="88" customFormat="1" ht="11.5" hidden="1" x14ac:dyDescent="0.25"/>
    <row r="104" s="88" customFormat="1" ht="11.5" hidden="1" x14ac:dyDescent="0.25"/>
    <row r="105" s="88" customFormat="1" ht="11.5" hidden="1" x14ac:dyDescent="0.25"/>
    <row r="106" s="88" customFormat="1" ht="11.5" hidden="1" x14ac:dyDescent="0.25"/>
    <row r="107" s="88" customFormat="1" ht="11.5" hidden="1" x14ac:dyDescent="0.25"/>
    <row r="108" s="88" customFormat="1" ht="11.5" hidden="1" x14ac:dyDescent="0.25"/>
    <row r="109" s="88" customFormat="1" ht="11.5" hidden="1" x14ac:dyDescent="0.25"/>
    <row r="110" s="88" customFormat="1" ht="11.5" hidden="1" x14ac:dyDescent="0.25"/>
    <row r="111" s="88" customFormat="1" ht="11.5" hidden="1" x14ac:dyDescent="0.25"/>
    <row r="112" s="88" customFormat="1" ht="11.5" hidden="1" x14ac:dyDescent="0.25"/>
    <row r="113" s="88" customFormat="1" ht="11.5" hidden="1" x14ac:dyDescent="0.25"/>
    <row r="114" s="88" customFormat="1" ht="11.5" hidden="1" x14ac:dyDescent="0.25"/>
    <row r="115" s="88" customFormat="1" ht="11.5" hidden="1" x14ac:dyDescent="0.25"/>
    <row r="116" s="88" customFormat="1" ht="11.5" hidden="1" x14ac:dyDescent="0.25"/>
    <row r="117" s="88" customFormat="1" ht="11.5" hidden="1" x14ac:dyDescent="0.25"/>
    <row r="118" s="88" customFormat="1" ht="11.5" hidden="1" x14ac:dyDescent="0.25"/>
    <row r="119" s="88" customFormat="1" ht="11.5" hidden="1" x14ac:dyDescent="0.25"/>
    <row r="120" s="88" customFormat="1" ht="11.5" hidden="1" x14ac:dyDescent="0.25"/>
    <row r="121" s="88" customFormat="1" ht="11.5" hidden="1" x14ac:dyDescent="0.25"/>
    <row r="122" s="88" customFormat="1" ht="11.5" hidden="1" x14ac:dyDescent="0.25"/>
    <row r="123" s="88" customFormat="1" ht="11.5" hidden="1" x14ac:dyDescent="0.25"/>
    <row r="124" s="88" customFormat="1" ht="11.5" hidden="1" x14ac:dyDescent="0.25"/>
    <row r="125" s="88" customFormat="1" ht="11.5" hidden="1" x14ac:dyDescent="0.25"/>
    <row r="126" s="88" customFormat="1" ht="11.5" hidden="1" x14ac:dyDescent="0.25"/>
    <row r="127" s="88" customFormat="1" ht="11.5" hidden="1" x14ac:dyDescent="0.25"/>
    <row r="128" s="88" customFormat="1" ht="11.5" hidden="1" x14ac:dyDescent="0.25"/>
    <row r="129" s="88" customFormat="1" ht="11.5" hidden="1" x14ac:dyDescent="0.25"/>
    <row r="130" s="88" customFormat="1" ht="11.5" hidden="1" x14ac:dyDescent="0.25"/>
    <row r="131" s="88" customFormat="1" ht="11.5" hidden="1" x14ac:dyDescent="0.25"/>
    <row r="132" s="88" customFormat="1" ht="11.5" hidden="1" x14ac:dyDescent="0.25"/>
    <row r="133" s="88" customFormat="1" ht="11.5" hidden="1" x14ac:dyDescent="0.25"/>
    <row r="134" s="88" customFormat="1" ht="11.5" hidden="1" x14ac:dyDescent="0.25"/>
    <row r="135" s="88" customFormat="1" ht="11.5" hidden="1" x14ac:dyDescent="0.25"/>
    <row r="136" s="88" customFormat="1" ht="11.5" hidden="1" x14ac:dyDescent="0.25"/>
    <row r="137" s="88" customFormat="1" ht="11.5" hidden="1" x14ac:dyDescent="0.25"/>
    <row r="138" s="88" customFormat="1" ht="11.5" hidden="1" x14ac:dyDescent="0.25"/>
    <row r="139" s="88" customFormat="1" ht="11.5" hidden="1" x14ac:dyDescent="0.25"/>
    <row r="140" s="88" customFormat="1" ht="11.5" hidden="1" x14ac:dyDescent="0.25"/>
    <row r="141" s="88" customFormat="1" ht="11.5" hidden="1" x14ac:dyDescent="0.25"/>
    <row r="142" s="88" customFormat="1" ht="11.5" hidden="1" x14ac:dyDescent="0.25"/>
    <row r="143" s="88" customFormat="1" ht="11.5" hidden="1" x14ac:dyDescent="0.25"/>
    <row r="144" s="88" customFormat="1" ht="11.5" hidden="1" x14ac:dyDescent="0.25"/>
    <row r="145" s="88" customFormat="1" ht="11.5" hidden="1" x14ac:dyDescent="0.25"/>
    <row r="146" s="88" customFormat="1" ht="11.5" hidden="1" x14ac:dyDescent="0.25"/>
    <row r="147" s="88" customFormat="1" ht="11.5" hidden="1" x14ac:dyDescent="0.25"/>
    <row r="148" s="88" customFormat="1" ht="11.5" hidden="1" x14ac:dyDescent="0.25"/>
    <row r="149" s="88" customFormat="1" ht="11.5" hidden="1" x14ac:dyDescent="0.25"/>
    <row r="150" s="88" customFormat="1" ht="11.5" hidden="1" x14ac:dyDescent="0.25"/>
    <row r="151" s="88" customFormat="1" ht="11.5" hidden="1" x14ac:dyDescent="0.25"/>
    <row r="152" s="88" customFormat="1" ht="11.5" hidden="1" x14ac:dyDescent="0.25"/>
    <row r="153" s="88" customFormat="1" ht="11.5" hidden="1" x14ac:dyDescent="0.25"/>
    <row r="154" s="88" customFormat="1" ht="11.5" hidden="1" x14ac:dyDescent="0.25"/>
    <row r="155" s="88" customFormat="1" ht="11.5" hidden="1" x14ac:dyDescent="0.25"/>
    <row r="156" s="88" customFormat="1" ht="11.5" hidden="1" x14ac:dyDescent="0.25"/>
    <row r="157" s="88" customFormat="1" ht="11.5" hidden="1" x14ac:dyDescent="0.25"/>
    <row r="158" s="88" customFormat="1" ht="11.5" hidden="1" x14ac:dyDescent="0.25"/>
    <row r="159" s="88" customFormat="1" ht="11.5" hidden="1" x14ac:dyDescent="0.25"/>
    <row r="160" s="88" customFormat="1" ht="11.5" hidden="1" x14ac:dyDescent="0.25"/>
    <row r="161" s="88" customFormat="1" ht="11.5" hidden="1" x14ac:dyDescent="0.25"/>
    <row r="162" s="88" customFormat="1" ht="11.5" hidden="1" x14ac:dyDescent="0.25"/>
    <row r="163" s="88" customFormat="1" ht="11.5" hidden="1" x14ac:dyDescent="0.25"/>
    <row r="164" s="88" customFormat="1" ht="11.5" hidden="1" x14ac:dyDescent="0.25"/>
    <row r="165" s="88" customFormat="1" ht="11.5" hidden="1" x14ac:dyDescent="0.25"/>
    <row r="166" s="88" customFormat="1" ht="11.5" hidden="1" x14ac:dyDescent="0.25"/>
    <row r="167" s="88" customFormat="1" ht="11.5" hidden="1" x14ac:dyDescent="0.25"/>
    <row r="168" s="88" customFormat="1" ht="11.5" hidden="1" x14ac:dyDescent="0.25"/>
    <row r="169" s="88" customFormat="1" ht="11.5" hidden="1" x14ac:dyDescent="0.25"/>
    <row r="170" s="88" customFormat="1" ht="11.5" hidden="1" x14ac:dyDescent="0.25"/>
    <row r="171" s="88" customFormat="1" ht="11.5" hidden="1" x14ac:dyDescent="0.25"/>
    <row r="172" s="88" customFormat="1" ht="11.5" hidden="1" x14ac:dyDescent="0.25"/>
    <row r="173" s="88" customFormat="1" ht="11.5" hidden="1" x14ac:dyDescent="0.25"/>
    <row r="174" s="88" customFormat="1" ht="11.5" hidden="1" x14ac:dyDescent="0.25"/>
    <row r="175" s="88" customFormat="1" ht="11.5" hidden="1" x14ac:dyDescent="0.25"/>
    <row r="176" s="88" customFormat="1" ht="11.5" hidden="1" x14ac:dyDescent="0.25"/>
    <row r="177" s="88" customFormat="1" ht="11.5" hidden="1" x14ac:dyDescent="0.25"/>
    <row r="178" s="88" customFormat="1" ht="11.5" hidden="1" x14ac:dyDescent="0.25"/>
    <row r="179" s="88" customFormat="1" ht="11.5" hidden="1" x14ac:dyDescent="0.25"/>
    <row r="180" s="88" customFormat="1" ht="11.5" hidden="1" x14ac:dyDescent="0.25"/>
    <row r="181" s="88" customFormat="1" ht="11.5" hidden="1" x14ac:dyDescent="0.25"/>
    <row r="182" s="88" customFormat="1" ht="11.5" hidden="1" x14ac:dyDescent="0.25"/>
    <row r="183" s="88" customFormat="1" ht="11.5" hidden="1" x14ac:dyDescent="0.25"/>
    <row r="184" s="88" customFormat="1" ht="11.5" hidden="1" x14ac:dyDescent="0.25"/>
    <row r="185" s="88" customFormat="1" ht="11.5" hidden="1" x14ac:dyDescent="0.25"/>
    <row r="186" s="88" customFormat="1" ht="11.5" hidden="1" x14ac:dyDescent="0.25"/>
    <row r="187" s="88" customFormat="1" ht="11.5" hidden="1" x14ac:dyDescent="0.25"/>
    <row r="188" s="88" customFormat="1" ht="11.5" hidden="1" x14ac:dyDescent="0.25"/>
    <row r="189" s="88" customFormat="1" ht="11.5" hidden="1" x14ac:dyDescent="0.25"/>
    <row r="190" s="88" customFormat="1" ht="11.5" hidden="1" x14ac:dyDescent="0.25"/>
    <row r="191" s="88" customFormat="1" ht="11.5" hidden="1" x14ac:dyDescent="0.25"/>
    <row r="192" s="88" customFormat="1" ht="11.5" hidden="1" x14ac:dyDescent="0.25"/>
    <row r="193" s="88" customFormat="1" ht="11.5" hidden="1" x14ac:dyDescent="0.25"/>
    <row r="194" s="88" customFormat="1" ht="11.5" hidden="1" x14ac:dyDescent="0.25"/>
    <row r="195" s="88" customFormat="1" ht="11.5" hidden="1" x14ac:dyDescent="0.25"/>
    <row r="196" s="88" customFormat="1" ht="11.5" hidden="1" x14ac:dyDescent="0.25"/>
    <row r="197" s="88" customFormat="1" ht="11.5" hidden="1" x14ac:dyDescent="0.25"/>
    <row r="198" s="88" customFormat="1" ht="11.5" hidden="1" x14ac:dyDescent="0.25"/>
    <row r="199" s="88" customFormat="1" ht="11.5" hidden="1" x14ac:dyDescent="0.25"/>
    <row r="200" s="88" customFormat="1" ht="11.5" hidden="1" x14ac:dyDescent="0.25"/>
    <row r="201" s="88" customFormat="1" ht="11.5" hidden="1" x14ac:dyDescent="0.25"/>
    <row r="202" s="88" customFormat="1" ht="11.5" hidden="1" x14ac:dyDescent="0.25"/>
    <row r="203" s="88" customFormat="1" ht="11.5" hidden="1" x14ac:dyDescent="0.25"/>
    <row r="204" s="88" customFormat="1" ht="11.5" hidden="1" x14ac:dyDescent="0.25"/>
    <row r="205" s="88" customFormat="1" ht="11.5" hidden="1" x14ac:dyDescent="0.25"/>
    <row r="206" s="88" customFormat="1" ht="11.5" hidden="1" x14ac:dyDescent="0.25"/>
    <row r="207" s="88" customFormat="1" ht="11.5" hidden="1" x14ac:dyDescent="0.25"/>
    <row r="208" s="88" customFormat="1" ht="11.5" hidden="1" x14ac:dyDescent="0.25"/>
    <row r="209" s="88" customFormat="1" ht="11.5" hidden="1" x14ac:dyDescent="0.25"/>
    <row r="210" s="88" customFormat="1" ht="11.5" hidden="1" x14ac:dyDescent="0.25"/>
    <row r="211" s="88" customFormat="1" ht="11.5" hidden="1" x14ac:dyDescent="0.25"/>
    <row r="212" s="88" customFormat="1" ht="11.5" hidden="1" x14ac:dyDescent="0.25"/>
    <row r="213" s="88" customFormat="1" ht="11.5" hidden="1" x14ac:dyDescent="0.25"/>
    <row r="214" s="88" customFormat="1" ht="11.5" hidden="1" x14ac:dyDescent="0.25"/>
    <row r="215" s="88" customFormat="1" ht="11.5" hidden="1" x14ac:dyDescent="0.25"/>
    <row r="216" s="88" customFormat="1" ht="11.5" hidden="1" x14ac:dyDescent="0.25"/>
    <row r="217" s="88" customFormat="1" ht="11.5" hidden="1" x14ac:dyDescent="0.25"/>
    <row r="218" s="88" customFormat="1" ht="11.5" hidden="1" x14ac:dyDescent="0.25"/>
    <row r="219" s="88" customFormat="1" ht="11.5" hidden="1" x14ac:dyDescent="0.25"/>
    <row r="220" s="88" customFormat="1" ht="11.5" hidden="1" x14ac:dyDescent="0.25"/>
    <row r="221" s="88" customFormat="1" ht="11.5" hidden="1" x14ac:dyDescent="0.25"/>
    <row r="222" s="88" customFormat="1" ht="11.5" hidden="1" x14ac:dyDescent="0.25"/>
    <row r="223" s="88" customFormat="1" ht="11.5" hidden="1" x14ac:dyDescent="0.25"/>
    <row r="224" s="88" customFormat="1" ht="11.5" hidden="1" x14ac:dyDescent="0.25"/>
    <row r="225" s="88" customFormat="1" ht="11.5" hidden="1" x14ac:dyDescent="0.25"/>
    <row r="226" s="88" customFormat="1" ht="11.5" hidden="1" x14ac:dyDescent="0.25"/>
    <row r="227" s="88" customFormat="1" ht="11.5" hidden="1" x14ac:dyDescent="0.25"/>
    <row r="228" s="88" customFormat="1" ht="11.5" hidden="1" x14ac:dyDescent="0.25"/>
    <row r="229" s="88" customFormat="1" ht="11.5" hidden="1" x14ac:dyDescent="0.25"/>
    <row r="230" s="88" customFormat="1" ht="11.5" hidden="1" x14ac:dyDescent="0.25"/>
    <row r="231" s="88" customFormat="1" ht="11.5" hidden="1" x14ac:dyDescent="0.25"/>
    <row r="232" s="88" customFormat="1" ht="11.5" hidden="1" x14ac:dyDescent="0.25"/>
    <row r="233" s="88" customFormat="1" ht="11.5" hidden="1" x14ac:dyDescent="0.25"/>
    <row r="234" s="88" customFormat="1" ht="11.5" hidden="1" x14ac:dyDescent="0.25"/>
    <row r="235" s="88" customFormat="1" ht="11.5" hidden="1" x14ac:dyDescent="0.25"/>
    <row r="236" s="88" customFormat="1" ht="11.5" hidden="1" x14ac:dyDescent="0.25"/>
    <row r="237" s="88" customFormat="1" ht="11.5" hidden="1" x14ac:dyDescent="0.25"/>
    <row r="238" s="88" customFormat="1" ht="11.5" hidden="1" x14ac:dyDescent="0.25"/>
    <row r="239" s="88" customFormat="1" ht="11.5" hidden="1" x14ac:dyDescent="0.25"/>
    <row r="240" s="88" customFormat="1" ht="11.5" hidden="1" x14ac:dyDescent="0.25"/>
    <row r="241" s="88" customFormat="1" ht="11.5" hidden="1" x14ac:dyDescent="0.25"/>
    <row r="242" s="88" customFormat="1" ht="11.5" hidden="1" x14ac:dyDescent="0.25"/>
    <row r="243" s="88" customFormat="1" ht="11.5" hidden="1" x14ac:dyDescent="0.25"/>
    <row r="244" s="88" customFormat="1" ht="11.5" hidden="1" x14ac:dyDescent="0.25"/>
    <row r="245" s="88" customFormat="1" ht="11.5" hidden="1" x14ac:dyDescent="0.25"/>
    <row r="246" s="88" customFormat="1" ht="11.5" hidden="1" x14ac:dyDescent="0.25"/>
    <row r="247" s="88" customFormat="1" ht="11.5" hidden="1" x14ac:dyDescent="0.25"/>
    <row r="248" s="88" customFormat="1" ht="11.5" hidden="1" x14ac:dyDescent="0.25"/>
    <row r="249" s="88" customFormat="1" ht="11.5" hidden="1" x14ac:dyDescent="0.25"/>
    <row r="250" s="88" customFormat="1" ht="11.5" hidden="1" x14ac:dyDescent="0.25"/>
    <row r="251" s="88" customFormat="1" ht="11.5" hidden="1" x14ac:dyDescent="0.25"/>
    <row r="252" s="88" customFormat="1" ht="11.5" hidden="1" x14ac:dyDescent="0.25"/>
    <row r="253" s="88" customFormat="1" ht="11.5" hidden="1" x14ac:dyDescent="0.25"/>
    <row r="254" s="88" customFormat="1" ht="11.5" hidden="1" x14ac:dyDescent="0.25"/>
    <row r="255" s="88" customFormat="1" ht="11.5" hidden="1" x14ac:dyDescent="0.25"/>
    <row r="256" s="88" customFormat="1" ht="11.5" hidden="1" x14ac:dyDescent="0.25"/>
    <row r="257" s="88" customFormat="1" ht="11.5" hidden="1" x14ac:dyDescent="0.25"/>
    <row r="258" s="88" customFormat="1" ht="11.5" hidden="1" x14ac:dyDescent="0.25"/>
    <row r="259" s="88" customFormat="1" ht="11.5" hidden="1" x14ac:dyDescent="0.25"/>
    <row r="260" s="88" customFormat="1" ht="11.5" hidden="1" x14ac:dyDescent="0.25"/>
    <row r="261" s="88" customFormat="1" ht="11.5" hidden="1" x14ac:dyDescent="0.25"/>
    <row r="262" s="88" customFormat="1" ht="11.5" hidden="1" x14ac:dyDescent="0.25"/>
    <row r="263" s="88" customFormat="1" ht="11.5" hidden="1" x14ac:dyDescent="0.25"/>
    <row r="264" s="88" customFormat="1" ht="11.5" hidden="1" x14ac:dyDescent="0.25"/>
    <row r="265" s="88" customFormat="1" ht="11.5" hidden="1" x14ac:dyDescent="0.25"/>
    <row r="266" s="88" customFormat="1" ht="11.5" hidden="1" x14ac:dyDescent="0.25"/>
    <row r="267" s="88" customFormat="1" ht="11.5" hidden="1" x14ac:dyDescent="0.25"/>
    <row r="268" s="88" customFormat="1" ht="11.5" hidden="1" x14ac:dyDescent="0.25"/>
    <row r="269" s="88" customFormat="1" ht="11.5" hidden="1" x14ac:dyDescent="0.25"/>
    <row r="270" s="88" customFormat="1" ht="11.5" hidden="1" x14ac:dyDescent="0.25"/>
    <row r="271" s="88" customFormat="1" ht="11.5"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x14ac:dyDescent="0.25"/>
    <row r="281" x14ac:dyDescent="0.25"/>
    <row r="282" x14ac:dyDescent="0.25"/>
    <row r="283" x14ac:dyDescent="0.25"/>
    <row r="284" x14ac:dyDescent="0.25"/>
  </sheetData>
  <mergeCells count="37">
    <mergeCell ref="F76:F83"/>
    <mergeCell ref="C75:D75"/>
    <mergeCell ref="B80:B83"/>
    <mergeCell ref="C80:D80"/>
    <mergeCell ref="C81:D81"/>
    <mergeCell ref="C82:D82"/>
    <mergeCell ref="C83:D83"/>
    <mergeCell ref="B76:B79"/>
    <mergeCell ref="C76:D76"/>
    <mergeCell ref="C77:D77"/>
    <mergeCell ref="C79:D79"/>
    <mergeCell ref="C78:D78"/>
    <mergeCell ref="E76:E83"/>
    <mergeCell ref="Q9:AA9"/>
    <mergeCell ref="H10:O10"/>
    <mergeCell ref="Q10:AA10"/>
    <mergeCell ref="B42:B69"/>
    <mergeCell ref="C42:C55"/>
    <mergeCell ref="D42:D55"/>
    <mergeCell ref="F42:F55"/>
    <mergeCell ref="C56:C69"/>
    <mergeCell ref="D14:D27"/>
    <mergeCell ref="F14:F27"/>
    <mergeCell ref="C28:C41"/>
    <mergeCell ref="D28:D41"/>
    <mergeCell ref="F28:F41"/>
    <mergeCell ref="D56:D69"/>
    <mergeCell ref="F56:F69"/>
    <mergeCell ref="B3:K3"/>
    <mergeCell ref="B14:B41"/>
    <mergeCell ref="C14:C27"/>
    <mergeCell ref="B9:B13"/>
    <mergeCell ref="C9:C13"/>
    <mergeCell ref="D9:D13"/>
    <mergeCell ref="E9:E13"/>
    <mergeCell ref="F9:F10"/>
    <mergeCell ref="H9:O9"/>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140"/>
  <sheetViews>
    <sheetView workbookViewId="0"/>
  </sheetViews>
  <sheetFormatPr defaultColWidth="0" defaultRowHeight="13.5" zeroHeight="1" x14ac:dyDescent="0.3"/>
  <cols>
    <col min="1" max="1" width="8" style="101" customWidth="1"/>
    <col min="2" max="2" width="14.4609375" style="101" bestFit="1" customWidth="1"/>
    <col min="3" max="3" width="14.4609375" style="101" customWidth="1"/>
    <col min="4" max="4" width="24.07421875" style="101" customWidth="1"/>
    <col min="5" max="5" width="1.765625" style="101" customWidth="1"/>
    <col min="6" max="8" width="15.61328125" style="101" customWidth="1"/>
    <col min="9" max="13" width="15.61328125" style="102" customWidth="1"/>
    <col min="14" max="14" width="1.84375" style="102" customWidth="1"/>
    <col min="15" max="16" width="15.61328125" style="103" customWidth="1"/>
    <col min="17" max="17" width="15.61328125" style="104" customWidth="1"/>
    <col min="18" max="18" width="15.61328125" style="106" customWidth="1"/>
    <col min="19" max="19" width="15.61328125" style="107" customWidth="1"/>
    <col min="20" max="25" width="15.61328125" style="102" customWidth="1"/>
    <col min="26" max="26" width="11" style="102" customWidth="1"/>
    <col min="27" max="28" width="15.61328125" style="102" hidden="1" customWidth="1"/>
    <col min="29" max="29" width="8" style="101" hidden="1" customWidth="1"/>
    <col min="30" max="32" width="0" style="105" hidden="1" customWidth="1"/>
    <col min="33" max="16384" width="8" style="105" hidden="1"/>
  </cols>
  <sheetData>
    <row r="1" spans="1:26" s="94" customFormat="1" ht="12.4" customHeight="1" x14ac:dyDescent="0.25"/>
    <row r="2" spans="1:26" s="94" customFormat="1" ht="18.399999999999999" customHeight="1" x14ac:dyDescent="0.35">
      <c r="B2" s="5" t="s">
        <v>531</v>
      </c>
      <c r="C2" s="5"/>
      <c r="D2" s="5"/>
      <c r="E2" s="5"/>
      <c r="N2" s="5"/>
    </row>
    <row r="3" spans="1:26" s="117" customFormat="1" ht="23.75" customHeight="1" x14ac:dyDescent="0.25">
      <c r="B3" s="533" t="s">
        <v>534</v>
      </c>
      <c r="C3" s="533"/>
      <c r="D3" s="533"/>
      <c r="E3" s="533"/>
      <c r="F3" s="533"/>
      <c r="G3" s="533"/>
      <c r="H3" s="533"/>
      <c r="I3" s="533"/>
      <c r="J3" s="533"/>
      <c r="K3" s="533"/>
      <c r="L3" s="533"/>
      <c r="M3" s="533"/>
      <c r="N3" s="119"/>
      <c r="O3" s="119"/>
      <c r="P3" s="119"/>
      <c r="Q3" s="119"/>
      <c r="R3" s="119"/>
      <c r="S3" s="119"/>
      <c r="T3" s="119"/>
      <c r="U3" s="119"/>
      <c r="V3" s="119"/>
      <c r="W3" s="119"/>
      <c r="X3" s="119"/>
      <c r="Y3" s="119"/>
    </row>
    <row r="4" spans="1:26" s="117" customFormat="1" ht="12.4" customHeight="1" x14ac:dyDescent="0.25"/>
    <row r="5" spans="1:26" s="86" customFormat="1" ht="11.5" x14ac:dyDescent="0.25">
      <c r="B5" s="88"/>
      <c r="C5" s="88"/>
      <c r="D5" s="88"/>
      <c r="E5" s="88"/>
      <c r="F5" s="240"/>
      <c r="G5" s="240"/>
      <c r="H5" s="240"/>
      <c r="I5" s="240"/>
      <c r="J5" s="240"/>
      <c r="K5" s="240"/>
      <c r="L5" s="241"/>
      <c r="M5" s="241"/>
      <c r="N5" s="88"/>
      <c r="O5" s="241"/>
      <c r="P5" s="242"/>
      <c r="Q5" s="240"/>
      <c r="R5" s="240"/>
      <c r="S5" s="240"/>
      <c r="T5" s="240"/>
      <c r="U5" s="240"/>
      <c r="V5" s="240"/>
      <c r="W5" s="240"/>
      <c r="X5" s="240"/>
      <c r="Y5" s="240"/>
      <c r="Z5" s="88"/>
    </row>
    <row r="6" spans="1:26" s="128" customFormat="1" ht="11.5" x14ac:dyDescent="0.25">
      <c r="B6" s="129" t="s">
        <v>532</v>
      </c>
    </row>
    <row r="7" spans="1:26" s="86" customFormat="1" ht="11.5" x14ac:dyDescent="0.25">
      <c r="A7" s="88"/>
      <c r="B7" s="88"/>
      <c r="C7" s="88"/>
      <c r="D7" s="88"/>
      <c r="E7" s="88"/>
      <c r="F7" s="243"/>
      <c r="G7" s="243"/>
      <c r="H7" s="228"/>
      <c r="I7" s="228"/>
      <c r="J7" s="240"/>
      <c r="K7" s="240"/>
      <c r="L7" s="241"/>
      <c r="M7" s="241"/>
      <c r="N7" s="88"/>
      <c r="O7" s="243"/>
      <c r="P7" s="228"/>
      <c r="Q7" s="228"/>
      <c r="R7" s="228"/>
      <c r="S7" s="228"/>
      <c r="T7" s="228"/>
      <c r="U7" s="228"/>
      <c r="V7" s="228"/>
      <c r="W7" s="228"/>
      <c r="X7" s="228"/>
      <c r="Y7" s="228"/>
      <c r="Z7" s="88"/>
    </row>
    <row r="8" spans="1:26" s="86" customFormat="1" ht="14.25" customHeight="1" x14ac:dyDescent="0.25">
      <c r="A8" s="88"/>
      <c r="B8" s="466" t="s">
        <v>47</v>
      </c>
      <c r="C8" s="466" t="s">
        <v>4</v>
      </c>
      <c r="D8" s="467"/>
      <c r="E8" s="12"/>
      <c r="F8" s="480" t="s">
        <v>510</v>
      </c>
      <c r="G8" s="481"/>
      <c r="H8" s="481"/>
      <c r="I8" s="481"/>
      <c r="J8" s="481"/>
      <c r="K8" s="481"/>
      <c r="L8" s="481"/>
      <c r="M8" s="482"/>
      <c r="N8" s="23"/>
      <c r="O8" s="480" t="s">
        <v>502</v>
      </c>
      <c r="P8" s="483"/>
      <c r="Q8" s="483"/>
      <c r="R8" s="483"/>
      <c r="S8" s="483"/>
      <c r="T8" s="483"/>
      <c r="U8" s="483"/>
      <c r="V8" s="483"/>
      <c r="W8" s="483"/>
      <c r="X8" s="483"/>
      <c r="Y8" s="484"/>
      <c r="Z8" s="88"/>
    </row>
    <row r="9" spans="1:26" s="86" customFormat="1" ht="12.4" customHeight="1" x14ac:dyDescent="0.25">
      <c r="A9" s="88"/>
      <c r="B9" s="466"/>
      <c r="C9" s="466"/>
      <c r="D9" s="467"/>
      <c r="E9" s="12"/>
      <c r="F9" s="456" t="s">
        <v>486</v>
      </c>
      <c r="G9" s="457"/>
      <c r="H9" s="457"/>
      <c r="I9" s="457"/>
      <c r="J9" s="457"/>
      <c r="K9" s="457"/>
      <c r="L9" s="457"/>
      <c r="M9" s="458"/>
      <c r="N9" s="23"/>
      <c r="O9" s="485" t="s">
        <v>503</v>
      </c>
      <c r="P9" s="486"/>
      <c r="Q9" s="486"/>
      <c r="R9" s="486"/>
      <c r="S9" s="486"/>
      <c r="T9" s="486"/>
      <c r="U9" s="486"/>
      <c r="V9" s="486"/>
      <c r="W9" s="486"/>
      <c r="X9" s="486"/>
      <c r="Y9" s="487"/>
      <c r="Z9" s="88"/>
    </row>
    <row r="10" spans="1:26" s="86" customFormat="1" ht="26.25" customHeight="1" x14ac:dyDescent="0.25">
      <c r="A10" s="88"/>
      <c r="B10" s="466"/>
      <c r="C10" s="466"/>
      <c r="D10" s="244" t="s">
        <v>5</v>
      </c>
      <c r="E10" s="12"/>
      <c r="F10" s="234" t="s">
        <v>306</v>
      </c>
      <c r="G10" s="234" t="s">
        <v>300</v>
      </c>
      <c r="H10" s="234" t="s">
        <v>301</v>
      </c>
      <c r="I10" s="234" t="s">
        <v>302</v>
      </c>
      <c r="J10" s="234" t="s">
        <v>6</v>
      </c>
      <c r="K10" s="15" t="s">
        <v>7</v>
      </c>
      <c r="L10" s="234" t="s">
        <v>8</v>
      </c>
      <c r="M10" s="234" t="s">
        <v>307</v>
      </c>
      <c r="N10" s="23"/>
      <c r="O10" s="110" t="s">
        <v>473</v>
      </c>
      <c r="P10" s="356" t="s">
        <v>10</v>
      </c>
      <c r="Q10" s="356" t="s">
        <v>11</v>
      </c>
      <c r="R10" s="17" t="s">
        <v>12</v>
      </c>
      <c r="S10" s="356" t="s">
        <v>13</v>
      </c>
      <c r="T10" s="356" t="s">
        <v>14</v>
      </c>
      <c r="U10" s="356" t="s">
        <v>15</v>
      </c>
      <c r="V10" s="356" t="s">
        <v>16</v>
      </c>
      <c r="W10" s="356" t="s">
        <v>17</v>
      </c>
      <c r="X10" s="356" t="s">
        <v>18</v>
      </c>
      <c r="Y10" s="356" t="s">
        <v>19</v>
      </c>
      <c r="Z10" s="88"/>
    </row>
    <row r="11" spans="1:26" s="86" customFormat="1" ht="12.65" customHeight="1" x14ac:dyDescent="0.25">
      <c r="A11" s="88"/>
      <c r="B11" s="466"/>
      <c r="C11" s="466"/>
      <c r="D11" s="13" t="s">
        <v>35</v>
      </c>
      <c r="E11" s="12"/>
      <c r="F11" s="18" t="s">
        <v>308</v>
      </c>
      <c r="G11" s="18" t="s">
        <v>309</v>
      </c>
      <c r="H11" s="18" t="s">
        <v>310</v>
      </c>
      <c r="I11" s="18" t="s">
        <v>311</v>
      </c>
      <c r="J11" s="18" t="s">
        <v>20</v>
      </c>
      <c r="K11" s="19" t="s">
        <v>21</v>
      </c>
      <c r="L11" s="18" t="s">
        <v>22</v>
      </c>
      <c r="M11" s="18" t="s">
        <v>312</v>
      </c>
      <c r="N11" s="23"/>
      <c r="O11" s="18" t="s">
        <v>313</v>
      </c>
      <c r="P11" s="18" t="s">
        <v>23</v>
      </c>
      <c r="Q11" s="18" t="s">
        <v>24</v>
      </c>
      <c r="R11" s="20" t="s">
        <v>25</v>
      </c>
      <c r="S11" s="18" t="s">
        <v>26</v>
      </c>
      <c r="T11" s="18" t="s">
        <v>27</v>
      </c>
      <c r="U11" s="18" t="s">
        <v>28</v>
      </c>
      <c r="V11" s="18" t="s">
        <v>29</v>
      </c>
      <c r="W11" s="18" t="s">
        <v>30</v>
      </c>
      <c r="X11" s="18" t="s">
        <v>31</v>
      </c>
      <c r="Y11" s="18" t="s">
        <v>32</v>
      </c>
      <c r="Z11" s="88"/>
    </row>
    <row r="12" spans="1:26" s="86" customFormat="1" ht="12.65" customHeight="1" x14ac:dyDescent="0.25">
      <c r="A12" s="88"/>
      <c r="B12" s="466"/>
      <c r="C12" s="466"/>
      <c r="D12" s="21" t="s">
        <v>338</v>
      </c>
      <c r="E12" s="12"/>
      <c r="F12" s="233" t="s">
        <v>315</v>
      </c>
      <c r="G12" s="233" t="s">
        <v>315</v>
      </c>
      <c r="H12" s="233" t="s">
        <v>316</v>
      </c>
      <c r="I12" s="233" t="s">
        <v>316</v>
      </c>
      <c r="J12" s="233" t="s">
        <v>36</v>
      </c>
      <c r="K12" s="22" t="s">
        <v>36</v>
      </c>
      <c r="L12" s="233" t="s">
        <v>37</v>
      </c>
      <c r="M12" s="233" t="s">
        <v>37</v>
      </c>
      <c r="N12" s="23"/>
      <c r="O12" s="233" t="s">
        <v>317</v>
      </c>
      <c r="P12" s="233" t="s">
        <v>38</v>
      </c>
      <c r="Q12" s="233" t="s">
        <v>38</v>
      </c>
      <c r="R12" s="17" t="s">
        <v>39</v>
      </c>
      <c r="S12" s="233" t="s">
        <v>39</v>
      </c>
      <c r="T12" s="233" t="s">
        <v>40</v>
      </c>
      <c r="U12" s="233" t="s">
        <v>40</v>
      </c>
      <c r="V12" s="233" t="s">
        <v>41</v>
      </c>
      <c r="W12" s="233" t="s">
        <v>41</v>
      </c>
      <c r="X12" s="233" t="s">
        <v>42</v>
      </c>
      <c r="Y12" s="233" t="s">
        <v>42</v>
      </c>
      <c r="Z12" s="88"/>
    </row>
    <row r="13" spans="1:26" s="86" customFormat="1" ht="11.5" x14ac:dyDescent="0.25">
      <c r="A13" s="88"/>
      <c r="B13" s="561" t="s">
        <v>456</v>
      </c>
      <c r="C13" s="562"/>
      <c r="D13" s="562"/>
      <c r="E13" s="562"/>
      <c r="F13" s="562"/>
      <c r="G13" s="562"/>
      <c r="H13" s="562"/>
      <c r="I13" s="562"/>
      <c r="J13" s="562"/>
      <c r="K13" s="562"/>
      <c r="L13" s="562"/>
      <c r="M13" s="562"/>
      <c r="N13" s="562"/>
      <c r="O13" s="562"/>
      <c r="P13" s="562"/>
      <c r="Q13" s="562"/>
      <c r="R13" s="562"/>
      <c r="S13" s="562"/>
      <c r="T13" s="562"/>
      <c r="U13" s="562"/>
      <c r="V13" s="562"/>
      <c r="W13" s="562"/>
      <c r="X13" s="562"/>
      <c r="Y13" s="563"/>
      <c r="Z13" s="88"/>
    </row>
    <row r="14" spans="1:26" s="86" customFormat="1" ht="13.5" customHeight="1" x14ac:dyDescent="0.25">
      <c r="A14" s="88"/>
      <c r="B14" s="77" t="s">
        <v>318</v>
      </c>
      <c r="C14" s="564" t="s">
        <v>319</v>
      </c>
      <c r="D14" s="567"/>
      <c r="E14" s="12"/>
      <c r="F14" s="247">
        <v>8.3062005602797129</v>
      </c>
      <c r="G14" s="247">
        <v>8.3062005602797129</v>
      </c>
      <c r="H14" s="247">
        <v>8.3099173447960215</v>
      </c>
      <c r="I14" s="247">
        <v>7.9619173381584512</v>
      </c>
      <c r="J14" s="247">
        <v>7.6825051986854911</v>
      </c>
      <c r="K14" s="247">
        <v>7.7065051991432556</v>
      </c>
      <c r="L14" s="247">
        <v>7.4028577521238592</v>
      </c>
      <c r="M14" s="247">
        <v>7.4748577534971492</v>
      </c>
      <c r="N14" s="12"/>
      <c r="O14" s="247" t="s">
        <v>336</v>
      </c>
      <c r="P14" s="247" t="s">
        <v>336</v>
      </c>
      <c r="Q14" s="247" t="s">
        <v>336</v>
      </c>
      <c r="R14" s="247" t="s">
        <v>336</v>
      </c>
      <c r="S14" s="247" t="s">
        <v>336</v>
      </c>
      <c r="T14" s="247" t="s">
        <v>336</v>
      </c>
      <c r="U14" s="247" t="s">
        <v>336</v>
      </c>
      <c r="V14" s="247" t="s">
        <v>336</v>
      </c>
      <c r="W14" s="247" t="s">
        <v>336</v>
      </c>
      <c r="X14" s="247" t="s">
        <v>336</v>
      </c>
      <c r="Y14" s="247" t="s">
        <v>336</v>
      </c>
      <c r="Z14" s="88"/>
    </row>
    <row r="15" spans="1:26" s="86" customFormat="1" ht="11.5" x14ac:dyDescent="0.25">
      <c r="A15" s="88"/>
      <c r="B15" s="77" t="s">
        <v>320</v>
      </c>
      <c r="C15" s="565"/>
      <c r="D15" s="568"/>
      <c r="E15" s="12"/>
      <c r="F15" s="247">
        <v>9.108632136109609</v>
      </c>
      <c r="G15" s="247">
        <v>9.108632136109609</v>
      </c>
      <c r="H15" s="247">
        <v>8.9722518631019472</v>
      </c>
      <c r="I15" s="247">
        <v>8.6242518626871014</v>
      </c>
      <c r="J15" s="247">
        <v>8.1520096588645981</v>
      </c>
      <c r="K15" s="247">
        <v>8.176009658893209</v>
      </c>
      <c r="L15" s="247">
        <v>8.2101830811035743</v>
      </c>
      <c r="M15" s="247">
        <v>8.2821830811894053</v>
      </c>
      <c r="N15" s="12"/>
      <c r="O15" s="247" t="s">
        <v>336</v>
      </c>
      <c r="P15" s="247" t="s">
        <v>336</v>
      </c>
      <c r="Q15" s="247" t="s">
        <v>336</v>
      </c>
      <c r="R15" s="247" t="s">
        <v>336</v>
      </c>
      <c r="S15" s="247" t="s">
        <v>336</v>
      </c>
      <c r="T15" s="247" t="s">
        <v>336</v>
      </c>
      <c r="U15" s="247" t="s">
        <v>336</v>
      </c>
      <c r="V15" s="247" t="s">
        <v>336</v>
      </c>
      <c r="W15" s="247" t="s">
        <v>336</v>
      </c>
      <c r="X15" s="247" t="s">
        <v>336</v>
      </c>
      <c r="Y15" s="247" t="s">
        <v>336</v>
      </c>
      <c r="Z15" s="88"/>
    </row>
    <row r="16" spans="1:26" s="86" customFormat="1" ht="11.5" x14ac:dyDescent="0.25">
      <c r="A16" s="88"/>
      <c r="B16" s="77" t="s">
        <v>321</v>
      </c>
      <c r="C16" s="565"/>
      <c r="D16" s="568"/>
      <c r="E16" s="12"/>
      <c r="F16" s="247">
        <v>9.6511012844086821</v>
      </c>
      <c r="G16" s="247">
        <v>9.6511012844086821</v>
      </c>
      <c r="H16" s="247">
        <v>10.030055312960634</v>
      </c>
      <c r="I16" s="247">
        <v>9.6820553319658735</v>
      </c>
      <c r="J16" s="247">
        <v>9.683661914121986</v>
      </c>
      <c r="K16" s="247">
        <v>9.7076619128112807</v>
      </c>
      <c r="L16" s="247">
        <v>9.2246494966870216</v>
      </c>
      <c r="M16" s="247">
        <v>9.2966494927549022</v>
      </c>
      <c r="N16" s="12"/>
      <c r="O16" s="247" t="s">
        <v>336</v>
      </c>
      <c r="P16" s="247" t="s">
        <v>336</v>
      </c>
      <c r="Q16" s="247" t="s">
        <v>336</v>
      </c>
      <c r="R16" s="247" t="s">
        <v>336</v>
      </c>
      <c r="S16" s="247" t="s">
        <v>336</v>
      </c>
      <c r="T16" s="247" t="s">
        <v>336</v>
      </c>
      <c r="U16" s="247" t="s">
        <v>336</v>
      </c>
      <c r="V16" s="247" t="s">
        <v>336</v>
      </c>
      <c r="W16" s="247" t="s">
        <v>336</v>
      </c>
      <c r="X16" s="247" t="s">
        <v>336</v>
      </c>
      <c r="Y16" s="247" t="s">
        <v>336</v>
      </c>
      <c r="Z16" s="88"/>
    </row>
    <row r="17" spans="1:26" s="86" customFormat="1" ht="11.5" x14ac:dyDescent="0.25">
      <c r="A17" s="88"/>
      <c r="B17" s="77" t="s">
        <v>322</v>
      </c>
      <c r="C17" s="565"/>
      <c r="D17" s="568"/>
      <c r="E17" s="12"/>
      <c r="F17" s="247">
        <v>12.291775785794677</v>
      </c>
      <c r="G17" s="247">
        <v>12.291775785794677</v>
      </c>
      <c r="H17" s="247">
        <v>13.267914189605126</v>
      </c>
      <c r="I17" s="247">
        <v>12.919914184419524</v>
      </c>
      <c r="J17" s="247">
        <v>12.170135356676003</v>
      </c>
      <c r="K17" s="247">
        <v>12.194135357033632</v>
      </c>
      <c r="L17" s="247">
        <v>13.079832335810233</v>
      </c>
      <c r="M17" s="247">
        <v>13.151832336883118</v>
      </c>
      <c r="N17" s="12"/>
      <c r="O17" s="247" t="s">
        <v>336</v>
      </c>
      <c r="P17" s="247" t="s">
        <v>336</v>
      </c>
      <c r="Q17" s="247" t="s">
        <v>336</v>
      </c>
      <c r="R17" s="247" t="s">
        <v>336</v>
      </c>
      <c r="S17" s="247" t="s">
        <v>336</v>
      </c>
      <c r="T17" s="247" t="s">
        <v>336</v>
      </c>
      <c r="U17" s="247" t="s">
        <v>336</v>
      </c>
      <c r="V17" s="247" t="s">
        <v>336</v>
      </c>
      <c r="W17" s="247" t="s">
        <v>336</v>
      </c>
      <c r="X17" s="247" t="s">
        <v>336</v>
      </c>
      <c r="Y17" s="247" t="s">
        <v>336</v>
      </c>
      <c r="Z17" s="88"/>
    </row>
    <row r="18" spans="1:26" s="86" customFormat="1" ht="11.5" x14ac:dyDescent="0.25">
      <c r="A18" s="88"/>
      <c r="B18" s="77" t="s">
        <v>323</v>
      </c>
      <c r="C18" s="565"/>
      <c r="D18" s="568"/>
      <c r="E18" s="12"/>
      <c r="F18" s="247">
        <v>10.61674329832344</v>
      </c>
      <c r="G18" s="247">
        <v>10.61674329832344</v>
      </c>
      <c r="H18" s="247">
        <v>10.561511334469479</v>
      </c>
      <c r="I18" s="247">
        <v>10.213511333905545</v>
      </c>
      <c r="J18" s="247">
        <v>10.230181735458874</v>
      </c>
      <c r="K18" s="247">
        <v>10.254181735497767</v>
      </c>
      <c r="L18" s="247">
        <v>10.969630697543185</v>
      </c>
      <c r="M18" s="247">
        <v>11.041630697659862</v>
      </c>
      <c r="N18" s="12"/>
      <c r="O18" s="247" t="s">
        <v>336</v>
      </c>
      <c r="P18" s="247" t="s">
        <v>336</v>
      </c>
      <c r="Q18" s="247" t="s">
        <v>336</v>
      </c>
      <c r="R18" s="247" t="s">
        <v>336</v>
      </c>
      <c r="S18" s="247" t="s">
        <v>336</v>
      </c>
      <c r="T18" s="247" t="s">
        <v>336</v>
      </c>
      <c r="U18" s="247" t="s">
        <v>336</v>
      </c>
      <c r="V18" s="247" t="s">
        <v>336</v>
      </c>
      <c r="W18" s="247" t="s">
        <v>336</v>
      </c>
      <c r="X18" s="247" t="s">
        <v>336</v>
      </c>
      <c r="Y18" s="247" t="s">
        <v>336</v>
      </c>
      <c r="Z18" s="88"/>
    </row>
    <row r="19" spans="1:26" s="86" customFormat="1" ht="11.5" x14ac:dyDescent="0.25">
      <c r="A19" s="88"/>
      <c r="B19" s="77" t="s">
        <v>324</v>
      </c>
      <c r="C19" s="565"/>
      <c r="D19" s="568"/>
      <c r="E19" s="12"/>
      <c r="F19" s="247">
        <v>5.3605439051639587</v>
      </c>
      <c r="G19" s="247">
        <v>5.3605439051639587</v>
      </c>
      <c r="H19" s="247">
        <v>5.5223706050532559</v>
      </c>
      <c r="I19" s="247">
        <v>5.1743706050532579</v>
      </c>
      <c r="J19" s="247">
        <v>5.0446409721061407</v>
      </c>
      <c r="K19" s="247">
        <v>5.0686409721061416</v>
      </c>
      <c r="L19" s="247">
        <v>4.8022321337915317</v>
      </c>
      <c r="M19" s="247">
        <v>4.8742321337915318</v>
      </c>
      <c r="N19" s="12"/>
      <c r="O19" s="247" t="s">
        <v>336</v>
      </c>
      <c r="P19" s="247" t="s">
        <v>336</v>
      </c>
      <c r="Q19" s="247" t="s">
        <v>336</v>
      </c>
      <c r="R19" s="247" t="s">
        <v>336</v>
      </c>
      <c r="S19" s="247" t="s">
        <v>336</v>
      </c>
      <c r="T19" s="247" t="s">
        <v>336</v>
      </c>
      <c r="U19" s="247" t="s">
        <v>336</v>
      </c>
      <c r="V19" s="247" t="s">
        <v>336</v>
      </c>
      <c r="W19" s="247" t="s">
        <v>336</v>
      </c>
      <c r="X19" s="247" t="s">
        <v>336</v>
      </c>
      <c r="Y19" s="247" t="s">
        <v>336</v>
      </c>
      <c r="Z19" s="88"/>
    </row>
    <row r="20" spans="1:26" s="86" customFormat="1" ht="11.5" x14ac:dyDescent="0.25">
      <c r="A20" s="88"/>
      <c r="B20" s="77" t="s">
        <v>325</v>
      </c>
      <c r="C20" s="565"/>
      <c r="D20" s="568"/>
      <c r="E20" s="12"/>
      <c r="F20" s="247">
        <v>11.806720481099353</v>
      </c>
      <c r="G20" s="247">
        <v>11.806720481099353</v>
      </c>
      <c r="H20" s="247">
        <v>12.667061211652102</v>
      </c>
      <c r="I20" s="247">
        <v>12.319061227020937</v>
      </c>
      <c r="J20" s="247">
        <v>12.130384724268263</v>
      </c>
      <c r="K20" s="247">
        <v>12.154384723208345</v>
      </c>
      <c r="L20" s="247">
        <v>11.713490621243809</v>
      </c>
      <c r="M20" s="247">
        <v>11.785490618064047</v>
      </c>
      <c r="N20" s="12"/>
      <c r="O20" s="247" t="s">
        <v>336</v>
      </c>
      <c r="P20" s="247" t="s">
        <v>336</v>
      </c>
      <c r="Q20" s="247" t="s">
        <v>336</v>
      </c>
      <c r="R20" s="247" t="s">
        <v>336</v>
      </c>
      <c r="S20" s="247" t="s">
        <v>336</v>
      </c>
      <c r="T20" s="247" t="s">
        <v>336</v>
      </c>
      <c r="U20" s="247" t="s">
        <v>336</v>
      </c>
      <c r="V20" s="247" t="s">
        <v>336</v>
      </c>
      <c r="W20" s="247" t="s">
        <v>336</v>
      </c>
      <c r="X20" s="247" t="s">
        <v>336</v>
      </c>
      <c r="Y20" s="247" t="s">
        <v>336</v>
      </c>
      <c r="Z20" s="88"/>
    </row>
    <row r="21" spans="1:26" s="86" customFormat="1" ht="11.5" x14ac:dyDescent="0.25">
      <c r="A21" s="88"/>
      <c r="B21" s="77" t="s">
        <v>326</v>
      </c>
      <c r="C21" s="565"/>
      <c r="D21" s="568"/>
      <c r="E21" s="12"/>
      <c r="F21" s="247">
        <v>12.694878745421068</v>
      </c>
      <c r="G21" s="247">
        <v>12.694878745421068</v>
      </c>
      <c r="H21" s="247">
        <v>13.023126578872223</v>
      </c>
      <c r="I21" s="247">
        <v>12.675126578042526</v>
      </c>
      <c r="J21" s="247">
        <v>12.720557066571235</v>
      </c>
      <c r="K21" s="247">
        <v>12.744557066628456</v>
      </c>
      <c r="L21" s="247">
        <v>13.675696270204774</v>
      </c>
      <c r="M21" s="247">
        <v>13.747696270376437</v>
      </c>
      <c r="N21" s="12"/>
      <c r="O21" s="247" t="s">
        <v>336</v>
      </c>
      <c r="P21" s="247" t="s">
        <v>336</v>
      </c>
      <c r="Q21" s="247" t="s">
        <v>336</v>
      </c>
      <c r="R21" s="247" t="s">
        <v>336</v>
      </c>
      <c r="S21" s="247" t="s">
        <v>336</v>
      </c>
      <c r="T21" s="247" t="s">
        <v>336</v>
      </c>
      <c r="U21" s="247" t="s">
        <v>336</v>
      </c>
      <c r="V21" s="247" t="s">
        <v>336</v>
      </c>
      <c r="W21" s="247" t="s">
        <v>336</v>
      </c>
      <c r="X21" s="247" t="s">
        <v>336</v>
      </c>
      <c r="Y21" s="247" t="s">
        <v>336</v>
      </c>
      <c r="Z21" s="88"/>
    </row>
    <row r="22" spans="1:26" s="86" customFormat="1" ht="11.5" x14ac:dyDescent="0.25">
      <c r="A22" s="88"/>
      <c r="B22" s="77" t="s">
        <v>327</v>
      </c>
      <c r="C22" s="565"/>
      <c r="D22" s="568"/>
      <c r="E22" s="23"/>
      <c r="F22" s="247">
        <v>10.777828302587301</v>
      </c>
      <c r="G22" s="247">
        <v>10.777828302587301</v>
      </c>
      <c r="H22" s="247">
        <v>11.228144804499042</v>
      </c>
      <c r="I22" s="247">
        <v>10.880144801828457</v>
      </c>
      <c r="J22" s="247">
        <v>11.315485181207798</v>
      </c>
      <c r="K22" s="247">
        <v>11.339485181391979</v>
      </c>
      <c r="L22" s="247">
        <v>10.75465760494855</v>
      </c>
      <c r="M22" s="247">
        <v>10.826657605501085</v>
      </c>
      <c r="N22" s="23"/>
      <c r="O22" s="247" t="s">
        <v>336</v>
      </c>
      <c r="P22" s="247" t="s">
        <v>336</v>
      </c>
      <c r="Q22" s="247" t="s">
        <v>336</v>
      </c>
      <c r="R22" s="247" t="s">
        <v>336</v>
      </c>
      <c r="S22" s="247" t="s">
        <v>336</v>
      </c>
      <c r="T22" s="247" t="s">
        <v>336</v>
      </c>
      <c r="U22" s="247" t="s">
        <v>336</v>
      </c>
      <c r="V22" s="247" t="s">
        <v>336</v>
      </c>
      <c r="W22" s="247" t="s">
        <v>336</v>
      </c>
      <c r="X22" s="247" t="s">
        <v>336</v>
      </c>
      <c r="Y22" s="247" t="s">
        <v>336</v>
      </c>
      <c r="Z22" s="88"/>
    </row>
    <row r="23" spans="1:26" s="86" customFormat="1" ht="11.5" x14ac:dyDescent="0.25">
      <c r="A23" s="88"/>
      <c r="B23" s="77" t="s">
        <v>328</v>
      </c>
      <c r="C23" s="565"/>
      <c r="D23" s="568"/>
      <c r="E23" s="23"/>
      <c r="F23" s="247">
        <v>4.9703814993293447</v>
      </c>
      <c r="G23" s="247">
        <v>4.9703814993293447</v>
      </c>
      <c r="H23" s="247">
        <v>5.5286589047991832</v>
      </c>
      <c r="I23" s="247">
        <v>5.180658916414937</v>
      </c>
      <c r="J23" s="247">
        <v>6.7565055304295605</v>
      </c>
      <c r="K23" s="247">
        <v>6.7805055296284742</v>
      </c>
      <c r="L23" s="247">
        <v>7.6201495055952408</v>
      </c>
      <c r="M23" s="247">
        <v>7.6921495031919811</v>
      </c>
      <c r="N23" s="23"/>
      <c r="O23" s="247" t="s">
        <v>336</v>
      </c>
      <c r="P23" s="247" t="s">
        <v>336</v>
      </c>
      <c r="Q23" s="247" t="s">
        <v>336</v>
      </c>
      <c r="R23" s="247" t="s">
        <v>336</v>
      </c>
      <c r="S23" s="247" t="s">
        <v>336</v>
      </c>
      <c r="T23" s="247" t="s">
        <v>336</v>
      </c>
      <c r="U23" s="247" t="s">
        <v>336</v>
      </c>
      <c r="V23" s="247" t="s">
        <v>336</v>
      </c>
      <c r="W23" s="247" t="s">
        <v>336</v>
      </c>
      <c r="X23" s="247" t="s">
        <v>336</v>
      </c>
      <c r="Y23" s="247" t="s">
        <v>336</v>
      </c>
      <c r="Z23" s="88"/>
    </row>
    <row r="24" spans="1:26" s="86" customFormat="1" ht="11.5" x14ac:dyDescent="0.25">
      <c r="A24" s="88"/>
      <c r="B24" s="77" t="s">
        <v>329</v>
      </c>
      <c r="C24" s="565"/>
      <c r="D24" s="568"/>
      <c r="E24" s="23"/>
      <c r="F24" s="247">
        <v>11.861588946559966</v>
      </c>
      <c r="G24" s="247">
        <v>11.861588946559966</v>
      </c>
      <c r="H24" s="247">
        <v>12.338148917636135</v>
      </c>
      <c r="I24" s="247">
        <v>11.990148935474615</v>
      </c>
      <c r="J24" s="247">
        <v>12.11909293300889</v>
      </c>
      <c r="K24" s="247">
        <v>12.143092931778652</v>
      </c>
      <c r="L24" s="247">
        <v>19.171440065937226</v>
      </c>
      <c r="M24" s="247">
        <v>19.243440062246506</v>
      </c>
      <c r="N24" s="23"/>
      <c r="O24" s="247" t="s">
        <v>336</v>
      </c>
      <c r="P24" s="247" t="s">
        <v>336</v>
      </c>
      <c r="Q24" s="247" t="s">
        <v>336</v>
      </c>
      <c r="R24" s="247" t="s">
        <v>336</v>
      </c>
      <c r="S24" s="247" t="s">
        <v>336</v>
      </c>
      <c r="T24" s="247" t="s">
        <v>336</v>
      </c>
      <c r="U24" s="247" t="s">
        <v>336</v>
      </c>
      <c r="V24" s="247" t="s">
        <v>336</v>
      </c>
      <c r="W24" s="247" t="s">
        <v>336</v>
      </c>
      <c r="X24" s="247" t="s">
        <v>336</v>
      </c>
      <c r="Y24" s="247" t="s">
        <v>336</v>
      </c>
      <c r="Z24" s="88"/>
    </row>
    <row r="25" spans="1:26" s="86" customFormat="1" ht="11.5" x14ac:dyDescent="0.25">
      <c r="A25" s="88"/>
      <c r="B25" s="77" t="s">
        <v>330</v>
      </c>
      <c r="C25" s="565"/>
      <c r="D25" s="568"/>
      <c r="E25" s="23"/>
      <c r="F25" s="247">
        <v>7.0056548505682654</v>
      </c>
      <c r="G25" s="247">
        <v>7.0056548505682654</v>
      </c>
      <c r="H25" s="247">
        <v>7.5243618790445623</v>
      </c>
      <c r="I25" s="247">
        <v>7.1763618927345592</v>
      </c>
      <c r="J25" s="247">
        <v>6.6259154873918575</v>
      </c>
      <c r="K25" s="247">
        <v>6.6499154864477212</v>
      </c>
      <c r="L25" s="247">
        <v>6.1137311242610357</v>
      </c>
      <c r="M25" s="247">
        <v>6.1857311214286232</v>
      </c>
      <c r="N25" s="23"/>
      <c r="O25" s="247" t="s">
        <v>336</v>
      </c>
      <c r="P25" s="247" t="s">
        <v>336</v>
      </c>
      <c r="Q25" s="247" t="s">
        <v>336</v>
      </c>
      <c r="R25" s="247" t="s">
        <v>336</v>
      </c>
      <c r="S25" s="247" t="s">
        <v>336</v>
      </c>
      <c r="T25" s="247" t="s">
        <v>336</v>
      </c>
      <c r="U25" s="247" t="s">
        <v>336</v>
      </c>
      <c r="V25" s="247" t="s">
        <v>336</v>
      </c>
      <c r="W25" s="247" t="s">
        <v>336</v>
      </c>
      <c r="X25" s="247" t="s">
        <v>336</v>
      </c>
      <c r="Y25" s="247" t="s">
        <v>336</v>
      </c>
      <c r="Z25" s="88"/>
    </row>
    <row r="26" spans="1:26" s="86" customFormat="1" ht="11.5" x14ac:dyDescent="0.25">
      <c r="A26" s="88"/>
      <c r="B26" s="77" t="s">
        <v>331</v>
      </c>
      <c r="C26" s="565"/>
      <c r="D26" s="568"/>
      <c r="E26" s="23"/>
      <c r="F26" s="247">
        <v>4.4771233684650085</v>
      </c>
      <c r="G26" s="247">
        <v>4.4771233684650085</v>
      </c>
      <c r="H26" s="247">
        <v>4.5734388745167749</v>
      </c>
      <c r="I26" s="247">
        <v>4.2254388634195834</v>
      </c>
      <c r="J26" s="247">
        <v>4.2135466984249748</v>
      </c>
      <c r="K26" s="247">
        <v>4.2375466991902995</v>
      </c>
      <c r="L26" s="247">
        <v>3.7089317342440711</v>
      </c>
      <c r="M26" s="247">
        <v>3.7809317365400417</v>
      </c>
      <c r="N26" s="23"/>
      <c r="O26" s="247" t="s">
        <v>336</v>
      </c>
      <c r="P26" s="247" t="s">
        <v>336</v>
      </c>
      <c r="Q26" s="247" t="s">
        <v>336</v>
      </c>
      <c r="R26" s="247" t="s">
        <v>336</v>
      </c>
      <c r="S26" s="247" t="s">
        <v>336</v>
      </c>
      <c r="T26" s="247" t="s">
        <v>336</v>
      </c>
      <c r="U26" s="247" t="s">
        <v>336</v>
      </c>
      <c r="V26" s="247" t="s">
        <v>336</v>
      </c>
      <c r="W26" s="247" t="s">
        <v>336</v>
      </c>
      <c r="X26" s="247" t="s">
        <v>336</v>
      </c>
      <c r="Y26" s="247" t="s">
        <v>336</v>
      </c>
      <c r="Z26" s="88"/>
    </row>
    <row r="27" spans="1:26" s="86" customFormat="1" ht="11.5" x14ac:dyDescent="0.25">
      <c r="A27" s="88"/>
      <c r="B27" s="77" t="s">
        <v>332</v>
      </c>
      <c r="C27" s="566"/>
      <c r="D27" s="569"/>
      <c r="E27" s="23"/>
      <c r="F27" s="247">
        <v>4.4755429702239704</v>
      </c>
      <c r="G27" s="247">
        <v>4.4755429702239704</v>
      </c>
      <c r="H27" s="247">
        <v>4.5720837209510181</v>
      </c>
      <c r="I27" s="247">
        <v>4.2240837209510191</v>
      </c>
      <c r="J27" s="247">
        <v>4.212268260982583</v>
      </c>
      <c r="K27" s="247">
        <v>4.2362682609825839</v>
      </c>
      <c r="L27" s="247">
        <v>3.7067964601769914</v>
      </c>
      <c r="M27" s="247">
        <v>3.7787964601769914</v>
      </c>
      <c r="N27" s="23"/>
      <c r="O27" s="247" t="s">
        <v>336</v>
      </c>
      <c r="P27" s="247" t="s">
        <v>336</v>
      </c>
      <c r="Q27" s="247" t="s">
        <v>336</v>
      </c>
      <c r="R27" s="247" t="s">
        <v>336</v>
      </c>
      <c r="S27" s="247" t="s">
        <v>336</v>
      </c>
      <c r="T27" s="247" t="s">
        <v>336</v>
      </c>
      <c r="U27" s="247" t="s">
        <v>336</v>
      </c>
      <c r="V27" s="247" t="s">
        <v>336</v>
      </c>
      <c r="W27" s="247" t="s">
        <v>336</v>
      </c>
      <c r="X27" s="247" t="s">
        <v>336</v>
      </c>
      <c r="Y27" s="247" t="s">
        <v>336</v>
      </c>
      <c r="Z27" s="88"/>
    </row>
    <row r="28" spans="1:26" s="86" customFormat="1" ht="11.5" x14ac:dyDescent="0.25">
      <c r="A28" s="88"/>
      <c r="B28" s="561" t="s">
        <v>457</v>
      </c>
      <c r="C28" s="562"/>
      <c r="D28" s="562"/>
      <c r="E28" s="562"/>
      <c r="F28" s="562"/>
      <c r="G28" s="562"/>
      <c r="H28" s="562"/>
      <c r="I28" s="562"/>
      <c r="J28" s="562"/>
      <c r="K28" s="562"/>
      <c r="L28" s="562"/>
      <c r="M28" s="562"/>
      <c r="N28" s="562"/>
      <c r="O28" s="562"/>
      <c r="P28" s="562"/>
      <c r="Q28" s="562"/>
      <c r="R28" s="562"/>
      <c r="S28" s="562"/>
      <c r="T28" s="562"/>
      <c r="U28" s="562"/>
      <c r="V28" s="562"/>
      <c r="W28" s="562"/>
      <c r="X28" s="562"/>
      <c r="Y28" s="563"/>
      <c r="Z28" s="88"/>
    </row>
    <row r="29" spans="1:26" s="86" customFormat="1" ht="11.5" x14ac:dyDescent="0.25">
      <c r="A29" s="88"/>
      <c r="B29" s="77" t="s">
        <v>318</v>
      </c>
      <c r="C29" s="564" t="s">
        <v>319</v>
      </c>
      <c r="D29" s="567"/>
      <c r="E29" s="23"/>
      <c r="F29" s="247">
        <v>114.61986238259509</v>
      </c>
      <c r="G29" s="247">
        <v>114.61986238259509</v>
      </c>
      <c r="H29" s="247">
        <v>110.8031877936627</v>
      </c>
      <c r="I29" s="247">
        <v>110.8031877936627</v>
      </c>
      <c r="J29" s="247">
        <v>111.16653824235999</v>
      </c>
      <c r="K29" s="247">
        <v>111.16653824235999</v>
      </c>
      <c r="L29" s="247">
        <v>114.82373707891277</v>
      </c>
      <c r="M29" s="247">
        <v>114.82373707891277</v>
      </c>
      <c r="N29" s="12"/>
      <c r="O29" s="247" t="s">
        <v>336</v>
      </c>
      <c r="P29" s="247" t="s">
        <v>336</v>
      </c>
      <c r="Q29" s="247" t="s">
        <v>336</v>
      </c>
      <c r="R29" s="247" t="s">
        <v>336</v>
      </c>
      <c r="S29" s="247" t="s">
        <v>336</v>
      </c>
      <c r="T29" s="247" t="s">
        <v>336</v>
      </c>
      <c r="U29" s="247" t="s">
        <v>336</v>
      </c>
      <c r="V29" s="247" t="s">
        <v>336</v>
      </c>
      <c r="W29" s="247" t="s">
        <v>336</v>
      </c>
      <c r="X29" s="247" t="s">
        <v>336</v>
      </c>
      <c r="Y29" s="247" t="s">
        <v>336</v>
      </c>
      <c r="Z29" s="88"/>
    </row>
    <row r="30" spans="1:26" s="86" customFormat="1" ht="11.5" x14ac:dyDescent="0.25">
      <c r="A30" s="88"/>
      <c r="B30" s="77" t="s">
        <v>320</v>
      </c>
      <c r="C30" s="565"/>
      <c r="D30" s="568"/>
      <c r="E30" s="23"/>
      <c r="F30" s="247">
        <v>105.11353760292965</v>
      </c>
      <c r="G30" s="247">
        <v>105.11353760292965</v>
      </c>
      <c r="H30" s="247">
        <v>102.60642922714088</v>
      </c>
      <c r="I30" s="247">
        <v>102.60642922714088</v>
      </c>
      <c r="J30" s="247">
        <v>106.00470568216224</v>
      </c>
      <c r="K30" s="247">
        <v>106.00470568216224</v>
      </c>
      <c r="L30" s="247">
        <v>109.66049437468391</v>
      </c>
      <c r="M30" s="247">
        <v>109.66049437468391</v>
      </c>
      <c r="N30" s="12"/>
      <c r="O30" s="247" t="s">
        <v>336</v>
      </c>
      <c r="P30" s="247" t="s">
        <v>336</v>
      </c>
      <c r="Q30" s="247" t="s">
        <v>336</v>
      </c>
      <c r="R30" s="247" t="s">
        <v>336</v>
      </c>
      <c r="S30" s="247" t="s">
        <v>336</v>
      </c>
      <c r="T30" s="247" t="s">
        <v>336</v>
      </c>
      <c r="U30" s="247" t="s">
        <v>336</v>
      </c>
      <c r="V30" s="247" t="s">
        <v>336</v>
      </c>
      <c r="W30" s="247" t="s">
        <v>336</v>
      </c>
      <c r="X30" s="247" t="s">
        <v>336</v>
      </c>
      <c r="Y30" s="247" t="s">
        <v>336</v>
      </c>
      <c r="Z30" s="88"/>
    </row>
    <row r="31" spans="1:26" s="86" customFormat="1" ht="11.5" x14ac:dyDescent="0.25">
      <c r="A31" s="88"/>
      <c r="B31" s="77" t="s">
        <v>321</v>
      </c>
      <c r="C31" s="565"/>
      <c r="D31" s="568"/>
      <c r="E31" s="23"/>
      <c r="F31" s="247">
        <v>124.77686041196887</v>
      </c>
      <c r="G31" s="247">
        <v>124.77686041196887</v>
      </c>
      <c r="H31" s="247">
        <v>125.98407624708454</v>
      </c>
      <c r="I31" s="247">
        <v>125.98407624708454</v>
      </c>
      <c r="J31" s="247">
        <v>121.65531185242097</v>
      </c>
      <c r="K31" s="247">
        <v>121.65531185242097</v>
      </c>
      <c r="L31" s="247">
        <v>127.20175065079158</v>
      </c>
      <c r="M31" s="247">
        <v>127.20175065079158</v>
      </c>
      <c r="N31" s="12"/>
      <c r="O31" s="247" t="s">
        <v>336</v>
      </c>
      <c r="P31" s="247" t="s">
        <v>336</v>
      </c>
      <c r="Q31" s="247" t="s">
        <v>336</v>
      </c>
      <c r="R31" s="247" t="s">
        <v>336</v>
      </c>
      <c r="S31" s="247" t="s">
        <v>336</v>
      </c>
      <c r="T31" s="247" t="s">
        <v>336</v>
      </c>
      <c r="U31" s="247" t="s">
        <v>336</v>
      </c>
      <c r="V31" s="247" t="s">
        <v>336</v>
      </c>
      <c r="W31" s="247" t="s">
        <v>336</v>
      </c>
      <c r="X31" s="247" t="s">
        <v>336</v>
      </c>
      <c r="Y31" s="247" t="s">
        <v>336</v>
      </c>
      <c r="Z31" s="88"/>
    </row>
    <row r="32" spans="1:26" s="86" customFormat="1" ht="11.5" x14ac:dyDescent="0.25">
      <c r="A32" s="88"/>
      <c r="B32" s="77" t="s">
        <v>322</v>
      </c>
      <c r="C32" s="565"/>
      <c r="D32" s="568"/>
      <c r="E32" s="23"/>
      <c r="F32" s="247">
        <v>110.70034864843322</v>
      </c>
      <c r="G32" s="247">
        <v>110.70034864843322</v>
      </c>
      <c r="H32" s="247">
        <v>113.7472092064594</v>
      </c>
      <c r="I32" s="247">
        <v>113.7472092064594</v>
      </c>
      <c r="J32" s="247">
        <v>110.50129420364595</v>
      </c>
      <c r="K32" s="247">
        <v>110.50129420364595</v>
      </c>
      <c r="L32" s="247">
        <v>113.39687238564497</v>
      </c>
      <c r="M32" s="247">
        <v>113.39687238564497</v>
      </c>
      <c r="N32" s="12"/>
      <c r="O32" s="247" t="s">
        <v>336</v>
      </c>
      <c r="P32" s="247" t="s">
        <v>336</v>
      </c>
      <c r="Q32" s="247" t="s">
        <v>336</v>
      </c>
      <c r="R32" s="247" t="s">
        <v>336</v>
      </c>
      <c r="S32" s="247" t="s">
        <v>336</v>
      </c>
      <c r="T32" s="247" t="s">
        <v>336</v>
      </c>
      <c r="U32" s="247" t="s">
        <v>336</v>
      </c>
      <c r="V32" s="247" t="s">
        <v>336</v>
      </c>
      <c r="W32" s="247" t="s">
        <v>336</v>
      </c>
      <c r="X32" s="247" t="s">
        <v>336</v>
      </c>
      <c r="Y32" s="247" t="s">
        <v>336</v>
      </c>
      <c r="Z32" s="88"/>
    </row>
    <row r="33" spans="1:26" s="86" customFormat="1" ht="11.5" x14ac:dyDescent="0.25">
      <c r="A33" s="88"/>
      <c r="B33" s="77" t="s">
        <v>323</v>
      </c>
      <c r="C33" s="565"/>
      <c r="D33" s="568"/>
      <c r="E33" s="23"/>
      <c r="F33" s="247">
        <v>111.03423347531303</v>
      </c>
      <c r="G33" s="247">
        <v>111.03423347531303</v>
      </c>
      <c r="H33" s="247">
        <v>110.85247946922698</v>
      </c>
      <c r="I33" s="247">
        <v>110.85247946922698</v>
      </c>
      <c r="J33" s="247">
        <v>111.70358570578189</v>
      </c>
      <c r="K33" s="247">
        <v>111.70358570578189</v>
      </c>
      <c r="L33" s="247">
        <v>114.71782598457597</v>
      </c>
      <c r="M33" s="247">
        <v>114.71782598457597</v>
      </c>
      <c r="N33" s="12"/>
      <c r="O33" s="247" t="s">
        <v>336</v>
      </c>
      <c r="P33" s="247" t="s">
        <v>336</v>
      </c>
      <c r="Q33" s="247" t="s">
        <v>336</v>
      </c>
      <c r="R33" s="247" t="s">
        <v>336</v>
      </c>
      <c r="S33" s="247" t="s">
        <v>336</v>
      </c>
      <c r="T33" s="247" t="s">
        <v>336</v>
      </c>
      <c r="U33" s="247" t="s">
        <v>336</v>
      </c>
      <c r="V33" s="247" t="s">
        <v>336</v>
      </c>
      <c r="W33" s="247" t="s">
        <v>336</v>
      </c>
      <c r="X33" s="247" t="s">
        <v>336</v>
      </c>
      <c r="Y33" s="247" t="s">
        <v>336</v>
      </c>
      <c r="Z33" s="88"/>
    </row>
    <row r="34" spans="1:26" s="86" customFormat="1" ht="11.5" x14ac:dyDescent="0.25">
      <c r="A34" s="88"/>
      <c r="B34" s="77" t="s">
        <v>324</v>
      </c>
      <c r="C34" s="565"/>
      <c r="D34" s="568"/>
      <c r="E34" s="23"/>
      <c r="F34" s="247">
        <v>117.85475751123175</v>
      </c>
      <c r="G34" s="247">
        <v>117.85475751123175</v>
      </c>
      <c r="H34" s="247">
        <v>112.80397081080866</v>
      </c>
      <c r="I34" s="247">
        <v>112.80397081080866</v>
      </c>
      <c r="J34" s="247">
        <v>110.48327473849395</v>
      </c>
      <c r="K34" s="247">
        <v>110.48327473849395</v>
      </c>
      <c r="L34" s="247">
        <v>109.20025456349401</v>
      </c>
      <c r="M34" s="247">
        <v>109.20025456349401</v>
      </c>
      <c r="N34" s="12"/>
      <c r="O34" s="247" t="s">
        <v>336</v>
      </c>
      <c r="P34" s="247" t="s">
        <v>336</v>
      </c>
      <c r="Q34" s="247" t="s">
        <v>336</v>
      </c>
      <c r="R34" s="247" t="s">
        <v>336</v>
      </c>
      <c r="S34" s="247" t="s">
        <v>336</v>
      </c>
      <c r="T34" s="247" t="s">
        <v>336</v>
      </c>
      <c r="U34" s="247" t="s">
        <v>336</v>
      </c>
      <c r="V34" s="247" t="s">
        <v>336</v>
      </c>
      <c r="W34" s="247" t="s">
        <v>336</v>
      </c>
      <c r="X34" s="247" t="s">
        <v>336</v>
      </c>
      <c r="Y34" s="247" t="s">
        <v>336</v>
      </c>
      <c r="Z34" s="88"/>
    </row>
    <row r="35" spans="1:26" s="86" customFormat="1" ht="11.5" x14ac:dyDescent="0.25">
      <c r="A35" s="88"/>
      <c r="B35" s="77" t="s">
        <v>325</v>
      </c>
      <c r="C35" s="565"/>
      <c r="D35" s="568"/>
      <c r="E35" s="23"/>
      <c r="F35" s="247">
        <v>112.74778151735754</v>
      </c>
      <c r="G35" s="247">
        <v>112.74778151735754</v>
      </c>
      <c r="H35" s="247">
        <v>114.03282931237258</v>
      </c>
      <c r="I35" s="247">
        <v>114.03282931237258</v>
      </c>
      <c r="J35" s="247">
        <v>109.87915079781209</v>
      </c>
      <c r="K35" s="247">
        <v>109.87915079781209</v>
      </c>
      <c r="L35" s="247">
        <v>113.14267424545554</v>
      </c>
      <c r="M35" s="247">
        <v>113.14267424545554</v>
      </c>
      <c r="N35" s="12"/>
      <c r="O35" s="247" t="s">
        <v>336</v>
      </c>
      <c r="P35" s="247" t="s">
        <v>336</v>
      </c>
      <c r="Q35" s="247" t="s">
        <v>336</v>
      </c>
      <c r="R35" s="247" t="s">
        <v>336</v>
      </c>
      <c r="S35" s="247" t="s">
        <v>336</v>
      </c>
      <c r="T35" s="247" t="s">
        <v>336</v>
      </c>
      <c r="U35" s="247" t="s">
        <v>336</v>
      </c>
      <c r="V35" s="247" t="s">
        <v>336</v>
      </c>
      <c r="W35" s="247" t="s">
        <v>336</v>
      </c>
      <c r="X35" s="247" t="s">
        <v>336</v>
      </c>
      <c r="Y35" s="247" t="s">
        <v>336</v>
      </c>
      <c r="Z35" s="88"/>
    </row>
    <row r="36" spans="1:26" s="86" customFormat="1" ht="11.5" x14ac:dyDescent="0.25">
      <c r="A36" s="88"/>
      <c r="B36" s="77" t="s">
        <v>326</v>
      </c>
      <c r="C36" s="565"/>
      <c r="D36" s="568"/>
      <c r="E36" s="23"/>
      <c r="F36" s="247">
        <v>124.770344943243</v>
      </c>
      <c r="G36" s="247">
        <v>124.770344943243</v>
      </c>
      <c r="H36" s="247">
        <v>124.14894979542298</v>
      </c>
      <c r="I36" s="247">
        <v>124.14894979542298</v>
      </c>
      <c r="J36" s="247">
        <v>120.9123281946909</v>
      </c>
      <c r="K36" s="247">
        <v>120.9123281946909</v>
      </c>
      <c r="L36" s="247">
        <v>126.18250404111261</v>
      </c>
      <c r="M36" s="247">
        <v>126.18250404111261</v>
      </c>
      <c r="N36" s="12"/>
      <c r="O36" s="247" t="s">
        <v>336</v>
      </c>
      <c r="P36" s="247" t="s">
        <v>336</v>
      </c>
      <c r="Q36" s="247" t="s">
        <v>336</v>
      </c>
      <c r="R36" s="247" t="s">
        <v>336</v>
      </c>
      <c r="S36" s="247" t="s">
        <v>336</v>
      </c>
      <c r="T36" s="247" t="s">
        <v>336</v>
      </c>
      <c r="U36" s="247" t="s">
        <v>336</v>
      </c>
      <c r="V36" s="247" t="s">
        <v>336</v>
      </c>
      <c r="W36" s="247" t="s">
        <v>336</v>
      </c>
      <c r="X36" s="247" t="s">
        <v>336</v>
      </c>
      <c r="Y36" s="247" t="s">
        <v>336</v>
      </c>
      <c r="Z36" s="88"/>
    </row>
    <row r="37" spans="1:26" s="86" customFormat="1" ht="11.5" x14ac:dyDescent="0.25">
      <c r="A37" s="88"/>
      <c r="B37" s="77" t="s">
        <v>327</v>
      </c>
      <c r="C37" s="565"/>
      <c r="D37" s="568"/>
      <c r="E37" s="23"/>
      <c r="F37" s="247">
        <v>117.48673085657748</v>
      </c>
      <c r="G37" s="247">
        <v>117.48673085657748</v>
      </c>
      <c r="H37" s="247">
        <v>124.37999709544358</v>
      </c>
      <c r="I37" s="247">
        <v>124.37999709544358</v>
      </c>
      <c r="J37" s="247">
        <v>121.20517525565081</v>
      </c>
      <c r="K37" s="247">
        <v>121.20517525565081</v>
      </c>
      <c r="L37" s="247">
        <v>129.34474996677085</v>
      </c>
      <c r="M37" s="247">
        <v>129.34474996677085</v>
      </c>
      <c r="N37" s="23"/>
      <c r="O37" s="247" t="s">
        <v>336</v>
      </c>
      <c r="P37" s="247" t="s">
        <v>336</v>
      </c>
      <c r="Q37" s="247" t="s">
        <v>336</v>
      </c>
      <c r="R37" s="247" t="s">
        <v>336</v>
      </c>
      <c r="S37" s="247" t="s">
        <v>336</v>
      </c>
      <c r="T37" s="247" t="s">
        <v>336</v>
      </c>
      <c r="U37" s="247" t="s">
        <v>336</v>
      </c>
      <c r="V37" s="247" t="s">
        <v>336</v>
      </c>
      <c r="W37" s="247" t="s">
        <v>336</v>
      </c>
      <c r="X37" s="247" t="s">
        <v>336</v>
      </c>
      <c r="Y37" s="247" t="s">
        <v>336</v>
      </c>
      <c r="Z37" s="88"/>
    </row>
    <row r="38" spans="1:26" s="86" customFormat="1" ht="11.5" x14ac:dyDescent="0.25">
      <c r="A38" s="88"/>
      <c r="B38" s="77" t="s">
        <v>328</v>
      </c>
      <c r="C38" s="565"/>
      <c r="D38" s="568"/>
      <c r="E38" s="23"/>
      <c r="F38" s="247">
        <v>112.28874841168492</v>
      </c>
      <c r="G38" s="247">
        <v>112.28874841168492</v>
      </c>
      <c r="H38" s="247">
        <v>113.9981711623782</v>
      </c>
      <c r="I38" s="247">
        <v>113.9981711623782</v>
      </c>
      <c r="J38" s="247">
        <v>114.66862928236631</v>
      </c>
      <c r="K38" s="247">
        <v>114.66862928236631</v>
      </c>
      <c r="L38" s="247">
        <v>115.0860355147742</v>
      </c>
      <c r="M38" s="247">
        <v>115.0860355147742</v>
      </c>
      <c r="N38" s="23"/>
      <c r="O38" s="247" t="s">
        <v>336</v>
      </c>
      <c r="P38" s="247" t="s">
        <v>336</v>
      </c>
      <c r="Q38" s="247" t="s">
        <v>336</v>
      </c>
      <c r="R38" s="247" t="s">
        <v>336</v>
      </c>
      <c r="S38" s="247" t="s">
        <v>336</v>
      </c>
      <c r="T38" s="247" t="s">
        <v>336</v>
      </c>
      <c r="U38" s="247" t="s">
        <v>336</v>
      </c>
      <c r="V38" s="247" t="s">
        <v>336</v>
      </c>
      <c r="W38" s="247" t="s">
        <v>336</v>
      </c>
      <c r="X38" s="247" t="s">
        <v>336</v>
      </c>
      <c r="Y38" s="247" t="s">
        <v>336</v>
      </c>
      <c r="Z38" s="88"/>
    </row>
    <row r="39" spans="1:26" s="86" customFormat="1" ht="11.5" x14ac:dyDescent="0.25">
      <c r="A39" s="88"/>
      <c r="B39" s="77" t="s">
        <v>329</v>
      </c>
      <c r="C39" s="565"/>
      <c r="D39" s="568"/>
      <c r="E39" s="23"/>
      <c r="F39" s="247">
        <v>119.35267646776568</v>
      </c>
      <c r="G39" s="247">
        <v>119.35267646776568</v>
      </c>
      <c r="H39" s="247">
        <v>122.90967133397015</v>
      </c>
      <c r="I39" s="247">
        <v>122.90967133397015</v>
      </c>
      <c r="J39" s="247">
        <v>121.19700240542188</v>
      </c>
      <c r="K39" s="247">
        <v>121.19700240542188</v>
      </c>
      <c r="L39" s="247">
        <v>121.68422205829017</v>
      </c>
      <c r="M39" s="247">
        <v>121.68422205829017</v>
      </c>
      <c r="N39" s="23"/>
      <c r="O39" s="247" t="s">
        <v>336</v>
      </c>
      <c r="P39" s="247" t="s">
        <v>336</v>
      </c>
      <c r="Q39" s="247" t="s">
        <v>336</v>
      </c>
      <c r="R39" s="247" t="s">
        <v>336</v>
      </c>
      <c r="S39" s="247" t="s">
        <v>336</v>
      </c>
      <c r="T39" s="247" t="s">
        <v>336</v>
      </c>
      <c r="U39" s="247" t="s">
        <v>336</v>
      </c>
      <c r="V39" s="247" t="s">
        <v>336</v>
      </c>
      <c r="W39" s="247" t="s">
        <v>336</v>
      </c>
      <c r="X39" s="247" t="s">
        <v>336</v>
      </c>
      <c r="Y39" s="247" t="s">
        <v>336</v>
      </c>
      <c r="Z39" s="88"/>
    </row>
    <row r="40" spans="1:26" s="86" customFormat="1" ht="11.5" x14ac:dyDescent="0.25">
      <c r="A40" s="88"/>
      <c r="B40" s="77" t="s">
        <v>330</v>
      </c>
      <c r="C40" s="565"/>
      <c r="D40" s="568"/>
      <c r="E40" s="23"/>
      <c r="F40" s="247">
        <v>105.87076615915402</v>
      </c>
      <c r="G40" s="247">
        <v>105.87076615915402</v>
      </c>
      <c r="H40" s="247">
        <v>106.07801354288101</v>
      </c>
      <c r="I40" s="247">
        <v>106.07801354288101</v>
      </c>
      <c r="J40" s="247">
        <v>107.38228780598855</v>
      </c>
      <c r="K40" s="247">
        <v>107.38228780598855</v>
      </c>
      <c r="L40" s="247">
        <v>109.23821776682256</v>
      </c>
      <c r="M40" s="247">
        <v>109.23821776682256</v>
      </c>
      <c r="N40" s="23"/>
      <c r="O40" s="247" t="s">
        <v>336</v>
      </c>
      <c r="P40" s="247" t="s">
        <v>336</v>
      </c>
      <c r="Q40" s="247" t="s">
        <v>336</v>
      </c>
      <c r="R40" s="247" t="s">
        <v>336</v>
      </c>
      <c r="S40" s="247" t="s">
        <v>336</v>
      </c>
      <c r="T40" s="247" t="s">
        <v>336</v>
      </c>
      <c r="U40" s="247" t="s">
        <v>336</v>
      </c>
      <c r="V40" s="247" t="s">
        <v>336</v>
      </c>
      <c r="W40" s="247" t="s">
        <v>336</v>
      </c>
      <c r="X40" s="247" t="s">
        <v>336</v>
      </c>
      <c r="Y40" s="247" t="s">
        <v>336</v>
      </c>
      <c r="Z40" s="88"/>
    </row>
    <row r="41" spans="1:26" s="86" customFormat="1" ht="11.5" x14ac:dyDescent="0.25">
      <c r="A41" s="88"/>
      <c r="B41" s="77" t="s">
        <v>331</v>
      </c>
      <c r="C41" s="565"/>
      <c r="D41" s="568"/>
      <c r="E41" s="23"/>
      <c r="F41" s="247">
        <v>103.97644082176389</v>
      </c>
      <c r="G41" s="247">
        <v>103.97644082176389</v>
      </c>
      <c r="H41" s="247">
        <v>116.40090836859321</v>
      </c>
      <c r="I41" s="247">
        <v>116.40090836859321</v>
      </c>
      <c r="J41" s="247">
        <v>112.16716821764206</v>
      </c>
      <c r="K41" s="247">
        <v>112.16716821764206</v>
      </c>
      <c r="L41" s="247">
        <v>116.96411109841274</v>
      </c>
      <c r="M41" s="247">
        <v>116.96411109841274</v>
      </c>
      <c r="N41" s="23"/>
      <c r="O41" s="247" t="s">
        <v>336</v>
      </c>
      <c r="P41" s="247" t="s">
        <v>336</v>
      </c>
      <c r="Q41" s="247" t="s">
        <v>336</v>
      </c>
      <c r="R41" s="247" t="s">
        <v>336</v>
      </c>
      <c r="S41" s="247" t="s">
        <v>336</v>
      </c>
      <c r="T41" s="247" t="s">
        <v>336</v>
      </c>
      <c r="U41" s="247" t="s">
        <v>336</v>
      </c>
      <c r="V41" s="247" t="s">
        <v>336</v>
      </c>
      <c r="W41" s="247" t="s">
        <v>336</v>
      </c>
      <c r="X41" s="247" t="s">
        <v>336</v>
      </c>
      <c r="Y41" s="247" t="s">
        <v>336</v>
      </c>
      <c r="Z41" s="88"/>
    </row>
    <row r="42" spans="1:26" s="86" customFormat="1" ht="11.5" x14ac:dyDescent="0.25">
      <c r="A42" s="88"/>
      <c r="B42" s="77" t="s">
        <v>332</v>
      </c>
      <c r="C42" s="566"/>
      <c r="D42" s="569"/>
      <c r="E42" s="23"/>
      <c r="F42" s="247">
        <v>103.94219354838711</v>
      </c>
      <c r="G42" s="247">
        <v>103.94219354838711</v>
      </c>
      <c r="H42" s="247">
        <v>116.40728939828081</v>
      </c>
      <c r="I42" s="247">
        <v>116.40728939828081</v>
      </c>
      <c r="J42" s="247">
        <v>112.17028571428571</v>
      </c>
      <c r="K42" s="247">
        <v>112.17028571428571</v>
      </c>
      <c r="L42" s="247">
        <v>116.98113274336282</v>
      </c>
      <c r="M42" s="247">
        <v>116.98113274336282</v>
      </c>
      <c r="N42" s="23"/>
      <c r="O42" s="247" t="s">
        <v>336</v>
      </c>
      <c r="P42" s="247" t="s">
        <v>336</v>
      </c>
      <c r="Q42" s="247" t="s">
        <v>336</v>
      </c>
      <c r="R42" s="247" t="s">
        <v>336</v>
      </c>
      <c r="S42" s="247" t="s">
        <v>336</v>
      </c>
      <c r="T42" s="247" t="s">
        <v>336</v>
      </c>
      <c r="U42" s="247" t="s">
        <v>336</v>
      </c>
      <c r="V42" s="247" t="s">
        <v>336</v>
      </c>
      <c r="W42" s="247" t="s">
        <v>336</v>
      </c>
      <c r="X42" s="247" t="s">
        <v>336</v>
      </c>
      <c r="Y42" s="247" t="s">
        <v>336</v>
      </c>
      <c r="Z42" s="88"/>
    </row>
    <row r="43" spans="1:26" s="86" customFormat="1" ht="11.5" x14ac:dyDescent="0.25">
      <c r="A43" s="88"/>
      <c r="B43" s="561" t="s">
        <v>533</v>
      </c>
      <c r="C43" s="562"/>
      <c r="D43" s="562"/>
      <c r="E43" s="562"/>
      <c r="F43" s="562"/>
      <c r="G43" s="562"/>
      <c r="H43" s="562"/>
      <c r="I43" s="562"/>
      <c r="J43" s="562"/>
      <c r="K43" s="562"/>
      <c r="L43" s="562"/>
      <c r="M43" s="562"/>
      <c r="N43" s="562"/>
      <c r="O43" s="562"/>
      <c r="P43" s="562"/>
      <c r="Q43" s="562"/>
      <c r="R43" s="562"/>
      <c r="S43" s="562"/>
      <c r="T43" s="562"/>
      <c r="U43" s="562"/>
      <c r="V43" s="562"/>
      <c r="W43" s="562"/>
      <c r="X43" s="562"/>
      <c r="Y43" s="563"/>
      <c r="Z43" s="88"/>
    </row>
    <row r="44" spans="1:26" s="86" customFormat="1" ht="11.5" x14ac:dyDescent="0.25">
      <c r="A44" s="88"/>
      <c r="B44" s="77" t="s">
        <v>318</v>
      </c>
      <c r="C44" s="564" t="s">
        <v>319</v>
      </c>
      <c r="D44" s="567"/>
      <c r="E44" s="23"/>
      <c r="F44" s="247">
        <v>122.92606294287481</v>
      </c>
      <c r="G44" s="247">
        <v>122.92606294287481</v>
      </c>
      <c r="H44" s="247">
        <v>119.11310513845872</v>
      </c>
      <c r="I44" s="247">
        <v>118.76510513182116</v>
      </c>
      <c r="J44" s="247">
        <v>118.84904344104548</v>
      </c>
      <c r="K44" s="247">
        <v>118.87304344150324</v>
      </c>
      <c r="L44" s="247">
        <v>122.22659483103664</v>
      </c>
      <c r="M44" s="247">
        <v>122.29859483240992</v>
      </c>
      <c r="N44" s="23"/>
      <c r="O44" s="247" t="s">
        <v>336</v>
      </c>
      <c r="P44" s="247" t="s">
        <v>336</v>
      </c>
      <c r="Q44" s="247" t="s">
        <v>336</v>
      </c>
      <c r="R44" s="247" t="s">
        <v>336</v>
      </c>
      <c r="S44" s="247" t="s">
        <v>336</v>
      </c>
      <c r="T44" s="247" t="s">
        <v>336</v>
      </c>
      <c r="U44" s="247" t="s">
        <v>336</v>
      </c>
      <c r="V44" s="247" t="s">
        <v>336</v>
      </c>
      <c r="W44" s="247" t="s">
        <v>336</v>
      </c>
      <c r="X44" s="247" t="s">
        <v>336</v>
      </c>
      <c r="Y44" s="247" t="s">
        <v>336</v>
      </c>
      <c r="Z44" s="88"/>
    </row>
    <row r="45" spans="1:26" s="86" customFormat="1" ht="11.5" x14ac:dyDescent="0.25">
      <c r="A45" s="88"/>
      <c r="B45" s="77" t="s">
        <v>320</v>
      </c>
      <c r="C45" s="565"/>
      <c r="D45" s="568"/>
      <c r="E45" s="23"/>
      <c r="F45" s="247">
        <v>114.22216973903926</v>
      </c>
      <c r="G45" s="247">
        <v>114.22216973903926</v>
      </c>
      <c r="H45" s="247">
        <v>111.57868109024282</v>
      </c>
      <c r="I45" s="247">
        <v>111.23068108982798</v>
      </c>
      <c r="J45" s="247">
        <v>114.15671534102684</v>
      </c>
      <c r="K45" s="247">
        <v>114.18071534105545</v>
      </c>
      <c r="L45" s="247">
        <v>117.87067745578749</v>
      </c>
      <c r="M45" s="247">
        <v>117.94267745587331</v>
      </c>
      <c r="N45" s="23"/>
      <c r="O45" s="247" t="s">
        <v>336</v>
      </c>
      <c r="P45" s="247" t="s">
        <v>336</v>
      </c>
      <c r="Q45" s="247" t="s">
        <v>336</v>
      </c>
      <c r="R45" s="247" t="s">
        <v>336</v>
      </c>
      <c r="S45" s="247" t="s">
        <v>336</v>
      </c>
      <c r="T45" s="247" t="s">
        <v>336</v>
      </c>
      <c r="U45" s="247" t="s">
        <v>336</v>
      </c>
      <c r="V45" s="247" t="s">
        <v>336</v>
      </c>
      <c r="W45" s="247" t="s">
        <v>336</v>
      </c>
      <c r="X45" s="247" t="s">
        <v>336</v>
      </c>
      <c r="Y45" s="247" t="s">
        <v>336</v>
      </c>
      <c r="Z45" s="88"/>
    </row>
    <row r="46" spans="1:26" s="86" customFormat="1" ht="11.5" x14ac:dyDescent="0.25">
      <c r="A46" s="88"/>
      <c r="B46" s="77" t="s">
        <v>321</v>
      </c>
      <c r="C46" s="565"/>
      <c r="D46" s="568"/>
      <c r="E46" s="23"/>
      <c r="F46" s="247">
        <v>134.42796169637757</v>
      </c>
      <c r="G46" s="247">
        <v>134.42796169637757</v>
      </c>
      <c r="H46" s="247">
        <v>136.01413156004517</v>
      </c>
      <c r="I46" s="247">
        <v>135.66613157905041</v>
      </c>
      <c r="J46" s="247">
        <v>131.33897376654295</v>
      </c>
      <c r="K46" s="247">
        <v>131.36297376523225</v>
      </c>
      <c r="L46" s="247">
        <v>136.4264001474786</v>
      </c>
      <c r="M46" s="247">
        <v>136.49840014354649</v>
      </c>
      <c r="N46" s="23"/>
      <c r="O46" s="247" t="s">
        <v>336</v>
      </c>
      <c r="P46" s="247" t="s">
        <v>336</v>
      </c>
      <c r="Q46" s="247" t="s">
        <v>336</v>
      </c>
      <c r="R46" s="247" t="s">
        <v>336</v>
      </c>
      <c r="S46" s="247" t="s">
        <v>336</v>
      </c>
      <c r="T46" s="247" t="s">
        <v>336</v>
      </c>
      <c r="U46" s="247" t="s">
        <v>336</v>
      </c>
      <c r="V46" s="247" t="s">
        <v>336</v>
      </c>
      <c r="W46" s="247" t="s">
        <v>336</v>
      </c>
      <c r="X46" s="247" t="s">
        <v>336</v>
      </c>
      <c r="Y46" s="247" t="s">
        <v>336</v>
      </c>
      <c r="Z46" s="88"/>
    </row>
    <row r="47" spans="1:26" s="86" customFormat="1" ht="11.5" x14ac:dyDescent="0.25">
      <c r="A47" s="88"/>
      <c r="B47" s="77" t="s">
        <v>322</v>
      </c>
      <c r="C47" s="565"/>
      <c r="D47" s="568"/>
      <c r="E47" s="23"/>
      <c r="F47" s="247">
        <v>122.99212443422789</v>
      </c>
      <c r="G47" s="247">
        <v>122.99212443422789</v>
      </c>
      <c r="H47" s="247">
        <v>127.01512339606452</v>
      </c>
      <c r="I47" s="247">
        <v>126.66712339087893</v>
      </c>
      <c r="J47" s="247">
        <v>122.67142956032195</v>
      </c>
      <c r="K47" s="247">
        <v>122.69542956067959</v>
      </c>
      <c r="L47" s="247">
        <v>126.47670472145521</v>
      </c>
      <c r="M47" s="247">
        <v>126.54870472252809</v>
      </c>
      <c r="N47" s="23"/>
      <c r="O47" s="247" t="s">
        <v>336</v>
      </c>
      <c r="P47" s="247" t="s">
        <v>336</v>
      </c>
      <c r="Q47" s="247" t="s">
        <v>336</v>
      </c>
      <c r="R47" s="247" t="s">
        <v>336</v>
      </c>
      <c r="S47" s="247" t="s">
        <v>336</v>
      </c>
      <c r="T47" s="247" t="s">
        <v>336</v>
      </c>
      <c r="U47" s="247" t="s">
        <v>336</v>
      </c>
      <c r="V47" s="247" t="s">
        <v>336</v>
      </c>
      <c r="W47" s="247" t="s">
        <v>336</v>
      </c>
      <c r="X47" s="247" t="s">
        <v>336</v>
      </c>
      <c r="Y47" s="247" t="s">
        <v>336</v>
      </c>
      <c r="Z47" s="88"/>
    </row>
    <row r="48" spans="1:26" s="86" customFormat="1" ht="11.5" x14ac:dyDescent="0.25">
      <c r="A48" s="88"/>
      <c r="B48" s="77" t="s">
        <v>323</v>
      </c>
      <c r="C48" s="565"/>
      <c r="D48" s="568"/>
      <c r="E48" s="23"/>
      <c r="F48" s="247">
        <v>121.65097677363647</v>
      </c>
      <c r="G48" s="247">
        <v>121.65097677363647</v>
      </c>
      <c r="H48" s="247">
        <v>121.41399080369646</v>
      </c>
      <c r="I48" s="247">
        <v>121.06599080313252</v>
      </c>
      <c r="J48" s="247">
        <v>121.93376744124076</v>
      </c>
      <c r="K48" s="247">
        <v>121.95776744127966</v>
      </c>
      <c r="L48" s="247">
        <v>125.68745668211915</v>
      </c>
      <c r="M48" s="247">
        <v>125.75945668223582</v>
      </c>
      <c r="N48" s="23"/>
      <c r="O48" s="247" t="s">
        <v>336</v>
      </c>
      <c r="P48" s="247" t="s">
        <v>336</v>
      </c>
      <c r="Q48" s="247" t="s">
        <v>336</v>
      </c>
      <c r="R48" s="247" t="s">
        <v>336</v>
      </c>
      <c r="S48" s="247" t="s">
        <v>336</v>
      </c>
      <c r="T48" s="247" t="s">
        <v>336</v>
      </c>
      <c r="U48" s="247" t="s">
        <v>336</v>
      </c>
      <c r="V48" s="247" t="s">
        <v>336</v>
      </c>
      <c r="W48" s="247" t="s">
        <v>336</v>
      </c>
      <c r="X48" s="247" t="s">
        <v>336</v>
      </c>
      <c r="Y48" s="247" t="s">
        <v>336</v>
      </c>
      <c r="Z48" s="88"/>
    </row>
    <row r="49" spans="1:26" s="86" customFormat="1" ht="11.5" x14ac:dyDescent="0.25">
      <c r="A49" s="88"/>
      <c r="B49" s="77" t="s">
        <v>324</v>
      </c>
      <c r="C49" s="565"/>
      <c r="D49" s="568"/>
      <c r="E49" s="12"/>
      <c r="F49" s="247">
        <v>123.21530141639572</v>
      </c>
      <c r="G49" s="247">
        <v>123.21530141639572</v>
      </c>
      <c r="H49" s="247">
        <v>118.32634141586192</v>
      </c>
      <c r="I49" s="247">
        <v>117.97834141586192</v>
      </c>
      <c r="J49" s="247">
        <v>115.52791571060008</v>
      </c>
      <c r="K49" s="247">
        <v>115.55191571060008</v>
      </c>
      <c r="L49" s="247">
        <v>114.00248669728555</v>
      </c>
      <c r="M49" s="247">
        <v>114.07448669728555</v>
      </c>
      <c r="N49" s="12"/>
      <c r="O49" s="247" t="s">
        <v>336</v>
      </c>
      <c r="P49" s="247" t="s">
        <v>336</v>
      </c>
      <c r="Q49" s="247" t="s">
        <v>336</v>
      </c>
      <c r="R49" s="247" t="s">
        <v>336</v>
      </c>
      <c r="S49" s="247" t="s">
        <v>336</v>
      </c>
      <c r="T49" s="247" t="s">
        <v>336</v>
      </c>
      <c r="U49" s="247" t="s">
        <v>336</v>
      </c>
      <c r="V49" s="247" t="s">
        <v>336</v>
      </c>
      <c r="W49" s="247" t="s">
        <v>336</v>
      </c>
      <c r="X49" s="247" t="s">
        <v>336</v>
      </c>
      <c r="Y49" s="247" t="s">
        <v>336</v>
      </c>
      <c r="Z49" s="88"/>
    </row>
    <row r="50" spans="1:26" s="86" customFormat="1" ht="11.5" x14ac:dyDescent="0.25">
      <c r="A50" s="88"/>
      <c r="B50" s="77" t="s">
        <v>325</v>
      </c>
      <c r="C50" s="565"/>
      <c r="D50" s="568"/>
      <c r="E50" s="12"/>
      <c r="F50" s="247">
        <v>124.55450199845689</v>
      </c>
      <c r="G50" s="247">
        <v>124.55450199845689</v>
      </c>
      <c r="H50" s="247">
        <v>126.69989052402468</v>
      </c>
      <c r="I50" s="247">
        <v>126.35189053939352</v>
      </c>
      <c r="J50" s="247">
        <v>122.00953552208036</v>
      </c>
      <c r="K50" s="247">
        <v>122.03353552102044</v>
      </c>
      <c r="L50" s="247">
        <v>124.85616486669934</v>
      </c>
      <c r="M50" s="247">
        <v>124.92816486351958</v>
      </c>
      <c r="N50" s="12"/>
      <c r="O50" s="247" t="s">
        <v>336</v>
      </c>
      <c r="P50" s="247" t="s">
        <v>336</v>
      </c>
      <c r="Q50" s="247" t="s">
        <v>336</v>
      </c>
      <c r="R50" s="247" t="s">
        <v>336</v>
      </c>
      <c r="S50" s="247" t="s">
        <v>336</v>
      </c>
      <c r="T50" s="247" t="s">
        <v>336</v>
      </c>
      <c r="U50" s="247" t="s">
        <v>336</v>
      </c>
      <c r="V50" s="247" t="s">
        <v>336</v>
      </c>
      <c r="W50" s="247" t="s">
        <v>336</v>
      </c>
      <c r="X50" s="247" t="s">
        <v>336</v>
      </c>
      <c r="Y50" s="247" t="s">
        <v>336</v>
      </c>
      <c r="Z50" s="88"/>
    </row>
    <row r="51" spans="1:26" s="86" customFormat="1" ht="11.5" x14ac:dyDescent="0.25">
      <c r="A51" s="88"/>
      <c r="B51" s="77" t="s">
        <v>326</v>
      </c>
      <c r="C51" s="565"/>
      <c r="D51" s="568"/>
      <c r="E51" s="12"/>
      <c r="F51" s="247">
        <v>137.46522368866408</v>
      </c>
      <c r="G51" s="247">
        <v>137.46522368866408</v>
      </c>
      <c r="H51" s="247">
        <v>137.17207637429522</v>
      </c>
      <c r="I51" s="247">
        <v>136.82407637346552</v>
      </c>
      <c r="J51" s="247">
        <v>133.63288526126215</v>
      </c>
      <c r="K51" s="247">
        <v>133.65688526131936</v>
      </c>
      <c r="L51" s="247">
        <v>139.85820031131738</v>
      </c>
      <c r="M51" s="247">
        <v>139.93020031148905</v>
      </c>
      <c r="N51" s="12"/>
      <c r="O51" s="247" t="s">
        <v>336</v>
      </c>
      <c r="P51" s="247" t="s">
        <v>336</v>
      </c>
      <c r="Q51" s="247" t="s">
        <v>336</v>
      </c>
      <c r="R51" s="247" t="s">
        <v>336</v>
      </c>
      <c r="S51" s="247" t="s">
        <v>336</v>
      </c>
      <c r="T51" s="247" t="s">
        <v>336</v>
      </c>
      <c r="U51" s="247" t="s">
        <v>336</v>
      </c>
      <c r="V51" s="247" t="s">
        <v>336</v>
      </c>
      <c r="W51" s="247" t="s">
        <v>336</v>
      </c>
      <c r="X51" s="247" t="s">
        <v>336</v>
      </c>
      <c r="Y51" s="247" t="s">
        <v>336</v>
      </c>
      <c r="Z51" s="88"/>
    </row>
    <row r="52" spans="1:26" s="86" customFormat="1" ht="11.5" x14ac:dyDescent="0.25">
      <c r="A52" s="88"/>
      <c r="B52" s="77" t="s">
        <v>327</v>
      </c>
      <c r="C52" s="565"/>
      <c r="D52" s="568"/>
      <c r="E52" s="12"/>
      <c r="F52" s="247">
        <v>128.26455915916478</v>
      </c>
      <c r="G52" s="247">
        <v>128.26455915916478</v>
      </c>
      <c r="H52" s="247">
        <v>135.60814189994264</v>
      </c>
      <c r="I52" s="247">
        <v>135.26014189727204</v>
      </c>
      <c r="J52" s="247">
        <v>132.52066043685861</v>
      </c>
      <c r="K52" s="247">
        <v>132.54466043704281</v>
      </c>
      <c r="L52" s="247">
        <v>140.09940757171941</v>
      </c>
      <c r="M52" s="247">
        <v>140.17140757227193</v>
      </c>
      <c r="N52" s="12"/>
      <c r="O52" s="247" t="s">
        <v>336</v>
      </c>
      <c r="P52" s="247" t="s">
        <v>336</v>
      </c>
      <c r="Q52" s="247" t="s">
        <v>336</v>
      </c>
      <c r="R52" s="247" t="s">
        <v>336</v>
      </c>
      <c r="S52" s="247" t="s">
        <v>336</v>
      </c>
      <c r="T52" s="247" t="s">
        <v>336</v>
      </c>
      <c r="U52" s="247" t="s">
        <v>336</v>
      </c>
      <c r="V52" s="247" t="s">
        <v>336</v>
      </c>
      <c r="W52" s="247" t="s">
        <v>336</v>
      </c>
      <c r="X52" s="247" t="s">
        <v>336</v>
      </c>
      <c r="Y52" s="247" t="s">
        <v>336</v>
      </c>
      <c r="Z52" s="88"/>
    </row>
    <row r="53" spans="1:26" s="86" customFormat="1" ht="11.5" x14ac:dyDescent="0.25">
      <c r="A53" s="88"/>
      <c r="B53" s="77" t="s">
        <v>328</v>
      </c>
      <c r="C53" s="565"/>
      <c r="D53" s="568"/>
      <c r="E53" s="12"/>
      <c r="F53" s="247">
        <v>117.25912991101427</v>
      </c>
      <c r="G53" s="247">
        <v>117.25912991101427</v>
      </c>
      <c r="H53" s="247">
        <v>119.52683006717739</v>
      </c>
      <c r="I53" s="247">
        <v>119.17883007879314</v>
      </c>
      <c r="J53" s="247">
        <v>121.42513481279587</v>
      </c>
      <c r="K53" s="247">
        <v>121.44913481199478</v>
      </c>
      <c r="L53" s="247">
        <v>122.70618502036943</v>
      </c>
      <c r="M53" s="247">
        <v>122.77818501796618</v>
      </c>
      <c r="N53" s="12"/>
      <c r="O53" s="247" t="s">
        <v>336</v>
      </c>
      <c r="P53" s="247" t="s">
        <v>336</v>
      </c>
      <c r="Q53" s="247" t="s">
        <v>336</v>
      </c>
      <c r="R53" s="247" t="s">
        <v>336</v>
      </c>
      <c r="S53" s="247" t="s">
        <v>336</v>
      </c>
      <c r="T53" s="247" t="s">
        <v>336</v>
      </c>
      <c r="U53" s="247" t="s">
        <v>336</v>
      </c>
      <c r="V53" s="247" t="s">
        <v>336</v>
      </c>
      <c r="W53" s="247" t="s">
        <v>336</v>
      </c>
      <c r="X53" s="247" t="s">
        <v>336</v>
      </c>
      <c r="Y53" s="247" t="s">
        <v>336</v>
      </c>
      <c r="Z53" s="88"/>
    </row>
    <row r="54" spans="1:26" s="86" customFormat="1" ht="11.5" x14ac:dyDescent="0.25">
      <c r="A54" s="88"/>
      <c r="B54" s="77" t="s">
        <v>329</v>
      </c>
      <c r="C54" s="565"/>
      <c r="D54" s="568"/>
      <c r="E54" s="23"/>
      <c r="F54" s="247">
        <v>131.21426541432564</v>
      </c>
      <c r="G54" s="247">
        <v>131.21426541432564</v>
      </c>
      <c r="H54" s="247">
        <v>135.2478202516063</v>
      </c>
      <c r="I54" s="247">
        <v>134.89982026944477</v>
      </c>
      <c r="J54" s="247">
        <v>133.31609533843078</v>
      </c>
      <c r="K54" s="247">
        <v>133.34009533720052</v>
      </c>
      <c r="L54" s="247">
        <v>140.85566212422739</v>
      </c>
      <c r="M54" s="247">
        <v>140.9276621205367</v>
      </c>
      <c r="N54" s="23"/>
      <c r="O54" s="247" t="s">
        <v>336</v>
      </c>
      <c r="P54" s="247" t="s">
        <v>336</v>
      </c>
      <c r="Q54" s="247" t="s">
        <v>336</v>
      </c>
      <c r="R54" s="247" t="s">
        <v>336</v>
      </c>
      <c r="S54" s="247" t="s">
        <v>336</v>
      </c>
      <c r="T54" s="247" t="s">
        <v>336</v>
      </c>
      <c r="U54" s="247" t="s">
        <v>336</v>
      </c>
      <c r="V54" s="247" t="s">
        <v>336</v>
      </c>
      <c r="W54" s="247" t="s">
        <v>336</v>
      </c>
      <c r="X54" s="247" t="s">
        <v>336</v>
      </c>
      <c r="Y54" s="247" t="s">
        <v>336</v>
      </c>
      <c r="Z54" s="88"/>
    </row>
    <row r="55" spans="1:26" s="86" customFormat="1" ht="11.5" x14ac:dyDescent="0.25">
      <c r="A55" s="88"/>
      <c r="B55" s="77" t="s">
        <v>330</v>
      </c>
      <c r="C55" s="565"/>
      <c r="D55" s="568"/>
      <c r="E55" s="23"/>
      <c r="F55" s="247">
        <v>112.87642100972228</v>
      </c>
      <c r="G55" s="247">
        <v>112.87642100972228</v>
      </c>
      <c r="H55" s="247">
        <v>113.60237542192557</v>
      </c>
      <c r="I55" s="247">
        <v>113.25437543561557</v>
      </c>
      <c r="J55" s="247">
        <v>114.0082032933804</v>
      </c>
      <c r="K55" s="247">
        <v>114.03220329243628</v>
      </c>
      <c r="L55" s="247">
        <v>115.35194889108359</v>
      </c>
      <c r="M55" s="247">
        <v>115.42394888825118</v>
      </c>
      <c r="N55" s="23"/>
      <c r="O55" s="247" t="s">
        <v>336</v>
      </c>
      <c r="P55" s="247" t="s">
        <v>336</v>
      </c>
      <c r="Q55" s="247" t="s">
        <v>336</v>
      </c>
      <c r="R55" s="247" t="s">
        <v>336</v>
      </c>
      <c r="S55" s="247" t="s">
        <v>336</v>
      </c>
      <c r="T55" s="247" t="s">
        <v>336</v>
      </c>
      <c r="U55" s="247" t="s">
        <v>336</v>
      </c>
      <c r="V55" s="247" t="s">
        <v>336</v>
      </c>
      <c r="W55" s="247" t="s">
        <v>336</v>
      </c>
      <c r="X55" s="247" t="s">
        <v>336</v>
      </c>
      <c r="Y55" s="247" t="s">
        <v>336</v>
      </c>
      <c r="Z55" s="88"/>
    </row>
    <row r="56" spans="1:26" s="86" customFormat="1" ht="11.5" x14ac:dyDescent="0.25">
      <c r="A56" s="88"/>
      <c r="B56" s="77" t="s">
        <v>331</v>
      </c>
      <c r="C56" s="565"/>
      <c r="D56" s="568"/>
      <c r="E56" s="23"/>
      <c r="F56" s="247">
        <v>108.45356419022889</v>
      </c>
      <c r="G56" s="247">
        <v>108.45356419022889</v>
      </c>
      <c r="H56" s="247">
        <v>120.97434724310997</v>
      </c>
      <c r="I56" s="247">
        <v>120.62634723201279</v>
      </c>
      <c r="J56" s="247">
        <v>116.38071491606703</v>
      </c>
      <c r="K56" s="247">
        <v>116.40471491683236</v>
      </c>
      <c r="L56" s="247">
        <v>120.67304283265682</v>
      </c>
      <c r="M56" s="247">
        <v>120.74504283495278</v>
      </c>
      <c r="N56" s="23"/>
      <c r="O56" s="247" t="s">
        <v>336</v>
      </c>
      <c r="P56" s="247" t="s">
        <v>336</v>
      </c>
      <c r="Q56" s="247" t="s">
        <v>336</v>
      </c>
      <c r="R56" s="247" t="s">
        <v>336</v>
      </c>
      <c r="S56" s="247" t="s">
        <v>336</v>
      </c>
      <c r="T56" s="247" t="s">
        <v>336</v>
      </c>
      <c r="U56" s="247" t="s">
        <v>336</v>
      </c>
      <c r="V56" s="247" t="s">
        <v>336</v>
      </c>
      <c r="W56" s="247" t="s">
        <v>336</v>
      </c>
      <c r="X56" s="247" t="s">
        <v>336</v>
      </c>
      <c r="Y56" s="247" t="s">
        <v>336</v>
      </c>
      <c r="Z56" s="88"/>
    </row>
    <row r="57" spans="1:26" s="86" customFormat="1" ht="11.5" x14ac:dyDescent="0.25">
      <c r="A57" s="88"/>
      <c r="B57" s="77" t="s">
        <v>332</v>
      </c>
      <c r="C57" s="566"/>
      <c r="D57" s="569"/>
      <c r="E57" s="23"/>
      <c r="F57" s="247">
        <v>108.41773651861108</v>
      </c>
      <c r="G57" s="247">
        <v>108.41773651861108</v>
      </c>
      <c r="H57" s="247">
        <v>120.97937311923182</v>
      </c>
      <c r="I57" s="247">
        <v>120.63137311923182</v>
      </c>
      <c r="J57" s="247">
        <v>116.38255397526829</v>
      </c>
      <c r="K57" s="247">
        <v>116.4065539752683</v>
      </c>
      <c r="L57" s="247">
        <v>120.68792920353981</v>
      </c>
      <c r="M57" s="247">
        <v>120.75992920353981</v>
      </c>
      <c r="N57" s="23"/>
      <c r="O57" s="247" t="s">
        <v>336</v>
      </c>
      <c r="P57" s="247" t="s">
        <v>336</v>
      </c>
      <c r="Q57" s="247" t="s">
        <v>336</v>
      </c>
      <c r="R57" s="247" t="s">
        <v>336</v>
      </c>
      <c r="S57" s="247" t="s">
        <v>336</v>
      </c>
      <c r="T57" s="247" t="s">
        <v>336</v>
      </c>
      <c r="U57" s="247" t="s">
        <v>336</v>
      </c>
      <c r="V57" s="247" t="s">
        <v>336</v>
      </c>
      <c r="W57" s="247" t="s">
        <v>336</v>
      </c>
      <c r="X57" s="247" t="s">
        <v>336</v>
      </c>
      <c r="Y57" s="247" t="s">
        <v>336</v>
      </c>
      <c r="Z57" s="88"/>
    </row>
    <row r="58" spans="1:26" s="86" customFormat="1" ht="11.5" x14ac:dyDescent="0.25">
      <c r="A58" s="88"/>
      <c r="B58" s="88"/>
      <c r="C58" s="88"/>
      <c r="D58" s="88"/>
      <c r="E58" s="240"/>
      <c r="F58" s="240"/>
      <c r="G58" s="240"/>
      <c r="H58" s="240"/>
      <c r="I58" s="240"/>
      <c r="J58" s="240"/>
      <c r="K58" s="241"/>
      <c r="L58" s="241"/>
      <c r="M58" s="245"/>
      <c r="N58" s="240"/>
      <c r="O58" s="246"/>
      <c r="P58" s="240"/>
      <c r="Q58" s="240"/>
      <c r="R58" s="240"/>
      <c r="S58" s="240"/>
      <c r="T58" s="240"/>
      <c r="U58" s="240"/>
      <c r="V58" s="240"/>
      <c r="W58" s="240"/>
      <c r="X58" s="240"/>
      <c r="Y58" s="88"/>
    </row>
    <row r="59" spans="1:26" s="88" customFormat="1" ht="11.5" x14ac:dyDescent="0.25"/>
    <row r="60" spans="1:26" s="128" customFormat="1" ht="11.5" x14ac:dyDescent="0.25">
      <c r="B60" s="129" t="s">
        <v>530</v>
      </c>
    </row>
    <row r="61" spans="1:26" s="88" customFormat="1" ht="11.5" x14ac:dyDescent="0.25">
      <c r="B61" s="92"/>
    </row>
    <row r="62" spans="1:26" s="88" customFormat="1" ht="11.5" x14ac:dyDescent="0.25"/>
    <row r="63" spans="1:26" s="88" customFormat="1" ht="14.25" customHeight="1" x14ac:dyDescent="0.25">
      <c r="B63" s="232" t="s">
        <v>43</v>
      </c>
      <c r="C63" s="231" t="s">
        <v>349</v>
      </c>
      <c r="D63" s="230" t="s">
        <v>4</v>
      </c>
      <c r="E63" s="556" t="s">
        <v>314</v>
      </c>
      <c r="F63" s="556"/>
      <c r="G63" s="235" t="s">
        <v>315</v>
      </c>
      <c r="H63" s="235" t="s">
        <v>316</v>
      </c>
      <c r="I63" s="235" t="s">
        <v>36</v>
      </c>
    </row>
    <row r="64" spans="1:26" s="88" customFormat="1" ht="13.5" customHeight="1" x14ac:dyDescent="0.25">
      <c r="B64" s="557" t="s">
        <v>34</v>
      </c>
      <c r="C64" s="237" t="s">
        <v>364</v>
      </c>
      <c r="D64" s="553" t="s">
        <v>319</v>
      </c>
      <c r="E64" s="560"/>
      <c r="F64" s="560"/>
      <c r="G64" s="224">
        <v>9.0681466731376013</v>
      </c>
      <c r="H64" s="224">
        <v>8.7931343703996809</v>
      </c>
      <c r="I64" s="224">
        <v>8.8078470890364855</v>
      </c>
    </row>
    <row r="65" spans="2:9" s="88" customFormat="1" ht="13.5" customHeight="1" x14ac:dyDescent="0.25">
      <c r="B65" s="558"/>
      <c r="C65" s="237" t="s">
        <v>365</v>
      </c>
      <c r="D65" s="554"/>
      <c r="E65" s="560"/>
      <c r="F65" s="560"/>
      <c r="G65" s="224">
        <v>114.82764078695841</v>
      </c>
      <c r="H65" s="224">
        <v>114.07439279344226</v>
      </c>
      <c r="I65" s="224">
        <v>113.64976693430289</v>
      </c>
    </row>
    <row r="66" spans="2:9" s="88" customFormat="1" ht="13.5" customHeight="1" x14ac:dyDescent="0.25">
      <c r="B66" s="559"/>
      <c r="C66" s="237" t="s">
        <v>46</v>
      </c>
      <c r="D66" s="555"/>
      <c r="E66" s="560"/>
      <c r="F66" s="560"/>
      <c r="G66" s="229">
        <v>123.89578746009602</v>
      </c>
      <c r="H66" s="229">
        <v>122.86752716384194</v>
      </c>
      <c r="I66" s="229">
        <v>122.45761402333937</v>
      </c>
    </row>
    <row r="67" spans="2:9" s="99" customFormat="1" ht="11.5" x14ac:dyDescent="0.25"/>
    <row r="68" spans="2:9" x14ac:dyDescent="0.3"/>
    <row r="69" spans="2:9" hidden="1" x14ac:dyDescent="0.3"/>
    <row r="70" spans="2:9" hidden="1" x14ac:dyDescent="0.3"/>
    <row r="71" spans="2:9" hidden="1" x14ac:dyDescent="0.3"/>
    <row r="72" spans="2:9" hidden="1" x14ac:dyDescent="0.3"/>
    <row r="73" spans="2:9" hidden="1" x14ac:dyDescent="0.3"/>
    <row r="74" spans="2:9" hidden="1" x14ac:dyDescent="0.3"/>
    <row r="75" spans="2:9" hidden="1" x14ac:dyDescent="0.3"/>
    <row r="76" spans="2:9" hidden="1" x14ac:dyDescent="0.3"/>
    <row r="77" spans="2:9" hidden="1" x14ac:dyDescent="0.3"/>
    <row r="78" spans="2:9" hidden="1" x14ac:dyDescent="0.3"/>
    <row r="79" spans="2:9" hidden="1" x14ac:dyDescent="0.3"/>
    <row r="80" spans="2:9"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sheetData>
  <mergeCells count="21">
    <mergeCell ref="B3:M3"/>
    <mergeCell ref="B8:B12"/>
    <mergeCell ref="C8:C12"/>
    <mergeCell ref="D8:D9"/>
    <mergeCell ref="F8:M8"/>
    <mergeCell ref="O8:Y8"/>
    <mergeCell ref="F9:M9"/>
    <mergeCell ref="O9:Y9"/>
    <mergeCell ref="B13:Y13"/>
    <mergeCell ref="C14:C27"/>
    <mergeCell ref="D14:D27"/>
    <mergeCell ref="E63:F63"/>
    <mergeCell ref="B64:B66"/>
    <mergeCell ref="D64:D66"/>
    <mergeCell ref="E64:F66"/>
    <mergeCell ref="B28:Y28"/>
    <mergeCell ref="C29:C42"/>
    <mergeCell ref="D29:D42"/>
    <mergeCell ref="C44:C57"/>
    <mergeCell ref="D44:D57"/>
    <mergeCell ref="B43:Y4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339"/>
  <sheetViews>
    <sheetView workbookViewId="0"/>
  </sheetViews>
  <sheetFormatPr defaultColWidth="0" defaultRowHeight="12.5" zeroHeight="1" x14ac:dyDescent="0.25"/>
  <cols>
    <col min="1" max="1" width="8.84375" style="4" customWidth="1"/>
    <col min="2" max="2" width="41.4609375" style="4" customWidth="1"/>
    <col min="3" max="10" width="15.61328125" style="4" customWidth="1"/>
    <col min="11" max="11" width="1.3828125" style="4" customWidth="1"/>
    <col min="12" max="22" width="15.61328125" style="4" customWidth="1"/>
    <col min="23" max="23" width="8.84375" style="4" customWidth="1"/>
    <col min="24" max="28" width="0" style="4" hidden="1" customWidth="1"/>
    <col min="29" max="16384" width="8.84375" style="4" hidden="1"/>
  </cols>
  <sheetData>
    <row r="1" spans="1:27" s="3" customFormat="1" ht="13.5" x14ac:dyDescent="0.3"/>
    <row r="2" spans="1:27" s="3" customFormat="1" ht="17.5" x14ac:dyDescent="0.35">
      <c r="B2" s="5" t="s">
        <v>290</v>
      </c>
      <c r="C2" s="5"/>
      <c r="D2" s="5"/>
      <c r="E2" s="5"/>
      <c r="F2" s="5"/>
      <c r="G2" s="5"/>
      <c r="H2" s="5"/>
      <c r="I2" s="5"/>
      <c r="Q2" s="5"/>
    </row>
    <row r="3" spans="1:27" s="3" customFormat="1" ht="29.25" customHeight="1" x14ac:dyDescent="0.3">
      <c r="B3" s="570" t="s">
        <v>499</v>
      </c>
      <c r="C3" s="570"/>
      <c r="D3" s="570"/>
      <c r="E3" s="570"/>
      <c r="F3" s="570"/>
      <c r="G3" s="570"/>
      <c r="H3" s="570"/>
      <c r="I3" s="570"/>
      <c r="J3" s="570"/>
      <c r="K3" s="570"/>
      <c r="L3" s="570"/>
      <c r="M3" s="6"/>
      <c r="N3" s="6"/>
      <c r="O3" s="6"/>
      <c r="P3" s="6"/>
      <c r="Q3" s="6"/>
      <c r="R3" s="6"/>
      <c r="S3" s="6"/>
      <c r="T3" s="6"/>
      <c r="U3" s="6"/>
      <c r="V3" s="6"/>
      <c r="W3" s="6"/>
      <c r="X3" s="6"/>
      <c r="Y3" s="6"/>
      <c r="Z3" s="6"/>
      <c r="AA3" s="6"/>
    </row>
    <row r="4" spans="1:27" s="3" customFormat="1" ht="13.5" x14ac:dyDescent="0.3"/>
    <row r="5" spans="1:27" s="7" customFormat="1" ht="13.5" x14ac:dyDescent="0.3">
      <c r="B5" s="9"/>
    </row>
    <row r="6" spans="1:27" s="151" customFormat="1" x14ac:dyDescent="0.25"/>
    <row r="7" spans="1:27" s="152" customFormat="1" ht="13.5" x14ac:dyDescent="0.3">
      <c r="B7" s="165" t="s">
        <v>298</v>
      </c>
    </row>
    <row r="8" spans="1:27" s="151" customFormat="1" x14ac:dyDescent="0.25"/>
    <row r="9" spans="1:27" x14ac:dyDescent="0.25">
      <c r="A9" s="151"/>
      <c r="B9" s="153" t="s">
        <v>500</v>
      </c>
      <c r="C9" s="154">
        <f>G16</f>
        <v>102.2</v>
      </c>
      <c r="D9" s="151"/>
      <c r="E9" s="151"/>
      <c r="F9" s="151"/>
      <c r="G9" s="151"/>
      <c r="H9" s="151"/>
      <c r="I9" s="151"/>
      <c r="J9" s="151"/>
      <c r="K9" s="151"/>
      <c r="L9" s="151"/>
      <c r="M9" s="151"/>
      <c r="N9" s="151"/>
      <c r="O9" s="151"/>
      <c r="P9" s="151"/>
      <c r="Q9" s="151"/>
      <c r="R9" s="151"/>
      <c r="S9" s="151"/>
      <c r="T9" s="151"/>
      <c r="U9" s="151"/>
      <c r="V9" s="151"/>
      <c r="W9" s="151"/>
    </row>
    <row r="10" spans="1:27" s="159" customFormat="1" ht="13.5" x14ac:dyDescent="0.3"/>
    <row r="11" spans="1:27" s="155" customFormat="1" ht="11.5" x14ac:dyDescent="0.25">
      <c r="A11" s="160"/>
      <c r="B11" s="571"/>
      <c r="C11" s="480" t="s">
        <v>510</v>
      </c>
      <c r="D11" s="481"/>
      <c r="E11" s="481"/>
      <c r="F11" s="481"/>
      <c r="G11" s="481"/>
      <c r="H11" s="481"/>
      <c r="I11" s="481"/>
      <c r="J11" s="482"/>
      <c r="K11" s="23"/>
      <c r="L11" s="480" t="s">
        <v>502</v>
      </c>
      <c r="M11" s="483"/>
      <c r="N11" s="483"/>
      <c r="O11" s="483"/>
      <c r="P11" s="483"/>
      <c r="Q11" s="483"/>
      <c r="R11" s="483"/>
      <c r="S11" s="483"/>
      <c r="T11" s="483"/>
      <c r="U11" s="483"/>
      <c r="V11" s="484"/>
      <c r="W11" s="160"/>
    </row>
    <row r="12" spans="1:27" s="155" customFormat="1" ht="11.25" customHeight="1" x14ac:dyDescent="0.25">
      <c r="A12" s="160"/>
      <c r="B12" s="571"/>
      <c r="C12" s="456" t="s">
        <v>486</v>
      </c>
      <c r="D12" s="457"/>
      <c r="E12" s="457"/>
      <c r="F12" s="457"/>
      <c r="G12" s="457"/>
      <c r="H12" s="457"/>
      <c r="I12" s="457"/>
      <c r="J12" s="458"/>
      <c r="K12" s="23"/>
      <c r="L12" s="485" t="s">
        <v>503</v>
      </c>
      <c r="M12" s="486"/>
      <c r="N12" s="486"/>
      <c r="O12" s="486"/>
      <c r="P12" s="486"/>
      <c r="Q12" s="486"/>
      <c r="R12" s="486"/>
      <c r="S12" s="486"/>
      <c r="T12" s="486"/>
      <c r="U12" s="486"/>
      <c r="V12" s="487"/>
      <c r="W12" s="160"/>
    </row>
    <row r="13" spans="1:27" s="155" customFormat="1" ht="11.5" x14ac:dyDescent="0.25">
      <c r="A13" s="160"/>
      <c r="B13" s="156" t="s">
        <v>501</v>
      </c>
      <c r="C13" s="157" t="s">
        <v>248</v>
      </c>
      <c r="D13" s="157" t="s">
        <v>254</v>
      </c>
      <c r="E13" s="157" t="s">
        <v>260</v>
      </c>
      <c r="F13" s="157" t="s">
        <v>266</v>
      </c>
      <c r="G13" s="157" t="s">
        <v>272</v>
      </c>
      <c r="H13" s="157" t="s">
        <v>278</v>
      </c>
      <c r="I13" s="157" t="s">
        <v>284</v>
      </c>
      <c r="J13" s="157" t="s">
        <v>342</v>
      </c>
      <c r="K13" s="23"/>
      <c r="L13" s="157" t="s">
        <v>342</v>
      </c>
      <c r="M13" s="157" t="s">
        <v>385</v>
      </c>
      <c r="N13" s="157" t="s">
        <v>386</v>
      </c>
      <c r="O13" s="157" t="s">
        <v>387</v>
      </c>
      <c r="P13" s="157" t="s">
        <v>388</v>
      </c>
      <c r="Q13" s="157" t="s">
        <v>389</v>
      </c>
      <c r="R13" s="157" t="s">
        <v>390</v>
      </c>
      <c r="S13" s="157" t="s">
        <v>391</v>
      </c>
      <c r="T13" s="157" t="s">
        <v>392</v>
      </c>
      <c r="U13" s="157" t="s">
        <v>393</v>
      </c>
      <c r="V13" s="157" t="s">
        <v>394</v>
      </c>
      <c r="W13" s="160"/>
    </row>
    <row r="14" spans="1:27" s="155" customFormat="1" ht="27" customHeight="1" x14ac:dyDescent="0.25">
      <c r="A14" s="160"/>
      <c r="B14" s="13" t="s">
        <v>5</v>
      </c>
      <c r="C14" s="149" t="s">
        <v>48</v>
      </c>
      <c r="D14" s="149" t="s">
        <v>504</v>
      </c>
      <c r="E14" s="149" t="s">
        <v>49</v>
      </c>
      <c r="F14" s="149" t="s">
        <v>50</v>
      </c>
      <c r="G14" s="149" t="s">
        <v>6</v>
      </c>
      <c r="H14" s="15" t="s">
        <v>7</v>
      </c>
      <c r="I14" s="149" t="s">
        <v>8</v>
      </c>
      <c r="J14" s="149" t="s">
        <v>307</v>
      </c>
      <c r="K14" s="23"/>
      <c r="L14" s="148" t="s">
        <v>473</v>
      </c>
      <c r="M14" s="148" t="s">
        <v>10</v>
      </c>
      <c r="N14" s="148" t="s">
        <v>11</v>
      </c>
      <c r="O14" s="17" t="s">
        <v>12</v>
      </c>
      <c r="P14" s="148" t="s">
        <v>13</v>
      </c>
      <c r="Q14" s="148" t="s">
        <v>14</v>
      </c>
      <c r="R14" s="148" t="s">
        <v>15</v>
      </c>
      <c r="S14" s="148" t="s">
        <v>16</v>
      </c>
      <c r="T14" s="148" t="s">
        <v>17</v>
      </c>
      <c r="U14" s="148" t="s">
        <v>18</v>
      </c>
      <c r="V14" s="148" t="s">
        <v>19</v>
      </c>
      <c r="W14" s="160"/>
    </row>
    <row r="15" spans="1:27" s="155" customFormat="1" ht="11.5" x14ac:dyDescent="0.25">
      <c r="A15" s="160"/>
      <c r="B15" s="13" t="s">
        <v>383</v>
      </c>
      <c r="C15" s="18" t="s">
        <v>308</v>
      </c>
      <c r="D15" s="18" t="s">
        <v>309</v>
      </c>
      <c r="E15" s="18" t="s">
        <v>310</v>
      </c>
      <c r="F15" s="18" t="s">
        <v>311</v>
      </c>
      <c r="G15" s="18" t="s">
        <v>20</v>
      </c>
      <c r="H15" s="19" t="s">
        <v>21</v>
      </c>
      <c r="I15" s="18" t="s">
        <v>22</v>
      </c>
      <c r="J15" s="18" t="s">
        <v>312</v>
      </c>
      <c r="K15" s="23"/>
      <c r="L15" s="18" t="s">
        <v>313</v>
      </c>
      <c r="M15" s="18" t="s">
        <v>23</v>
      </c>
      <c r="N15" s="18" t="s">
        <v>24</v>
      </c>
      <c r="O15" s="20" t="s">
        <v>25</v>
      </c>
      <c r="P15" s="18" t="s">
        <v>26</v>
      </c>
      <c r="Q15" s="18" t="s">
        <v>27</v>
      </c>
      <c r="R15" s="18" t="s">
        <v>28</v>
      </c>
      <c r="S15" s="18" t="s">
        <v>29</v>
      </c>
      <c r="T15" s="18" t="s">
        <v>30</v>
      </c>
      <c r="U15" s="18" t="s">
        <v>31</v>
      </c>
      <c r="V15" s="18" t="s">
        <v>32</v>
      </c>
      <c r="W15" s="160"/>
    </row>
    <row r="16" spans="1:27" s="155" customFormat="1" ht="11.5" x14ac:dyDescent="0.25">
      <c r="A16" s="160"/>
      <c r="B16" s="158" t="s">
        <v>290</v>
      </c>
      <c r="C16" s="322">
        <f>_xlfn.IFNA(VLOOKUP(C13,$B$33:$C$1499,2, FALSE),"-")</f>
        <v>99.9</v>
      </c>
      <c r="D16" s="322">
        <f t="shared" ref="D16:V16" si="0">_xlfn.IFNA(VLOOKUP(D13,$B$33:$C$1499,2, FALSE),"-")</f>
        <v>100.1</v>
      </c>
      <c r="E16" s="322">
        <f t="shared" si="0"/>
        <v>100.4</v>
      </c>
      <c r="F16" s="322">
        <f t="shared" si="0"/>
        <v>101</v>
      </c>
      <c r="G16" s="322">
        <f t="shared" si="0"/>
        <v>102.2</v>
      </c>
      <c r="H16" s="322">
        <f t="shared" si="0"/>
        <v>103.5</v>
      </c>
      <c r="I16" s="322">
        <f t="shared" si="0"/>
        <v>105</v>
      </c>
      <c r="J16" s="322">
        <f t="shared" si="0"/>
        <v>105.9</v>
      </c>
      <c r="K16" s="23"/>
      <c r="L16" s="322">
        <f t="shared" si="0"/>
        <v>105.9</v>
      </c>
      <c r="M16" s="322" t="str">
        <f t="shared" si="0"/>
        <v>-</v>
      </c>
      <c r="N16" s="322" t="str">
        <f t="shared" si="0"/>
        <v>-</v>
      </c>
      <c r="O16" s="322" t="str">
        <f t="shared" si="0"/>
        <v>-</v>
      </c>
      <c r="P16" s="322" t="str">
        <f t="shared" si="0"/>
        <v>-</v>
      </c>
      <c r="Q16" s="322" t="str">
        <f t="shared" si="0"/>
        <v>-</v>
      </c>
      <c r="R16" s="322" t="str">
        <f t="shared" si="0"/>
        <v>-</v>
      </c>
      <c r="S16" s="322" t="str">
        <f t="shared" si="0"/>
        <v>-</v>
      </c>
      <c r="T16" s="322" t="str">
        <f t="shared" si="0"/>
        <v>-</v>
      </c>
      <c r="U16" s="322" t="str">
        <f t="shared" si="0"/>
        <v>-</v>
      </c>
      <c r="V16" s="322" t="str">
        <f t="shared" si="0"/>
        <v>-</v>
      </c>
      <c r="W16" s="160"/>
    </row>
    <row r="17" spans="1:23" s="160" customFormat="1" ht="11.5" x14ac:dyDescent="0.25">
      <c r="B17" s="161"/>
      <c r="C17" s="162"/>
      <c r="D17" s="162"/>
      <c r="E17" s="162"/>
      <c r="F17" s="162"/>
      <c r="G17" s="162"/>
      <c r="H17" s="162"/>
      <c r="I17" s="162"/>
      <c r="J17" s="162"/>
      <c r="K17" s="162"/>
      <c r="L17" s="162"/>
      <c r="M17" s="162"/>
      <c r="N17" s="162"/>
      <c r="O17" s="162"/>
      <c r="P17" s="162"/>
      <c r="Q17" s="162"/>
      <c r="R17" s="162"/>
      <c r="S17" s="162"/>
      <c r="T17" s="162"/>
      <c r="U17" s="162"/>
      <c r="V17" s="162"/>
    </row>
    <row r="18" spans="1:23" s="159" customFormat="1" ht="13.5" x14ac:dyDescent="0.3">
      <c r="B18" s="163"/>
      <c r="C18" s="164"/>
      <c r="D18" s="164"/>
      <c r="E18" s="164"/>
      <c r="F18" s="164"/>
      <c r="G18" s="164"/>
      <c r="H18" s="164"/>
      <c r="I18" s="164"/>
      <c r="J18" s="164"/>
      <c r="K18" s="164"/>
      <c r="L18" s="164"/>
      <c r="M18" s="164"/>
      <c r="N18" s="164"/>
      <c r="O18" s="164"/>
      <c r="P18" s="164"/>
      <c r="Q18" s="164"/>
      <c r="R18" s="164"/>
      <c r="S18" s="164"/>
      <c r="T18" s="164"/>
      <c r="U18" s="164"/>
      <c r="V18" s="164"/>
    </row>
    <row r="19" spans="1:23" s="152" customFormat="1" ht="13.5" x14ac:dyDescent="0.3">
      <c r="B19" s="165" t="s">
        <v>299</v>
      </c>
    </row>
    <row r="20" spans="1:23" s="151" customFormat="1" x14ac:dyDescent="0.25"/>
    <row r="21" spans="1:23" s="151" customFormat="1" ht="42.75" customHeight="1" x14ac:dyDescent="0.25">
      <c r="B21" s="166" t="s">
        <v>396</v>
      </c>
      <c r="C21" s="574" t="s">
        <v>397</v>
      </c>
      <c r="D21" s="574"/>
      <c r="E21" s="574"/>
      <c r="F21" s="574"/>
    </row>
    <row r="22" spans="1:23" s="151" customFormat="1" ht="27.75" customHeight="1" x14ac:dyDescent="0.3">
      <c r="B22" s="166" t="s">
        <v>395</v>
      </c>
      <c r="C22" s="572" t="s">
        <v>343</v>
      </c>
      <c r="D22" s="573"/>
      <c r="E22" s="573"/>
      <c r="F22" s="573"/>
    </row>
    <row r="23" spans="1:23" s="151" customFormat="1" x14ac:dyDescent="0.25"/>
    <row r="24" spans="1:23" s="151" customFormat="1" x14ac:dyDescent="0.25"/>
    <row r="25" spans="1:23" ht="25" x14ac:dyDescent="0.25">
      <c r="A25" s="151"/>
      <c r="B25" s="347" t="s">
        <v>51</v>
      </c>
      <c r="C25" s="347" t="s">
        <v>52</v>
      </c>
      <c r="D25" s="151"/>
      <c r="E25" s="151"/>
      <c r="F25" s="151"/>
      <c r="G25" s="151"/>
      <c r="H25" s="151"/>
      <c r="I25" s="151"/>
      <c r="J25" s="151"/>
      <c r="K25" s="151"/>
      <c r="L25" s="151"/>
      <c r="M25" s="151"/>
      <c r="N25" s="151"/>
      <c r="O25" s="151"/>
      <c r="P25" s="151"/>
      <c r="Q25" s="151"/>
      <c r="R25" s="151"/>
      <c r="S25" s="151"/>
      <c r="T25" s="151"/>
      <c r="U25" s="151"/>
      <c r="V25" s="151"/>
      <c r="W25" s="151"/>
    </row>
    <row r="26" spans="1:23" x14ac:dyDescent="0.25">
      <c r="A26" s="151"/>
      <c r="B26" s="347" t="s">
        <v>53</v>
      </c>
      <c r="C26" s="347" t="s">
        <v>54</v>
      </c>
      <c r="D26" s="151"/>
      <c r="E26" s="151"/>
      <c r="F26" s="151"/>
      <c r="G26" s="151"/>
      <c r="H26" s="151"/>
      <c r="I26" s="151"/>
      <c r="J26" s="151"/>
      <c r="K26" s="151"/>
      <c r="L26" s="151"/>
      <c r="M26" s="151"/>
      <c r="N26" s="151"/>
      <c r="O26" s="151"/>
      <c r="P26" s="151"/>
      <c r="Q26" s="151"/>
      <c r="R26" s="151"/>
      <c r="S26" s="151"/>
      <c r="T26" s="151"/>
      <c r="U26" s="151"/>
      <c r="V26" s="151"/>
      <c r="W26" s="151"/>
    </row>
    <row r="27" spans="1:23" x14ac:dyDescent="0.25">
      <c r="A27" s="151"/>
      <c r="B27" s="347" t="s">
        <v>55</v>
      </c>
      <c r="C27" s="347" t="s">
        <v>56</v>
      </c>
      <c r="D27" s="151"/>
      <c r="E27" s="151"/>
      <c r="F27" s="151"/>
      <c r="G27" s="151"/>
      <c r="H27" s="151"/>
      <c r="I27" s="151"/>
      <c r="J27" s="151"/>
      <c r="K27" s="151"/>
      <c r="L27" s="151"/>
      <c r="M27" s="151"/>
      <c r="N27" s="151"/>
      <c r="O27" s="151"/>
      <c r="P27" s="151"/>
      <c r="Q27" s="151"/>
      <c r="R27" s="151"/>
      <c r="S27" s="151"/>
      <c r="T27" s="151"/>
      <c r="U27" s="151"/>
      <c r="V27" s="151"/>
      <c r="W27" s="151"/>
    </row>
    <row r="28" spans="1:23" x14ac:dyDescent="0.25">
      <c r="A28" s="151"/>
      <c r="B28" s="347" t="s">
        <v>57</v>
      </c>
      <c r="C28" s="347" t="s">
        <v>58</v>
      </c>
      <c r="D28" s="151"/>
      <c r="E28" s="151"/>
      <c r="F28" s="151"/>
      <c r="G28" s="151"/>
      <c r="H28" s="151"/>
      <c r="I28" s="151"/>
      <c r="J28" s="151"/>
      <c r="K28" s="151"/>
      <c r="L28" s="151"/>
      <c r="M28" s="151"/>
      <c r="N28" s="151"/>
      <c r="O28" s="151"/>
      <c r="P28" s="151"/>
      <c r="Q28" s="151"/>
      <c r="R28" s="151"/>
      <c r="S28" s="151"/>
      <c r="T28" s="151"/>
      <c r="U28" s="151"/>
      <c r="V28" s="151"/>
      <c r="W28" s="151"/>
    </row>
    <row r="29" spans="1:23" ht="25" x14ac:dyDescent="0.25">
      <c r="A29" s="151"/>
      <c r="B29" s="347" t="s">
        <v>4</v>
      </c>
      <c r="C29" s="347" t="s">
        <v>59</v>
      </c>
      <c r="D29" s="151"/>
      <c r="E29" s="151"/>
      <c r="F29" s="151"/>
      <c r="G29" s="151"/>
      <c r="H29" s="151"/>
      <c r="I29" s="151"/>
      <c r="J29" s="151"/>
      <c r="K29" s="151"/>
      <c r="L29" s="151"/>
      <c r="M29" s="151"/>
      <c r="N29" s="151"/>
      <c r="O29" s="151"/>
      <c r="P29" s="151"/>
      <c r="Q29" s="151"/>
      <c r="R29" s="151"/>
      <c r="S29" s="151"/>
      <c r="T29" s="151"/>
      <c r="U29" s="151"/>
      <c r="V29" s="151"/>
      <c r="W29" s="151"/>
    </row>
    <row r="30" spans="1:23" x14ac:dyDescent="0.25">
      <c r="A30" s="151"/>
      <c r="B30" s="347" t="s">
        <v>60</v>
      </c>
      <c r="C30" s="347" t="s">
        <v>339</v>
      </c>
      <c r="D30" s="151"/>
      <c r="E30" s="151"/>
      <c r="F30" s="151"/>
      <c r="G30" s="151"/>
      <c r="H30" s="151"/>
      <c r="I30" s="151"/>
      <c r="J30" s="151"/>
      <c r="K30" s="151"/>
      <c r="L30" s="151"/>
      <c r="M30" s="151"/>
      <c r="N30" s="151"/>
      <c r="O30" s="151"/>
      <c r="P30" s="151"/>
      <c r="Q30" s="151"/>
      <c r="R30" s="151"/>
      <c r="S30" s="151"/>
      <c r="T30" s="151"/>
      <c r="U30" s="151"/>
      <c r="V30" s="151"/>
      <c r="W30" s="151"/>
    </row>
    <row r="31" spans="1:23" x14ac:dyDescent="0.25">
      <c r="A31" s="151"/>
      <c r="B31" s="347" t="s">
        <v>61</v>
      </c>
      <c r="C31" s="347" t="s">
        <v>340</v>
      </c>
      <c r="D31" s="151"/>
      <c r="E31" s="151"/>
      <c r="F31" s="151"/>
      <c r="G31" s="151"/>
      <c r="H31" s="151"/>
      <c r="I31" s="151"/>
      <c r="J31" s="151"/>
      <c r="K31" s="151"/>
      <c r="L31" s="151"/>
      <c r="M31" s="151"/>
      <c r="N31" s="151"/>
      <c r="O31" s="151"/>
      <c r="P31" s="151"/>
      <c r="Q31" s="151"/>
      <c r="R31" s="151"/>
      <c r="S31" s="151"/>
      <c r="T31" s="151"/>
      <c r="U31" s="151"/>
      <c r="V31" s="151"/>
      <c r="W31" s="151"/>
    </row>
    <row r="32" spans="1:23" x14ac:dyDescent="0.25">
      <c r="A32" s="151"/>
      <c r="B32" s="347" t="s">
        <v>62</v>
      </c>
      <c r="C32" s="347"/>
      <c r="D32" s="151"/>
      <c r="E32" s="151"/>
      <c r="F32" s="151"/>
      <c r="G32" s="151"/>
      <c r="H32" s="151"/>
      <c r="I32" s="151"/>
      <c r="J32" s="151"/>
      <c r="K32" s="151"/>
      <c r="L32" s="151"/>
      <c r="M32" s="151"/>
      <c r="N32" s="151"/>
      <c r="O32" s="151"/>
      <c r="P32" s="151"/>
      <c r="Q32" s="151"/>
      <c r="R32" s="151"/>
      <c r="S32" s="151"/>
      <c r="T32" s="151"/>
      <c r="U32" s="151"/>
      <c r="V32" s="151"/>
      <c r="W32" s="151"/>
    </row>
    <row r="33" spans="1:23" x14ac:dyDescent="0.25">
      <c r="A33" s="151"/>
      <c r="B33" s="347" t="s">
        <v>63</v>
      </c>
      <c r="C33" s="348">
        <v>79.400000000000006</v>
      </c>
      <c r="D33" s="151"/>
      <c r="E33" s="151"/>
      <c r="F33" s="151"/>
      <c r="G33" s="151"/>
      <c r="H33" s="151"/>
      <c r="I33" s="151"/>
      <c r="J33" s="151"/>
      <c r="K33" s="151"/>
      <c r="L33" s="151"/>
      <c r="M33" s="151"/>
      <c r="N33" s="151"/>
      <c r="O33" s="151"/>
      <c r="P33" s="151"/>
      <c r="Q33" s="151"/>
      <c r="R33" s="151"/>
      <c r="S33" s="151"/>
      <c r="T33" s="151"/>
      <c r="U33" s="151"/>
      <c r="V33" s="151"/>
      <c r="W33" s="151"/>
    </row>
    <row r="34" spans="1:23" x14ac:dyDescent="0.25">
      <c r="A34" s="151"/>
      <c r="B34" s="347" t="s">
        <v>64</v>
      </c>
      <c r="C34" s="348">
        <v>81.400000000000006</v>
      </c>
      <c r="D34" s="151"/>
      <c r="E34" s="151"/>
      <c r="F34" s="151"/>
      <c r="G34" s="151"/>
      <c r="H34" s="151"/>
      <c r="I34" s="151"/>
      <c r="J34" s="151"/>
      <c r="K34" s="151"/>
      <c r="L34" s="151"/>
      <c r="M34" s="151"/>
      <c r="N34" s="151"/>
      <c r="O34" s="151"/>
      <c r="P34" s="151"/>
      <c r="Q34" s="151"/>
      <c r="R34" s="151"/>
      <c r="S34" s="151"/>
      <c r="T34" s="151"/>
      <c r="U34" s="151"/>
      <c r="V34" s="151"/>
      <c r="W34" s="151"/>
    </row>
    <row r="35" spans="1:23" x14ac:dyDescent="0.25">
      <c r="A35" s="151"/>
      <c r="B35" s="347" t="s">
        <v>65</v>
      </c>
      <c r="C35" s="348">
        <v>83.3</v>
      </c>
      <c r="D35" s="151"/>
      <c r="E35" s="151"/>
      <c r="F35" s="151"/>
      <c r="G35" s="151"/>
      <c r="H35" s="151"/>
      <c r="I35" s="151"/>
      <c r="J35" s="151"/>
      <c r="K35" s="151"/>
      <c r="L35" s="151"/>
      <c r="M35" s="151"/>
      <c r="N35" s="151"/>
      <c r="O35" s="151"/>
      <c r="P35" s="151"/>
      <c r="Q35" s="151"/>
      <c r="R35" s="151"/>
      <c r="S35" s="151"/>
      <c r="T35" s="151"/>
      <c r="U35" s="151"/>
      <c r="V35" s="151"/>
      <c r="W35" s="151"/>
    </row>
    <row r="36" spans="1:23" x14ac:dyDescent="0.25">
      <c r="A36" s="151"/>
      <c r="B36" s="347" t="s">
        <v>66</v>
      </c>
      <c r="C36" s="348">
        <v>86.2</v>
      </c>
      <c r="D36" s="151"/>
      <c r="E36" s="151"/>
      <c r="F36" s="151"/>
      <c r="G36" s="151"/>
      <c r="H36" s="151"/>
      <c r="I36" s="151"/>
      <c r="J36" s="151"/>
      <c r="K36" s="151"/>
      <c r="L36" s="151"/>
      <c r="M36" s="151"/>
      <c r="N36" s="151"/>
      <c r="O36" s="151"/>
      <c r="P36" s="151"/>
      <c r="Q36" s="151"/>
      <c r="R36" s="151"/>
      <c r="S36" s="151"/>
      <c r="T36" s="151"/>
      <c r="U36" s="151"/>
      <c r="V36" s="151"/>
      <c r="W36" s="151"/>
    </row>
    <row r="37" spans="1:23" x14ac:dyDescent="0.25">
      <c r="A37" s="151"/>
      <c r="B37" s="347" t="s">
        <v>67</v>
      </c>
      <c r="C37" s="348">
        <v>87.9</v>
      </c>
      <c r="D37" s="151"/>
      <c r="E37" s="151"/>
      <c r="F37" s="151"/>
      <c r="G37" s="151"/>
      <c r="H37" s="151"/>
      <c r="I37" s="151"/>
      <c r="J37" s="151"/>
      <c r="K37" s="151"/>
      <c r="L37" s="151"/>
      <c r="M37" s="151"/>
      <c r="N37" s="151"/>
      <c r="O37" s="151"/>
      <c r="P37" s="151"/>
      <c r="Q37" s="151"/>
      <c r="R37" s="151"/>
      <c r="S37" s="151"/>
      <c r="T37" s="151"/>
      <c r="U37" s="151"/>
      <c r="V37" s="151"/>
      <c r="W37" s="151"/>
    </row>
    <row r="38" spans="1:23" x14ac:dyDescent="0.25">
      <c r="A38" s="151"/>
      <c r="B38" s="347" t="s">
        <v>68</v>
      </c>
      <c r="C38" s="348">
        <v>90.1</v>
      </c>
      <c r="D38" s="151"/>
      <c r="E38" s="151"/>
      <c r="F38" s="151"/>
      <c r="G38" s="151"/>
      <c r="H38" s="151"/>
      <c r="I38" s="151"/>
      <c r="J38" s="151"/>
      <c r="K38" s="151"/>
      <c r="L38" s="151"/>
      <c r="M38" s="151"/>
      <c r="N38" s="151"/>
      <c r="O38" s="151"/>
      <c r="P38" s="151"/>
      <c r="Q38" s="151"/>
      <c r="R38" s="151"/>
      <c r="S38" s="151"/>
      <c r="T38" s="151"/>
      <c r="U38" s="151"/>
      <c r="V38" s="151"/>
      <c r="W38" s="151"/>
    </row>
    <row r="39" spans="1:23" x14ac:dyDescent="0.25">
      <c r="A39" s="151"/>
      <c r="B39" s="347" t="s">
        <v>69</v>
      </c>
      <c r="C39" s="348">
        <v>93.6</v>
      </c>
      <c r="D39" s="151"/>
      <c r="E39" s="151"/>
      <c r="F39" s="151"/>
      <c r="G39" s="151"/>
      <c r="H39" s="151"/>
      <c r="I39" s="151"/>
      <c r="J39" s="151"/>
      <c r="K39" s="151"/>
      <c r="L39" s="151"/>
      <c r="M39" s="151"/>
      <c r="N39" s="151"/>
      <c r="O39" s="151"/>
      <c r="P39" s="151"/>
      <c r="Q39" s="151"/>
      <c r="R39" s="151"/>
      <c r="S39" s="151"/>
      <c r="T39" s="151"/>
      <c r="U39" s="151"/>
      <c r="V39" s="151"/>
      <c r="W39" s="151"/>
    </row>
    <row r="40" spans="1:23" x14ac:dyDescent="0.25">
      <c r="A40" s="151"/>
      <c r="B40" s="347" t="s">
        <v>70</v>
      </c>
      <c r="C40" s="348">
        <v>96</v>
      </c>
      <c r="D40" s="151"/>
      <c r="E40" s="151"/>
      <c r="F40" s="151"/>
      <c r="G40" s="151"/>
      <c r="H40" s="151"/>
      <c r="I40" s="151"/>
      <c r="J40" s="151"/>
      <c r="K40" s="151"/>
      <c r="L40" s="151"/>
      <c r="M40" s="151"/>
      <c r="N40" s="151"/>
      <c r="O40" s="151"/>
      <c r="P40" s="151"/>
      <c r="Q40" s="151"/>
      <c r="R40" s="151"/>
      <c r="S40" s="151"/>
      <c r="T40" s="151"/>
      <c r="U40" s="151"/>
      <c r="V40" s="151"/>
      <c r="W40" s="151"/>
    </row>
    <row r="41" spans="1:23" x14ac:dyDescent="0.25">
      <c r="A41" s="151"/>
      <c r="B41" s="347" t="s">
        <v>71</v>
      </c>
      <c r="C41" s="348">
        <v>98.2</v>
      </c>
      <c r="D41" s="151"/>
      <c r="E41" s="151"/>
      <c r="F41" s="151"/>
      <c r="G41" s="151"/>
      <c r="H41" s="151"/>
      <c r="I41" s="151"/>
      <c r="J41" s="151"/>
      <c r="K41" s="151"/>
      <c r="L41" s="151"/>
      <c r="M41" s="151"/>
      <c r="N41" s="151"/>
      <c r="O41" s="151"/>
      <c r="P41" s="151"/>
      <c r="Q41" s="151"/>
      <c r="R41" s="151"/>
      <c r="S41" s="151"/>
      <c r="T41" s="151"/>
      <c r="U41" s="151"/>
      <c r="V41" s="151"/>
      <c r="W41" s="151"/>
    </row>
    <row r="42" spans="1:23" x14ac:dyDescent="0.25">
      <c r="A42" s="151"/>
      <c r="B42" s="347" t="s">
        <v>72</v>
      </c>
      <c r="C42" s="348">
        <v>99.6</v>
      </c>
      <c r="D42" s="151"/>
      <c r="E42" s="151"/>
      <c r="F42" s="151"/>
      <c r="G42" s="151"/>
      <c r="H42" s="151"/>
      <c r="I42" s="151"/>
      <c r="J42" s="151"/>
      <c r="K42" s="151"/>
      <c r="L42" s="151"/>
      <c r="M42" s="151"/>
      <c r="N42" s="151"/>
      <c r="O42" s="151"/>
      <c r="P42" s="151"/>
      <c r="Q42" s="151"/>
      <c r="R42" s="151"/>
      <c r="S42" s="151"/>
      <c r="T42" s="151"/>
      <c r="U42" s="151"/>
      <c r="V42" s="151"/>
      <c r="W42" s="151"/>
    </row>
    <row r="43" spans="1:23" x14ac:dyDescent="0.25">
      <c r="A43" s="151"/>
      <c r="B43" s="347" t="s">
        <v>73</v>
      </c>
      <c r="C43" s="348">
        <v>100</v>
      </c>
      <c r="D43" s="151"/>
      <c r="E43" s="151"/>
      <c r="F43" s="151"/>
      <c r="G43" s="151"/>
      <c r="H43" s="151"/>
      <c r="I43" s="151"/>
      <c r="J43" s="151"/>
      <c r="K43" s="151"/>
      <c r="L43" s="151"/>
      <c r="M43" s="151"/>
      <c r="N43" s="151"/>
      <c r="O43" s="151"/>
      <c r="P43" s="151"/>
      <c r="Q43" s="151"/>
      <c r="R43" s="151"/>
      <c r="S43" s="151"/>
      <c r="T43" s="151"/>
      <c r="U43" s="151"/>
      <c r="V43" s="151"/>
      <c r="W43" s="151"/>
    </row>
    <row r="44" spans="1:23" x14ac:dyDescent="0.25">
      <c r="A44" s="151"/>
      <c r="B44" s="347" t="s">
        <v>74</v>
      </c>
      <c r="C44" s="348">
        <v>101</v>
      </c>
      <c r="D44" s="151"/>
      <c r="E44" s="151"/>
      <c r="F44" s="151"/>
      <c r="G44" s="151"/>
      <c r="H44" s="151"/>
      <c r="I44" s="151"/>
      <c r="J44" s="151"/>
      <c r="K44" s="151"/>
      <c r="L44" s="151"/>
      <c r="M44" s="151"/>
      <c r="N44" s="151"/>
      <c r="O44" s="151"/>
      <c r="P44" s="151"/>
      <c r="Q44" s="151"/>
      <c r="R44" s="151"/>
      <c r="S44" s="151"/>
      <c r="T44" s="151"/>
      <c r="U44" s="151"/>
      <c r="V44" s="151"/>
      <c r="W44" s="151"/>
    </row>
    <row r="45" spans="1:23" x14ac:dyDescent="0.25">
      <c r="A45" s="151"/>
      <c r="B45" s="347" t="s">
        <v>75</v>
      </c>
      <c r="C45" s="348">
        <v>103.6</v>
      </c>
      <c r="D45" s="151"/>
      <c r="E45" s="151"/>
      <c r="F45" s="151"/>
      <c r="G45" s="151"/>
      <c r="H45" s="151"/>
      <c r="I45" s="151"/>
      <c r="J45" s="151"/>
      <c r="K45" s="151"/>
      <c r="L45" s="151"/>
      <c r="M45" s="151"/>
      <c r="N45" s="151"/>
      <c r="O45" s="151"/>
      <c r="P45" s="151"/>
      <c r="Q45" s="151"/>
      <c r="R45" s="151"/>
      <c r="S45" s="151"/>
      <c r="T45" s="151"/>
      <c r="U45" s="151"/>
      <c r="V45" s="151"/>
      <c r="W45" s="151"/>
    </row>
    <row r="46" spans="1:23" x14ac:dyDescent="0.25">
      <c r="A46" s="151"/>
      <c r="B46" s="347" t="s">
        <v>76</v>
      </c>
      <c r="C46" s="348">
        <v>78.5</v>
      </c>
      <c r="D46" s="151"/>
      <c r="E46" s="151"/>
      <c r="F46" s="151"/>
      <c r="G46" s="151"/>
      <c r="H46" s="151"/>
      <c r="I46" s="151"/>
      <c r="J46" s="151"/>
      <c r="K46" s="151"/>
      <c r="L46" s="151"/>
      <c r="M46" s="151"/>
      <c r="N46" s="151"/>
      <c r="O46" s="151"/>
      <c r="P46" s="151"/>
      <c r="Q46" s="151"/>
      <c r="R46" s="151"/>
      <c r="S46" s="151"/>
      <c r="T46" s="151"/>
      <c r="U46" s="151"/>
      <c r="V46" s="151"/>
      <c r="W46" s="151"/>
    </row>
    <row r="47" spans="1:23" x14ac:dyDescent="0.25">
      <c r="A47" s="151"/>
      <c r="B47" s="347" t="s">
        <v>77</v>
      </c>
      <c r="C47" s="348">
        <v>79.3</v>
      </c>
      <c r="D47" s="151"/>
      <c r="E47" s="151"/>
      <c r="F47" s="151"/>
      <c r="G47" s="151"/>
      <c r="H47" s="151"/>
      <c r="I47" s="151"/>
      <c r="J47" s="151"/>
      <c r="K47" s="151"/>
      <c r="L47" s="151"/>
      <c r="M47" s="151"/>
      <c r="N47" s="151"/>
      <c r="O47" s="151"/>
      <c r="P47" s="151"/>
      <c r="Q47" s="151"/>
      <c r="R47" s="151"/>
      <c r="S47" s="151"/>
      <c r="T47" s="151"/>
      <c r="U47" s="151"/>
      <c r="V47" s="151"/>
      <c r="W47" s="151"/>
    </row>
    <row r="48" spans="1:23" x14ac:dyDescent="0.25">
      <c r="A48" s="151"/>
      <c r="B48" s="347" t="s">
        <v>78</v>
      </c>
      <c r="C48" s="348">
        <v>79.7</v>
      </c>
      <c r="D48" s="151"/>
      <c r="E48" s="151"/>
      <c r="F48" s="151"/>
      <c r="G48" s="151"/>
      <c r="H48" s="151"/>
      <c r="I48" s="151"/>
      <c r="J48" s="151"/>
      <c r="K48" s="151"/>
      <c r="L48" s="151"/>
      <c r="M48" s="151"/>
      <c r="N48" s="151"/>
      <c r="O48" s="151"/>
      <c r="P48" s="151"/>
      <c r="Q48" s="151"/>
      <c r="R48" s="151"/>
      <c r="S48" s="151"/>
      <c r="T48" s="151"/>
      <c r="U48" s="151"/>
      <c r="V48" s="151"/>
      <c r="W48" s="151"/>
    </row>
    <row r="49" spans="1:23" x14ac:dyDescent="0.25">
      <c r="A49" s="151"/>
      <c r="B49" s="347" t="s">
        <v>79</v>
      </c>
      <c r="C49" s="348">
        <v>80.099999999999994</v>
      </c>
      <c r="D49" s="151"/>
      <c r="E49" s="151"/>
      <c r="F49" s="151"/>
      <c r="G49" s="151"/>
      <c r="H49" s="151"/>
      <c r="I49" s="151"/>
      <c r="J49" s="151"/>
      <c r="K49" s="151"/>
      <c r="L49" s="151"/>
      <c r="M49" s="151"/>
      <c r="N49" s="151"/>
      <c r="O49" s="151"/>
      <c r="P49" s="151"/>
      <c r="Q49" s="151"/>
      <c r="R49" s="151"/>
      <c r="S49" s="151"/>
      <c r="T49" s="151"/>
      <c r="U49" s="151"/>
      <c r="V49" s="151"/>
      <c r="W49" s="151"/>
    </row>
    <row r="50" spans="1:23" x14ac:dyDescent="0.25">
      <c r="A50" s="151"/>
      <c r="B50" s="347" t="s">
        <v>80</v>
      </c>
      <c r="C50" s="348">
        <v>80.2</v>
      </c>
      <c r="D50" s="151"/>
      <c r="E50" s="151"/>
      <c r="F50" s="151"/>
      <c r="G50" s="151"/>
      <c r="H50" s="151"/>
      <c r="I50" s="151"/>
      <c r="J50" s="151"/>
      <c r="K50" s="151"/>
      <c r="L50" s="151"/>
      <c r="M50" s="151"/>
      <c r="N50" s="151"/>
      <c r="O50" s="151"/>
      <c r="P50" s="151"/>
      <c r="Q50" s="151"/>
      <c r="R50" s="151"/>
      <c r="S50" s="151"/>
      <c r="T50" s="151"/>
      <c r="U50" s="151"/>
      <c r="V50" s="151"/>
      <c r="W50" s="151"/>
    </row>
    <row r="51" spans="1:23" x14ac:dyDescent="0.25">
      <c r="A51" s="151"/>
      <c r="B51" s="347" t="s">
        <v>81</v>
      </c>
      <c r="C51" s="348">
        <v>81.2</v>
      </c>
      <c r="D51" s="151"/>
      <c r="E51" s="151"/>
      <c r="F51" s="151"/>
      <c r="G51" s="151"/>
      <c r="H51" s="151"/>
      <c r="I51" s="151"/>
      <c r="J51" s="151"/>
      <c r="K51" s="151"/>
      <c r="L51" s="151"/>
      <c r="M51" s="151"/>
      <c r="N51" s="151"/>
      <c r="O51" s="151"/>
      <c r="P51" s="151"/>
      <c r="Q51" s="151"/>
      <c r="R51" s="151"/>
      <c r="S51" s="151"/>
      <c r="T51" s="151"/>
      <c r="U51" s="151"/>
      <c r="V51" s="151"/>
      <c r="W51" s="151"/>
    </row>
    <row r="52" spans="1:23" x14ac:dyDescent="0.25">
      <c r="A52" s="151"/>
      <c r="B52" s="347" t="s">
        <v>82</v>
      </c>
      <c r="C52" s="348">
        <v>81.7</v>
      </c>
      <c r="D52" s="151"/>
      <c r="E52" s="151"/>
      <c r="F52" s="151"/>
      <c r="G52" s="151"/>
      <c r="H52" s="151"/>
      <c r="I52" s="151"/>
      <c r="J52" s="151"/>
      <c r="K52" s="151"/>
      <c r="L52" s="151"/>
      <c r="M52" s="151"/>
      <c r="N52" s="151"/>
      <c r="O52" s="151"/>
      <c r="P52" s="151"/>
      <c r="Q52" s="151"/>
      <c r="R52" s="151"/>
      <c r="S52" s="151"/>
      <c r="T52" s="151"/>
      <c r="U52" s="151"/>
      <c r="V52" s="151"/>
      <c r="W52" s="151"/>
    </row>
    <row r="53" spans="1:23" x14ac:dyDescent="0.25">
      <c r="A53" s="151"/>
      <c r="B53" s="347" t="s">
        <v>83</v>
      </c>
      <c r="C53" s="348">
        <v>82.3</v>
      </c>
      <c r="D53" s="151"/>
      <c r="E53" s="151"/>
      <c r="F53" s="151"/>
      <c r="G53" s="151"/>
      <c r="H53" s="151"/>
      <c r="I53" s="151"/>
      <c r="J53" s="151"/>
      <c r="K53" s="151"/>
      <c r="L53" s="151"/>
      <c r="M53" s="151"/>
      <c r="N53" s="151"/>
      <c r="O53" s="151"/>
      <c r="P53" s="151"/>
      <c r="Q53" s="151"/>
      <c r="R53" s="151"/>
      <c r="S53" s="151"/>
      <c r="T53" s="151"/>
      <c r="U53" s="151"/>
      <c r="V53" s="151"/>
      <c r="W53" s="151"/>
    </row>
    <row r="54" spans="1:23" x14ac:dyDescent="0.25">
      <c r="A54" s="151"/>
      <c r="B54" s="347" t="s">
        <v>84</v>
      </c>
      <c r="C54" s="348">
        <v>82.4</v>
      </c>
      <c r="D54" s="151"/>
      <c r="E54" s="151"/>
      <c r="F54" s="151"/>
      <c r="G54" s="151"/>
      <c r="H54" s="151"/>
      <c r="I54" s="151"/>
      <c r="J54" s="151"/>
      <c r="K54" s="151"/>
      <c r="L54" s="151"/>
      <c r="M54" s="151"/>
      <c r="N54" s="151"/>
      <c r="O54" s="151"/>
      <c r="P54" s="151"/>
      <c r="Q54" s="151"/>
      <c r="R54" s="151"/>
      <c r="S54" s="151"/>
      <c r="T54" s="151"/>
      <c r="U54" s="151"/>
      <c r="V54" s="151"/>
      <c r="W54" s="151"/>
    </row>
    <row r="55" spans="1:23" x14ac:dyDescent="0.25">
      <c r="A55" s="151"/>
      <c r="B55" s="347" t="s">
        <v>85</v>
      </c>
      <c r="C55" s="348">
        <v>83.3</v>
      </c>
      <c r="D55" s="151"/>
      <c r="E55" s="151"/>
      <c r="F55" s="151"/>
      <c r="G55" s="151"/>
      <c r="H55" s="151"/>
      <c r="I55" s="151"/>
      <c r="J55" s="151"/>
      <c r="K55" s="151"/>
      <c r="L55" s="151"/>
      <c r="M55" s="151"/>
      <c r="N55" s="151"/>
      <c r="O55" s="151"/>
      <c r="P55" s="151"/>
      <c r="Q55" s="151"/>
      <c r="R55" s="151"/>
      <c r="S55" s="151"/>
      <c r="T55" s="151"/>
      <c r="U55" s="151"/>
      <c r="V55" s="151"/>
      <c r="W55" s="151"/>
    </row>
    <row r="56" spans="1:23" x14ac:dyDescent="0.25">
      <c r="A56" s="151"/>
      <c r="B56" s="347" t="s">
        <v>86</v>
      </c>
      <c r="C56" s="348">
        <v>83.3</v>
      </c>
      <c r="D56" s="151"/>
      <c r="E56" s="151"/>
      <c r="F56" s="151"/>
      <c r="G56" s="151"/>
      <c r="H56" s="151"/>
      <c r="I56" s="151"/>
      <c r="J56" s="151"/>
      <c r="K56" s="151"/>
      <c r="L56" s="151"/>
      <c r="M56" s="151"/>
      <c r="N56" s="151"/>
      <c r="O56" s="151"/>
      <c r="P56" s="151"/>
      <c r="Q56" s="151"/>
      <c r="R56" s="151"/>
      <c r="S56" s="151"/>
      <c r="T56" s="151"/>
      <c r="U56" s="151"/>
      <c r="V56" s="151"/>
      <c r="W56" s="151"/>
    </row>
    <row r="57" spans="1:23" x14ac:dyDescent="0.25">
      <c r="A57" s="151"/>
      <c r="B57" s="347" t="s">
        <v>87</v>
      </c>
      <c r="C57" s="348">
        <v>84.1</v>
      </c>
      <c r="D57" s="151"/>
      <c r="E57" s="151"/>
      <c r="F57" s="151"/>
      <c r="G57" s="151"/>
      <c r="H57" s="151"/>
      <c r="I57" s="151"/>
      <c r="J57" s="151"/>
      <c r="K57" s="151"/>
      <c r="L57" s="151"/>
      <c r="M57" s="151"/>
      <c r="N57" s="151"/>
      <c r="O57" s="151"/>
      <c r="P57" s="151"/>
      <c r="Q57" s="151"/>
      <c r="R57" s="151"/>
      <c r="S57" s="151"/>
      <c r="T57" s="151"/>
      <c r="U57" s="151"/>
      <c r="V57" s="151"/>
      <c r="W57" s="151"/>
    </row>
    <row r="58" spans="1:23" x14ac:dyDescent="0.25">
      <c r="A58" s="151"/>
      <c r="B58" s="347" t="s">
        <v>88</v>
      </c>
      <c r="C58" s="348">
        <v>84.5</v>
      </c>
      <c r="D58" s="151"/>
      <c r="E58" s="151"/>
      <c r="F58" s="151"/>
      <c r="G58" s="151"/>
      <c r="H58" s="151"/>
      <c r="I58" s="151"/>
      <c r="J58" s="151"/>
      <c r="K58" s="151"/>
      <c r="L58" s="151"/>
      <c r="M58" s="151"/>
      <c r="N58" s="151"/>
      <c r="O58" s="151"/>
      <c r="P58" s="151"/>
      <c r="Q58" s="151"/>
      <c r="R58" s="151"/>
      <c r="S58" s="151"/>
      <c r="T58" s="151"/>
      <c r="U58" s="151"/>
      <c r="V58" s="151"/>
      <c r="W58" s="151"/>
    </row>
    <row r="59" spans="1:23" x14ac:dyDescent="0.25">
      <c r="A59" s="151"/>
      <c r="B59" s="347" t="s">
        <v>89</v>
      </c>
      <c r="C59" s="348">
        <v>86.1</v>
      </c>
      <c r="D59" s="151"/>
      <c r="E59" s="151"/>
      <c r="F59" s="151"/>
      <c r="G59" s="151"/>
      <c r="H59" s="151"/>
      <c r="I59" s="151"/>
      <c r="J59" s="151"/>
      <c r="K59" s="151"/>
      <c r="L59" s="151"/>
      <c r="M59" s="151"/>
      <c r="N59" s="151"/>
      <c r="O59" s="151"/>
      <c r="P59" s="151"/>
      <c r="Q59" s="151"/>
      <c r="R59" s="151"/>
      <c r="S59" s="151"/>
      <c r="T59" s="151"/>
      <c r="U59" s="151"/>
      <c r="V59" s="151"/>
      <c r="W59" s="151"/>
    </row>
    <row r="60" spans="1:23" x14ac:dyDescent="0.25">
      <c r="A60" s="151"/>
      <c r="B60" s="347" t="s">
        <v>90</v>
      </c>
      <c r="C60" s="348">
        <v>87.1</v>
      </c>
      <c r="D60" s="151"/>
      <c r="E60" s="151"/>
      <c r="F60" s="151"/>
      <c r="G60" s="151"/>
      <c r="H60" s="151"/>
      <c r="I60" s="151"/>
      <c r="J60" s="151"/>
      <c r="K60" s="151"/>
      <c r="L60" s="151"/>
      <c r="M60" s="151"/>
      <c r="N60" s="151"/>
      <c r="O60" s="151"/>
      <c r="P60" s="151"/>
      <c r="Q60" s="151"/>
      <c r="R60" s="151"/>
      <c r="S60" s="151"/>
      <c r="T60" s="151"/>
      <c r="U60" s="151"/>
      <c r="V60" s="151"/>
      <c r="W60" s="151"/>
    </row>
    <row r="61" spans="1:23" x14ac:dyDescent="0.25">
      <c r="A61" s="151"/>
      <c r="B61" s="347" t="s">
        <v>91</v>
      </c>
      <c r="C61" s="348">
        <v>87.2</v>
      </c>
      <c r="D61" s="151"/>
      <c r="E61" s="151"/>
      <c r="F61" s="151"/>
      <c r="G61" s="151"/>
      <c r="H61" s="151"/>
      <c r="I61" s="151"/>
      <c r="J61" s="151"/>
      <c r="K61" s="151"/>
      <c r="L61" s="151"/>
      <c r="M61" s="151"/>
      <c r="N61" s="151"/>
      <c r="O61" s="151"/>
      <c r="P61" s="151"/>
      <c r="Q61" s="151"/>
      <c r="R61" s="151"/>
      <c r="S61" s="151"/>
      <c r="T61" s="151"/>
      <c r="U61" s="151"/>
      <c r="V61" s="151"/>
      <c r="W61" s="151"/>
    </row>
    <row r="62" spans="1:23" x14ac:dyDescent="0.25">
      <c r="A62" s="151"/>
      <c r="B62" s="347" t="s">
        <v>92</v>
      </c>
      <c r="C62" s="348">
        <v>87</v>
      </c>
      <c r="D62" s="151"/>
      <c r="E62" s="151"/>
      <c r="F62" s="151"/>
      <c r="G62" s="151"/>
      <c r="H62" s="151"/>
      <c r="I62" s="151"/>
      <c r="J62" s="151"/>
      <c r="K62" s="151"/>
      <c r="L62" s="151"/>
      <c r="M62" s="151"/>
      <c r="N62" s="151"/>
      <c r="O62" s="151"/>
      <c r="P62" s="151"/>
      <c r="Q62" s="151"/>
      <c r="R62" s="151"/>
      <c r="S62" s="151"/>
      <c r="T62" s="151"/>
      <c r="U62" s="151"/>
      <c r="V62" s="151"/>
      <c r="W62" s="151"/>
    </row>
    <row r="63" spans="1:23" x14ac:dyDescent="0.25">
      <c r="A63" s="151"/>
      <c r="B63" s="347" t="s">
        <v>93</v>
      </c>
      <c r="C63" s="348">
        <v>87.8</v>
      </c>
      <c r="D63" s="151"/>
      <c r="E63" s="151"/>
      <c r="F63" s="151"/>
      <c r="G63" s="151"/>
      <c r="H63" s="151"/>
      <c r="I63" s="151"/>
      <c r="J63" s="151"/>
      <c r="K63" s="151"/>
      <c r="L63" s="151"/>
      <c r="M63" s="151"/>
      <c r="N63" s="151"/>
      <c r="O63" s="151"/>
      <c r="P63" s="151"/>
      <c r="Q63" s="151"/>
      <c r="R63" s="151"/>
      <c r="S63" s="151"/>
      <c r="T63" s="151"/>
      <c r="U63" s="151"/>
      <c r="V63" s="151"/>
      <c r="W63" s="151"/>
    </row>
    <row r="64" spans="1:23" x14ac:dyDescent="0.25">
      <c r="A64" s="151"/>
      <c r="B64" s="347" t="s">
        <v>94</v>
      </c>
      <c r="C64" s="348">
        <v>88.2</v>
      </c>
      <c r="D64" s="151"/>
      <c r="E64" s="151"/>
      <c r="F64" s="151"/>
      <c r="G64" s="151"/>
      <c r="H64" s="151"/>
      <c r="I64" s="151"/>
      <c r="J64" s="151"/>
      <c r="K64" s="151"/>
      <c r="L64" s="151"/>
      <c r="M64" s="151"/>
      <c r="N64" s="151"/>
      <c r="O64" s="151"/>
      <c r="P64" s="151"/>
      <c r="Q64" s="151"/>
      <c r="R64" s="151"/>
      <c r="S64" s="151"/>
      <c r="T64" s="151"/>
      <c r="U64" s="151"/>
      <c r="V64" s="151"/>
      <c r="W64" s="151"/>
    </row>
    <row r="65" spans="1:23" x14ac:dyDescent="0.25">
      <c r="A65" s="151"/>
      <c r="B65" s="347" t="s">
        <v>95</v>
      </c>
      <c r="C65" s="348">
        <v>88.6</v>
      </c>
      <c r="D65" s="151"/>
      <c r="E65" s="151"/>
      <c r="F65" s="151"/>
      <c r="G65" s="151"/>
      <c r="H65" s="151"/>
      <c r="I65" s="151"/>
      <c r="J65" s="151"/>
      <c r="K65" s="151"/>
      <c r="L65" s="151"/>
      <c r="M65" s="151"/>
      <c r="N65" s="151"/>
      <c r="O65" s="151"/>
      <c r="P65" s="151"/>
      <c r="Q65" s="151"/>
      <c r="R65" s="151"/>
      <c r="S65" s="151"/>
      <c r="T65" s="151"/>
      <c r="U65" s="151"/>
      <c r="V65" s="151"/>
      <c r="W65" s="151"/>
    </row>
    <row r="66" spans="1:23" x14ac:dyDescent="0.25">
      <c r="A66" s="151"/>
      <c r="B66" s="347" t="s">
        <v>96</v>
      </c>
      <c r="C66" s="348">
        <v>89.1</v>
      </c>
      <c r="D66" s="151"/>
      <c r="E66" s="151"/>
      <c r="F66" s="151"/>
      <c r="G66" s="151"/>
      <c r="H66" s="151"/>
      <c r="I66" s="151"/>
      <c r="J66" s="151"/>
      <c r="K66" s="151"/>
      <c r="L66" s="151"/>
      <c r="M66" s="151"/>
      <c r="N66" s="151"/>
      <c r="O66" s="151"/>
      <c r="P66" s="151"/>
      <c r="Q66" s="151"/>
      <c r="R66" s="151"/>
      <c r="S66" s="151"/>
      <c r="T66" s="151"/>
      <c r="U66" s="151"/>
      <c r="V66" s="151"/>
      <c r="W66" s="151"/>
    </row>
    <row r="67" spans="1:23" x14ac:dyDescent="0.25">
      <c r="A67" s="151"/>
      <c r="B67" s="347" t="s">
        <v>97</v>
      </c>
      <c r="C67" s="348">
        <v>90</v>
      </c>
      <c r="D67" s="151"/>
      <c r="E67" s="151"/>
      <c r="F67" s="151"/>
      <c r="G67" s="151"/>
      <c r="H67" s="151"/>
      <c r="I67" s="151"/>
      <c r="J67" s="151"/>
      <c r="K67" s="151"/>
      <c r="L67" s="151"/>
      <c r="M67" s="151"/>
      <c r="N67" s="151"/>
      <c r="O67" s="151"/>
      <c r="P67" s="151"/>
      <c r="Q67" s="151"/>
      <c r="R67" s="151"/>
      <c r="S67" s="151"/>
      <c r="T67" s="151"/>
      <c r="U67" s="151"/>
      <c r="V67" s="151"/>
      <c r="W67" s="151"/>
    </row>
    <row r="68" spans="1:23" x14ac:dyDescent="0.25">
      <c r="A68" s="151"/>
      <c r="B68" s="347" t="s">
        <v>98</v>
      </c>
      <c r="C68" s="348">
        <v>90.3</v>
      </c>
      <c r="D68" s="151"/>
      <c r="E68" s="151"/>
      <c r="F68" s="151"/>
      <c r="G68" s="151"/>
      <c r="H68" s="151"/>
      <c r="I68" s="151"/>
      <c r="J68" s="151"/>
      <c r="K68" s="151"/>
      <c r="L68" s="151"/>
      <c r="M68" s="151"/>
      <c r="N68" s="151"/>
      <c r="O68" s="151"/>
      <c r="P68" s="151"/>
      <c r="Q68" s="151"/>
      <c r="R68" s="151"/>
      <c r="S68" s="151"/>
      <c r="T68" s="151"/>
      <c r="U68" s="151"/>
      <c r="V68" s="151"/>
      <c r="W68" s="151"/>
    </row>
    <row r="69" spans="1:23" x14ac:dyDescent="0.25">
      <c r="A69" s="151"/>
      <c r="B69" s="347" t="s">
        <v>99</v>
      </c>
      <c r="C69" s="348">
        <v>91.1</v>
      </c>
      <c r="D69" s="151"/>
      <c r="E69" s="151"/>
      <c r="F69" s="151"/>
      <c r="G69" s="151"/>
      <c r="H69" s="151"/>
      <c r="I69" s="151"/>
      <c r="J69" s="151"/>
      <c r="K69" s="151"/>
      <c r="L69" s="151"/>
      <c r="M69" s="151"/>
      <c r="N69" s="151"/>
      <c r="O69" s="151"/>
      <c r="P69" s="151"/>
      <c r="Q69" s="151"/>
      <c r="R69" s="151"/>
      <c r="S69" s="151"/>
      <c r="T69" s="151"/>
      <c r="U69" s="151"/>
      <c r="V69" s="151"/>
      <c r="W69" s="151"/>
    </row>
    <row r="70" spans="1:23" x14ac:dyDescent="0.25">
      <c r="A70" s="151"/>
      <c r="B70" s="347" t="s">
        <v>100</v>
      </c>
      <c r="C70" s="348">
        <v>92.2</v>
      </c>
      <c r="D70" s="151"/>
      <c r="E70" s="151"/>
      <c r="F70" s="151"/>
      <c r="G70" s="151"/>
      <c r="H70" s="151"/>
      <c r="I70" s="151"/>
      <c r="J70" s="151"/>
      <c r="K70" s="151"/>
      <c r="L70" s="151"/>
      <c r="M70" s="151"/>
      <c r="N70" s="151"/>
      <c r="O70" s="151"/>
      <c r="P70" s="151"/>
      <c r="Q70" s="151"/>
      <c r="R70" s="151"/>
      <c r="S70" s="151"/>
      <c r="T70" s="151"/>
      <c r="U70" s="151"/>
      <c r="V70" s="151"/>
      <c r="W70" s="151"/>
    </row>
    <row r="71" spans="1:23" x14ac:dyDescent="0.25">
      <c r="A71" s="151"/>
      <c r="B71" s="347" t="s">
        <v>101</v>
      </c>
      <c r="C71" s="348">
        <v>93.4</v>
      </c>
      <c r="D71" s="151"/>
      <c r="E71" s="151"/>
      <c r="F71" s="151"/>
      <c r="G71" s="151"/>
      <c r="H71" s="151"/>
      <c r="I71" s="151"/>
      <c r="J71" s="151"/>
      <c r="K71" s="151"/>
      <c r="L71" s="151"/>
      <c r="M71" s="151"/>
      <c r="N71" s="151"/>
      <c r="O71" s="151"/>
      <c r="P71" s="151"/>
      <c r="Q71" s="151"/>
      <c r="R71" s="151"/>
      <c r="S71" s="151"/>
      <c r="T71" s="151"/>
      <c r="U71" s="151"/>
      <c r="V71" s="151"/>
      <c r="W71" s="151"/>
    </row>
    <row r="72" spans="1:23" x14ac:dyDescent="0.25">
      <c r="A72" s="151"/>
      <c r="B72" s="347" t="s">
        <v>102</v>
      </c>
      <c r="C72" s="348">
        <v>93.9</v>
      </c>
      <c r="D72" s="151"/>
      <c r="E72" s="151"/>
      <c r="F72" s="151"/>
      <c r="G72" s="151"/>
      <c r="H72" s="151"/>
      <c r="I72" s="151"/>
      <c r="J72" s="151"/>
      <c r="K72" s="151"/>
      <c r="L72" s="151"/>
      <c r="M72" s="151"/>
      <c r="N72" s="151"/>
      <c r="O72" s="151"/>
      <c r="P72" s="151"/>
      <c r="Q72" s="151"/>
      <c r="R72" s="151"/>
      <c r="S72" s="151"/>
      <c r="T72" s="151"/>
      <c r="U72" s="151"/>
      <c r="V72" s="151"/>
      <c r="W72" s="151"/>
    </row>
    <row r="73" spans="1:23" x14ac:dyDescent="0.25">
      <c r="A73" s="151"/>
      <c r="B73" s="347" t="s">
        <v>103</v>
      </c>
      <c r="C73" s="348">
        <v>94.7</v>
      </c>
      <c r="D73" s="151"/>
      <c r="E73" s="151"/>
      <c r="F73" s="151"/>
      <c r="G73" s="151"/>
      <c r="H73" s="151"/>
      <c r="I73" s="151"/>
      <c r="J73" s="151"/>
      <c r="K73" s="151"/>
      <c r="L73" s="151"/>
      <c r="M73" s="151"/>
      <c r="N73" s="151"/>
      <c r="O73" s="151"/>
      <c r="P73" s="151"/>
      <c r="Q73" s="151"/>
      <c r="R73" s="151"/>
      <c r="S73" s="151"/>
      <c r="T73" s="151"/>
      <c r="U73" s="151"/>
      <c r="V73" s="151"/>
      <c r="W73" s="151"/>
    </row>
    <row r="74" spans="1:23" x14ac:dyDescent="0.25">
      <c r="A74" s="151"/>
      <c r="B74" s="347" t="s">
        <v>104</v>
      </c>
      <c r="C74" s="348">
        <v>95.1</v>
      </c>
      <c r="D74" s="151"/>
      <c r="E74" s="151"/>
      <c r="F74" s="151"/>
      <c r="G74" s="151"/>
      <c r="H74" s="151"/>
      <c r="I74" s="151"/>
      <c r="J74" s="151"/>
      <c r="K74" s="151"/>
      <c r="L74" s="151"/>
      <c r="M74" s="151"/>
      <c r="N74" s="151"/>
      <c r="O74" s="151"/>
      <c r="P74" s="151"/>
      <c r="Q74" s="151"/>
      <c r="R74" s="151"/>
      <c r="S74" s="151"/>
      <c r="T74" s="151"/>
      <c r="U74" s="151"/>
      <c r="V74" s="151"/>
      <c r="W74" s="151"/>
    </row>
    <row r="75" spans="1:23" x14ac:dyDescent="0.25">
      <c r="A75" s="151"/>
      <c r="B75" s="347" t="s">
        <v>105</v>
      </c>
      <c r="C75" s="348">
        <v>95.8</v>
      </c>
      <c r="D75" s="151"/>
      <c r="E75" s="151"/>
      <c r="F75" s="151"/>
      <c r="G75" s="151"/>
      <c r="H75" s="151"/>
      <c r="I75" s="151"/>
      <c r="J75" s="151"/>
      <c r="K75" s="151"/>
      <c r="L75" s="151"/>
      <c r="M75" s="151"/>
      <c r="N75" s="151"/>
      <c r="O75" s="151"/>
      <c r="P75" s="151"/>
      <c r="Q75" s="151"/>
      <c r="R75" s="151"/>
      <c r="S75" s="151"/>
      <c r="T75" s="151"/>
      <c r="U75" s="151"/>
      <c r="V75" s="151"/>
      <c r="W75" s="151"/>
    </row>
    <row r="76" spans="1:23" x14ac:dyDescent="0.25">
      <c r="A76" s="151"/>
      <c r="B76" s="347" t="s">
        <v>106</v>
      </c>
      <c r="C76" s="347">
        <v>96.1</v>
      </c>
      <c r="D76" s="151"/>
      <c r="E76" s="151"/>
      <c r="F76" s="151"/>
      <c r="G76" s="151"/>
      <c r="H76" s="151"/>
      <c r="I76" s="151"/>
      <c r="J76" s="151"/>
      <c r="K76" s="151"/>
      <c r="L76" s="151"/>
      <c r="M76" s="151"/>
      <c r="N76" s="151"/>
      <c r="O76" s="151"/>
      <c r="P76" s="151"/>
      <c r="Q76" s="151"/>
      <c r="R76" s="151"/>
      <c r="S76" s="151"/>
      <c r="T76" s="151"/>
      <c r="U76" s="151"/>
      <c r="V76" s="151"/>
      <c r="W76" s="151"/>
    </row>
    <row r="77" spans="1:23" x14ac:dyDescent="0.25">
      <c r="A77" s="151"/>
      <c r="B77" s="347" t="s">
        <v>107</v>
      </c>
      <c r="C77" s="347">
        <v>97</v>
      </c>
      <c r="D77" s="151"/>
      <c r="E77" s="151"/>
      <c r="F77" s="151"/>
      <c r="G77" s="151"/>
      <c r="H77" s="151"/>
      <c r="I77" s="151"/>
      <c r="J77" s="151"/>
      <c r="K77" s="151"/>
      <c r="L77" s="151"/>
      <c r="M77" s="151"/>
      <c r="N77" s="151"/>
      <c r="O77" s="151"/>
      <c r="P77" s="151"/>
      <c r="Q77" s="151"/>
      <c r="R77" s="151"/>
      <c r="S77" s="151"/>
      <c r="T77" s="151"/>
      <c r="U77" s="151"/>
      <c r="V77" s="151"/>
      <c r="W77" s="151"/>
    </row>
    <row r="78" spans="1:23" x14ac:dyDescent="0.25">
      <c r="A78" s="151"/>
      <c r="B78" s="347" t="s">
        <v>108</v>
      </c>
      <c r="C78" s="347">
        <v>97.4</v>
      </c>
      <c r="D78" s="151"/>
      <c r="E78" s="151"/>
      <c r="F78" s="151"/>
      <c r="G78" s="151"/>
      <c r="H78" s="151"/>
      <c r="I78" s="151"/>
      <c r="J78" s="151"/>
      <c r="K78" s="151"/>
      <c r="L78" s="151"/>
      <c r="M78" s="151"/>
      <c r="N78" s="151"/>
      <c r="O78" s="151"/>
      <c r="P78" s="151"/>
      <c r="Q78" s="151"/>
      <c r="R78" s="151"/>
      <c r="S78" s="151"/>
      <c r="T78" s="151"/>
      <c r="U78" s="151"/>
      <c r="V78" s="151"/>
      <c r="W78" s="151"/>
    </row>
    <row r="79" spans="1:23" x14ac:dyDescent="0.25">
      <c r="A79" s="151"/>
      <c r="B79" s="347" t="s">
        <v>109</v>
      </c>
      <c r="C79" s="347">
        <v>98.1</v>
      </c>
      <c r="D79" s="151"/>
      <c r="E79" s="151"/>
      <c r="F79" s="151"/>
      <c r="G79" s="151"/>
      <c r="H79" s="151"/>
      <c r="I79" s="151"/>
      <c r="J79" s="151"/>
      <c r="K79" s="151"/>
      <c r="L79" s="151"/>
      <c r="M79" s="151"/>
      <c r="N79" s="151"/>
      <c r="O79" s="151"/>
      <c r="P79" s="151"/>
      <c r="Q79" s="151"/>
      <c r="R79" s="151"/>
      <c r="S79" s="151"/>
      <c r="T79" s="151"/>
      <c r="U79" s="151"/>
      <c r="V79" s="151"/>
      <c r="W79" s="151"/>
    </row>
    <row r="80" spans="1:23" x14ac:dyDescent="0.25">
      <c r="A80" s="151"/>
      <c r="B80" s="347" t="s">
        <v>110</v>
      </c>
      <c r="C80" s="347">
        <v>98.4</v>
      </c>
      <c r="D80" s="151"/>
      <c r="E80" s="151"/>
      <c r="F80" s="151"/>
      <c r="G80" s="151"/>
      <c r="H80" s="151"/>
      <c r="I80" s="151"/>
      <c r="J80" s="151"/>
      <c r="K80" s="151"/>
      <c r="L80" s="151"/>
      <c r="M80" s="151"/>
      <c r="N80" s="151"/>
      <c r="O80" s="151"/>
      <c r="P80" s="151"/>
      <c r="Q80" s="151"/>
      <c r="R80" s="151"/>
      <c r="S80" s="151"/>
      <c r="T80" s="151"/>
      <c r="U80" s="151"/>
      <c r="V80" s="151"/>
      <c r="W80" s="151"/>
    </row>
    <row r="81" spans="1:23" x14ac:dyDescent="0.25">
      <c r="A81" s="151"/>
      <c r="B81" s="347" t="s">
        <v>111</v>
      </c>
      <c r="C81" s="347">
        <v>98.9</v>
      </c>
      <c r="D81" s="151"/>
      <c r="E81" s="151"/>
      <c r="F81" s="151"/>
      <c r="G81" s="151"/>
      <c r="H81" s="151"/>
      <c r="I81" s="151"/>
      <c r="J81" s="151"/>
      <c r="K81" s="151"/>
      <c r="L81" s="151"/>
      <c r="M81" s="151"/>
      <c r="N81" s="151"/>
      <c r="O81" s="151"/>
      <c r="P81" s="151"/>
      <c r="Q81" s="151"/>
      <c r="R81" s="151"/>
      <c r="S81" s="151"/>
      <c r="T81" s="151"/>
      <c r="U81" s="151"/>
      <c r="V81" s="151"/>
      <c r="W81" s="151"/>
    </row>
    <row r="82" spans="1:23" x14ac:dyDescent="0.25">
      <c r="A82" s="151"/>
      <c r="B82" s="347" t="s">
        <v>112</v>
      </c>
      <c r="C82" s="347">
        <v>99</v>
      </c>
      <c r="D82" s="151"/>
      <c r="E82" s="151"/>
      <c r="F82" s="151"/>
      <c r="G82" s="151"/>
      <c r="H82" s="151"/>
      <c r="I82" s="151"/>
      <c r="J82" s="151"/>
      <c r="K82" s="151"/>
      <c r="L82" s="151"/>
      <c r="M82" s="151"/>
      <c r="N82" s="151"/>
      <c r="O82" s="151"/>
      <c r="P82" s="151"/>
      <c r="Q82" s="151"/>
      <c r="R82" s="151"/>
      <c r="S82" s="151"/>
      <c r="T82" s="151"/>
      <c r="U82" s="151"/>
      <c r="V82" s="151"/>
      <c r="W82" s="151"/>
    </row>
    <row r="83" spans="1:23" x14ac:dyDescent="0.25">
      <c r="A83" s="151"/>
      <c r="B83" s="347" t="s">
        <v>113</v>
      </c>
      <c r="C83" s="347">
        <v>99.7</v>
      </c>
      <c r="D83" s="151"/>
      <c r="E83" s="151"/>
      <c r="F83" s="151"/>
      <c r="G83" s="151"/>
      <c r="H83" s="151"/>
      <c r="I83" s="151"/>
      <c r="J83" s="151"/>
      <c r="K83" s="151"/>
      <c r="L83" s="151"/>
      <c r="M83" s="151"/>
      <c r="N83" s="151"/>
      <c r="O83" s="151"/>
      <c r="P83" s="151"/>
      <c r="Q83" s="151"/>
      <c r="R83" s="151"/>
      <c r="S83" s="151"/>
      <c r="T83" s="151"/>
      <c r="U83" s="151"/>
      <c r="V83" s="151"/>
      <c r="W83" s="151"/>
    </row>
    <row r="84" spans="1:23" x14ac:dyDescent="0.25">
      <c r="A84" s="151"/>
      <c r="B84" s="347" t="s">
        <v>114</v>
      </c>
      <c r="C84" s="347">
        <v>99.8</v>
      </c>
      <c r="D84" s="151"/>
      <c r="E84" s="151"/>
      <c r="F84" s="151"/>
      <c r="G84" s="151"/>
      <c r="H84" s="151"/>
      <c r="I84" s="151"/>
      <c r="J84" s="151"/>
      <c r="K84" s="151"/>
      <c r="L84" s="151"/>
      <c r="M84" s="151"/>
      <c r="N84" s="151"/>
      <c r="O84" s="151"/>
      <c r="P84" s="151"/>
      <c r="Q84" s="151"/>
      <c r="R84" s="151"/>
      <c r="S84" s="151"/>
      <c r="T84" s="151"/>
      <c r="U84" s="151"/>
      <c r="V84" s="151"/>
      <c r="W84" s="151"/>
    </row>
    <row r="85" spans="1:23" x14ac:dyDescent="0.25">
      <c r="A85" s="151"/>
      <c r="B85" s="347" t="s">
        <v>115</v>
      </c>
      <c r="C85" s="347">
        <v>100</v>
      </c>
      <c r="D85" s="151"/>
      <c r="E85" s="151"/>
      <c r="F85" s="151"/>
      <c r="G85" s="151"/>
      <c r="H85" s="151"/>
      <c r="I85" s="151"/>
      <c r="J85" s="151"/>
      <c r="K85" s="151"/>
      <c r="L85" s="151"/>
      <c r="M85" s="151"/>
      <c r="N85" s="151"/>
      <c r="O85" s="151"/>
      <c r="P85" s="151"/>
      <c r="Q85" s="151"/>
      <c r="R85" s="151"/>
      <c r="S85" s="151"/>
      <c r="T85" s="151"/>
      <c r="U85" s="151"/>
      <c r="V85" s="151"/>
      <c r="W85" s="151"/>
    </row>
    <row r="86" spans="1:23" x14ac:dyDescent="0.25">
      <c r="A86" s="151"/>
      <c r="B86" s="347" t="s">
        <v>116</v>
      </c>
      <c r="C86" s="347">
        <v>99.4</v>
      </c>
      <c r="D86" s="151"/>
      <c r="E86" s="151"/>
      <c r="F86" s="151"/>
      <c r="G86" s="151"/>
      <c r="H86" s="151"/>
      <c r="I86" s="151"/>
      <c r="J86" s="151"/>
      <c r="K86" s="151"/>
      <c r="L86" s="151"/>
      <c r="M86" s="151"/>
      <c r="N86" s="151"/>
      <c r="O86" s="151"/>
      <c r="P86" s="151"/>
      <c r="Q86" s="151"/>
      <c r="R86" s="151"/>
      <c r="S86" s="151"/>
      <c r="T86" s="151"/>
      <c r="U86" s="151"/>
      <c r="V86" s="151"/>
      <c r="W86" s="151"/>
    </row>
    <row r="87" spans="1:23" x14ac:dyDescent="0.25">
      <c r="A87" s="151"/>
      <c r="B87" s="347" t="s">
        <v>117</v>
      </c>
      <c r="C87" s="347">
        <v>100</v>
      </c>
      <c r="D87" s="151"/>
      <c r="E87" s="151"/>
      <c r="F87" s="151"/>
      <c r="G87" s="151"/>
      <c r="H87" s="151"/>
      <c r="I87" s="151"/>
      <c r="J87" s="151"/>
      <c r="K87" s="151"/>
      <c r="L87" s="151"/>
      <c r="M87" s="151"/>
      <c r="N87" s="151"/>
      <c r="O87" s="151"/>
      <c r="P87" s="151"/>
      <c r="Q87" s="151"/>
      <c r="R87" s="151"/>
      <c r="S87" s="151"/>
      <c r="T87" s="151"/>
      <c r="U87" s="151"/>
      <c r="V87" s="151"/>
      <c r="W87" s="151"/>
    </row>
    <row r="88" spans="1:23" x14ac:dyDescent="0.25">
      <c r="A88" s="151"/>
      <c r="B88" s="347" t="s">
        <v>118</v>
      </c>
      <c r="C88" s="347">
        <v>100.2</v>
      </c>
      <c r="D88" s="151"/>
      <c r="E88" s="151"/>
      <c r="F88" s="151"/>
      <c r="G88" s="151"/>
      <c r="H88" s="151"/>
      <c r="I88" s="151"/>
      <c r="J88" s="151"/>
      <c r="K88" s="151"/>
      <c r="L88" s="151"/>
      <c r="M88" s="151"/>
      <c r="N88" s="151"/>
      <c r="O88" s="151"/>
      <c r="P88" s="151"/>
      <c r="Q88" s="151"/>
      <c r="R88" s="151"/>
      <c r="S88" s="151"/>
      <c r="T88" s="151"/>
      <c r="U88" s="151"/>
      <c r="V88" s="151"/>
      <c r="W88" s="151"/>
    </row>
    <row r="89" spans="1:23" x14ac:dyDescent="0.25">
      <c r="A89" s="151"/>
      <c r="B89" s="347" t="s">
        <v>119</v>
      </c>
      <c r="C89" s="347">
        <v>100.4</v>
      </c>
      <c r="D89" s="151"/>
      <c r="E89" s="151"/>
      <c r="F89" s="151"/>
      <c r="G89" s="151"/>
      <c r="H89" s="151"/>
      <c r="I89" s="151"/>
      <c r="J89" s="151"/>
      <c r="K89" s="151"/>
      <c r="L89" s="151"/>
      <c r="M89" s="151"/>
      <c r="N89" s="151"/>
      <c r="O89" s="151"/>
      <c r="P89" s="151"/>
      <c r="Q89" s="151"/>
      <c r="R89" s="151"/>
      <c r="S89" s="151"/>
      <c r="T89" s="151"/>
      <c r="U89" s="151"/>
      <c r="V89" s="151"/>
      <c r="W89" s="151"/>
    </row>
    <row r="90" spans="1:23" x14ac:dyDescent="0.25">
      <c r="A90" s="151"/>
      <c r="B90" s="347" t="s">
        <v>120</v>
      </c>
      <c r="C90" s="347">
        <v>100.1</v>
      </c>
      <c r="D90" s="151"/>
      <c r="E90" s="151"/>
      <c r="F90" s="151"/>
      <c r="G90" s="151"/>
      <c r="H90" s="151"/>
      <c r="I90" s="151"/>
      <c r="J90" s="151"/>
      <c r="K90" s="151"/>
      <c r="L90" s="151"/>
      <c r="M90" s="151"/>
      <c r="N90" s="151"/>
      <c r="O90" s="151"/>
      <c r="P90" s="151"/>
      <c r="Q90" s="151"/>
      <c r="R90" s="151"/>
      <c r="S90" s="151"/>
      <c r="T90" s="151"/>
      <c r="U90" s="151"/>
      <c r="V90" s="151"/>
      <c r="W90" s="151"/>
    </row>
    <row r="91" spans="1:23" x14ac:dyDescent="0.25">
      <c r="A91" s="151"/>
      <c r="B91" s="347" t="s">
        <v>121</v>
      </c>
      <c r="C91" s="347">
        <v>100.8</v>
      </c>
      <c r="D91" s="151"/>
      <c r="E91" s="151"/>
      <c r="F91" s="151"/>
      <c r="G91" s="151"/>
      <c r="H91" s="151"/>
      <c r="I91" s="151"/>
      <c r="J91" s="151"/>
      <c r="K91" s="151"/>
      <c r="L91" s="151"/>
      <c r="M91" s="151"/>
      <c r="N91" s="151"/>
      <c r="O91" s="151"/>
      <c r="P91" s="151"/>
      <c r="Q91" s="151"/>
      <c r="R91" s="151"/>
      <c r="S91" s="151"/>
      <c r="T91" s="151"/>
      <c r="U91" s="151"/>
      <c r="V91" s="151"/>
      <c r="W91" s="151"/>
    </row>
    <row r="92" spans="1:23" x14ac:dyDescent="0.25">
      <c r="A92" s="151"/>
      <c r="B92" s="347" t="s">
        <v>122</v>
      </c>
      <c r="C92" s="347">
        <v>101.2</v>
      </c>
      <c r="D92" s="151"/>
      <c r="E92" s="151"/>
      <c r="F92" s="151"/>
      <c r="G92" s="151"/>
      <c r="H92" s="151"/>
      <c r="I92" s="151"/>
      <c r="J92" s="151"/>
      <c r="K92" s="151"/>
      <c r="L92" s="151"/>
      <c r="M92" s="151"/>
      <c r="N92" s="151"/>
      <c r="O92" s="151"/>
      <c r="P92" s="151"/>
      <c r="Q92" s="151"/>
      <c r="R92" s="151"/>
      <c r="S92" s="151"/>
      <c r="T92" s="151"/>
      <c r="U92" s="151"/>
      <c r="V92" s="151"/>
      <c r="W92" s="151"/>
    </row>
    <row r="93" spans="1:23" x14ac:dyDescent="0.25">
      <c r="A93" s="151"/>
      <c r="B93" s="347" t="s">
        <v>123</v>
      </c>
      <c r="C93" s="347">
        <v>101.9</v>
      </c>
      <c r="D93" s="151"/>
      <c r="E93" s="151"/>
      <c r="F93" s="151"/>
      <c r="G93" s="151"/>
      <c r="H93" s="151"/>
      <c r="I93" s="151"/>
      <c r="J93" s="151"/>
      <c r="K93" s="151"/>
      <c r="L93" s="151"/>
      <c r="M93" s="151"/>
      <c r="N93" s="151"/>
      <c r="O93" s="151"/>
      <c r="P93" s="151"/>
      <c r="Q93" s="151"/>
      <c r="R93" s="151"/>
      <c r="S93" s="151"/>
      <c r="T93" s="151"/>
      <c r="U93" s="151"/>
      <c r="V93" s="151"/>
      <c r="W93" s="151"/>
    </row>
    <row r="94" spans="1:23" x14ac:dyDescent="0.25">
      <c r="A94" s="151"/>
      <c r="B94" s="347" t="s">
        <v>124</v>
      </c>
      <c r="C94" s="347">
        <v>102.3</v>
      </c>
      <c r="D94" s="151"/>
      <c r="E94" s="151"/>
      <c r="F94" s="151"/>
      <c r="G94" s="151"/>
      <c r="H94" s="151"/>
      <c r="I94" s="151"/>
      <c r="J94" s="151"/>
      <c r="K94" s="151"/>
      <c r="L94" s="151"/>
      <c r="M94" s="151"/>
      <c r="N94" s="151"/>
      <c r="O94" s="151"/>
      <c r="P94" s="151"/>
      <c r="Q94" s="151"/>
      <c r="R94" s="151"/>
      <c r="S94" s="151"/>
      <c r="T94" s="151"/>
      <c r="U94" s="151"/>
      <c r="V94" s="151"/>
      <c r="W94" s="151"/>
    </row>
    <row r="95" spans="1:23" x14ac:dyDescent="0.25">
      <c r="A95" s="151"/>
      <c r="B95" s="347" t="s">
        <v>125</v>
      </c>
      <c r="C95" s="347">
        <v>103.4</v>
      </c>
      <c r="D95" s="151"/>
      <c r="E95" s="151"/>
      <c r="F95" s="151"/>
      <c r="G95" s="151"/>
      <c r="H95" s="151"/>
      <c r="I95" s="151"/>
      <c r="J95" s="151"/>
      <c r="K95" s="151"/>
      <c r="L95" s="151"/>
      <c r="M95" s="151"/>
      <c r="N95" s="151"/>
      <c r="O95" s="151"/>
      <c r="P95" s="151"/>
      <c r="Q95" s="151"/>
      <c r="R95" s="151"/>
      <c r="S95" s="151"/>
      <c r="T95" s="151"/>
      <c r="U95" s="151"/>
      <c r="V95" s="151"/>
      <c r="W95" s="151"/>
    </row>
    <row r="96" spans="1:23" x14ac:dyDescent="0.25">
      <c r="A96" s="151"/>
      <c r="B96" s="347" t="s">
        <v>126</v>
      </c>
      <c r="C96" s="347">
        <v>103.9</v>
      </c>
      <c r="D96" s="151"/>
      <c r="E96" s="151"/>
      <c r="F96" s="151"/>
      <c r="G96" s="151"/>
      <c r="H96" s="151"/>
      <c r="I96" s="151"/>
      <c r="J96" s="151"/>
      <c r="K96" s="151"/>
      <c r="L96" s="151"/>
      <c r="M96" s="151"/>
      <c r="N96" s="151"/>
      <c r="O96" s="151"/>
      <c r="P96" s="151"/>
      <c r="Q96" s="151"/>
      <c r="R96" s="151"/>
      <c r="S96" s="151"/>
      <c r="T96" s="151"/>
      <c r="U96" s="151"/>
      <c r="V96" s="151"/>
      <c r="W96" s="151"/>
    </row>
    <row r="97" spans="1:23" x14ac:dyDescent="0.25">
      <c r="A97" s="151"/>
      <c r="B97" s="347" t="s">
        <v>127</v>
      </c>
      <c r="C97" s="347">
        <v>104.7</v>
      </c>
      <c r="D97" s="151"/>
      <c r="E97" s="151"/>
      <c r="F97" s="151"/>
      <c r="G97" s="151"/>
      <c r="H97" s="151"/>
      <c r="I97" s="151"/>
      <c r="J97" s="151"/>
      <c r="K97" s="151"/>
      <c r="L97" s="151"/>
      <c r="M97" s="151"/>
      <c r="N97" s="151"/>
      <c r="O97" s="151"/>
      <c r="P97" s="151"/>
      <c r="Q97" s="151"/>
      <c r="R97" s="151"/>
      <c r="S97" s="151"/>
      <c r="T97" s="151"/>
      <c r="U97" s="151"/>
      <c r="V97" s="151"/>
      <c r="W97" s="151"/>
    </row>
    <row r="98" spans="1:23" x14ac:dyDescent="0.25">
      <c r="A98" s="151"/>
      <c r="B98" s="347" t="s">
        <v>128</v>
      </c>
      <c r="C98" s="347">
        <v>104.8</v>
      </c>
      <c r="D98" s="151"/>
      <c r="E98" s="151"/>
      <c r="F98" s="151"/>
      <c r="G98" s="151"/>
      <c r="H98" s="151"/>
      <c r="I98" s="151"/>
      <c r="J98" s="151"/>
      <c r="K98" s="151"/>
      <c r="L98" s="151"/>
      <c r="M98" s="151"/>
      <c r="N98" s="151"/>
      <c r="O98" s="151"/>
      <c r="P98" s="151"/>
      <c r="Q98" s="151"/>
      <c r="R98" s="151"/>
      <c r="S98" s="151"/>
      <c r="T98" s="151"/>
      <c r="U98" s="151"/>
      <c r="V98" s="151"/>
      <c r="W98" s="151"/>
    </row>
    <row r="99" spans="1:23" x14ac:dyDescent="0.25">
      <c r="A99" s="151"/>
      <c r="B99" s="347" t="s">
        <v>341</v>
      </c>
      <c r="C99" s="347">
        <v>105.8</v>
      </c>
      <c r="D99" s="151"/>
      <c r="E99" s="151"/>
      <c r="F99" s="151"/>
      <c r="G99" s="151"/>
      <c r="H99" s="151"/>
      <c r="I99" s="151"/>
      <c r="J99" s="151"/>
      <c r="K99" s="151"/>
      <c r="L99" s="151"/>
      <c r="M99" s="151"/>
      <c r="N99" s="151"/>
      <c r="O99" s="151"/>
      <c r="P99" s="151"/>
      <c r="Q99" s="151"/>
      <c r="R99" s="151"/>
      <c r="S99" s="151"/>
      <c r="T99" s="151"/>
      <c r="U99" s="151"/>
      <c r="V99" s="151"/>
      <c r="W99" s="151"/>
    </row>
    <row r="100" spans="1:23" x14ac:dyDescent="0.25">
      <c r="A100" s="151"/>
      <c r="B100" s="347" t="s">
        <v>129</v>
      </c>
      <c r="C100" s="347">
        <v>78.3</v>
      </c>
      <c r="D100" s="151"/>
      <c r="E100" s="151"/>
      <c r="F100" s="151"/>
      <c r="G100" s="151"/>
      <c r="H100" s="151"/>
      <c r="I100" s="151"/>
      <c r="J100" s="151"/>
      <c r="K100" s="151"/>
      <c r="L100" s="151"/>
      <c r="M100" s="151"/>
      <c r="N100" s="151"/>
      <c r="O100" s="151"/>
      <c r="P100" s="151"/>
      <c r="Q100" s="151"/>
      <c r="R100" s="151"/>
      <c r="S100" s="151"/>
      <c r="T100" s="151"/>
      <c r="U100" s="151"/>
      <c r="V100" s="151"/>
      <c r="W100" s="151"/>
    </row>
    <row r="101" spans="1:23" x14ac:dyDescent="0.25">
      <c r="A101" s="151"/>
      <c r="B101" s="347" t="s">
        <v>130</v>
      </c>
      <c r="C101" s="347">
        <v>78.5</v>
      </c>
      <c r="D101" s="151"/>
      <c r="E101" s="151"/>
      <c r="F101" s="151"/>
      <c r="G101" s="151"/>
      <c r="H101" s="151"/>
      <c r="I101" s="151"/>
      <c r="J101" s="151"/>
      <c r="K101" s="151"/>
      <c r="L101" s="151"/>
      <c r="M101" s="151"/>
      <c r="N101" s="151"/>
      <c r="O101" s="151"/>
      <c r="P101" s="151"/>
      <c r="Q101" s="151"/>
      <c r="R101" s="151"/>
      <c r="S101" s="151"/>
      <c r="T101" s="151"/>
      <c r="U101" s="151"/>
      <c r="V101" s="151"/>
      <c r="W101" s="151"/>
    </row>
    <row r="102" spans="1:23" x14ac:dyDescent="0.25">
      <c r="A102" s="151"/>
      <c r="B102" s="347" t="s">
        <v>131</v>
      </c>
      <c r="C102" s="347">
        <v>78.8</v>
      </c>
      <c r="D102" s="151"/>
      <c r="E102" s="151"/>
      <c r="F102" s="151"/>
      <c r="G102" s="151"/>
      <c r="H102" s="151"/>
      <c r="I102" s="151"/>
      <c r="J102" s="151"/>
      <c r="K102" s="151"/>
      <c r="L102" s="151"/>
      <c r="M102" s="151"/>
      <c r="N102" s="151"/>
      <c r="O102" s="151"/>
      <c r="P102" s="151"/>
      <c r="Q102" s="151"/>
      <c r="R102" s="151"/>
      <c r="S102" s="151"/>
      <c r="T102" s="151"/>
      <c r="U102" s="151"/>
      <c r="V102" s="151"/>
      <c r="W102" s="151"/>
    </row>
    <row r="103" spans="1:23" x14ac:dyDescent="0.25">
      <c r="A103" s="151"/>
      <c r="B103" s="347" t="s">
        <v>132</v>
      </c>
      <c r="C103" s="347">
        <v>79.099999999999994</v>
      </c>
      <c r="D103" s="151"/>
      <c r="E103" s="151"/>
      <c r="F103" s="151"/>
      <c r="G103" s="151"/>
      <c r="H103" s="151"/>
      <c r="I103" s="151"/>
      <c r="J103" s="151"/>
      <c r="K103" s="151"/>
      <c r="L103" s="151"/>
      <c r="M103" s="151"/>
      <c r="N103" s="151"/>
      <c r="O103" s="151"/>
      <c r="P103" s="151"/>
      <c r="Q103" s="151"/>
      <c r="R103" s="151"/>
      <c r="S103" s="151"/>
      <c r="T103" s="151"/>
      <c r="U103" s="151"/>
      <c r="V103" s="151"/>
      <c r="W103" s="151"/>
    </row>
    <row r="104" spans="1:23" x14ac:dyDescent="0.25">
      <c r="A104" s="151"/>
      <c r="B104" s="347" t="s">
        <v>133</v>
      </c>
      <c r="C104" s="347">
        <v>79.400000000000006</v>
      </c>
      <c r="D104" s="151"/>
      <c r="E104" s="151"/>
      <c r="F104" s="151"/>
      <c r="G104" s="151"/>
      <c r="H104" s="151"/>
      <c r="I104" s="151"/>
      <c r="J104" s="151"/>
      <c r="K104" s="151"/>
      <c r="L104" s="151"/>
      <c r="M104" s="151"/>
      <c r="N104" s="151"/>
      <c r="O104" s="151"/>
      <c r="P104" s="151"/>
      <c r="Q104" s="151"/>
      <c r="R104" s="151"/>
      <c r="S104" s="151"/>
      <c r="T104" s="151"/>
      <c r="U104" s="151"/>
      <c r="V104" s="151"/>
      <c r="W104" s="151"/>
    </row>
    <row r="105" spans="1:23" x14ac:dyDescent="0.25">
      <c r="A105" s="151"/>
      <c r="B105" s="347" t="s">
        <v>134</v>
      </c>
      <c r="C105" s="347">
        <v>79.400000000000006</v>
      </c>
      <c r="D105" s="151"/>
      <c r="E105" s="151"/>
      <c r="F105" s="151"/>
      <c r="G105" s="151"/>
      <c r="H105" s="151"/>
      <c r="I105" s="151"/>
      <c r="J105" s="151"/>
      <c r="K105" s="151"/>
      <c r="L105" s="151"/>
      <c r="M105" s="151"/>
      <c r="N105" s="151"/>
      <c r="O105" s="151"/>
      <c r="P105" s="151"/>
      <c r="Q105" s="151"/>
      <c r="R105" s="151"/>
      <c r="S105" s="151"/>
      <c r="T105" s="151"/>
      <c r="U105" s="151"/>
      <c r="V105" s="151"/>
      <c r="W105" s="151"/>
    </row>
    <row r="106" spans="1:23" x14ac:dyDescent="0.25">
      <c r="A106" s="151"/>
      <c r="B106" s="347" t="s">
        <v>135</v>
      </c>
      <c r="C106" s="347">
        <v>79.5</v>
      </c>
      <c r="D106" s="151"/>
      <c r="E106" s="151"/>
      <c r="F106" s="151"/>
      <c r="G106" s="151"/>
      <c r="H106" s="151"/>
      <c r="I106" s="151"/>
      <c r="J106" s="151"/>
      <c r="K106" s="151"/>
      <c r="L106" s="151"/>
      <c r="M106" s="151"/>
      <c r="N106" s="151"/>
      <c r="O106" s="151"/>
      <c r="P106" s="151"/>
      <c r="Q106" s="151"/>
      <c r="R106" s="151"/>
      <c r="S106" s="151"/>
      <c r="T106" s="151"/>
      <c r="U106" s="151"/>
      <c r="V106" s="151"/>
      <c r="W106" s="151"/>
    </row>
    <row r="107" spans="1:23" x14ac:dyDescent="0.25">
      <c r="A107" s="151"/>
      <c r="B107" s="347" t="s">
        <v>136</v>
      </c>
      <c r="C107" s="347">
        <v>79.7</v>
      </c>
      <c r="D107" s="151"/>
      <c r="E107" s="151"/>
      <c r="F107" s="151"/>
      <c r="G107" s="151"/>
      <c r="H107" s="151"/>
      <c r="I107" s="151"/>
      <c r="J107" s="151"/>
      <c r="K107" s="151"/>
      <c r="L107" s="151"/>
      <c r="M107" s="151"/>
      <c r="N107" s="151"/>
      <c r="O107" s="151"/>
      <c r="P107" s="151"/>
      <c r="Q107" s="151"/>
      <c r="R107" s="151"/>
      <c r="S107" s="151"/>
      <c r="T107" s="151"/>
      <c r="U107" s="151"/>
      <c r="V107" s="151"/>
      <c r="W107" s="151"/>
    </row>
    <row r="108" spans="1:23" x14ac:dyDescent="0.25">
      <c r="A108" s="151"/>
      <c r="B108" s="347" t="s">
        <v>137</v>
      </c>
      <c r="C108" s="347">
        <v>79.900000000000006</v>
      </c>
      <c r="D108" s="151"/>
      <c r="E108" s="151"/>
      <c r="F108" s="151"/>
      <c r="G108" s="151"/>
      <c r="H108" s="151"/>
      <c r="I108" s="151"/>
      <c r="J108" s="151"/>
      <c r="K108" s="151"/>
      <c r="L108" s="151"/>
      <c r="M108" s="151"/>
      <c r="N108" s="151"/>
      <c r="O108" s="151"/>
      <c r="P108" s="151"/>
      <c r="Q108" s="151"/>
      <c r="R108" s="151"/>
      <c r="S108" s="151"/>
      <c r="T108" s="151"/>
      <c r="U108" s="151"/>
      <c r="V108" s="151"/>
      <c r="W108" s="151"/>
    </row>
    <row r="109" spans="1:23" x14ac:dyDescent="0.25">
      <c r="A109" s="151"/>
      <c r="B109" s="347" t="s">
        <v>138</v>
      </c>
      <c r="C109" s="347">
        <v>80</v>
      </c>
      <c r="D109" s="151"/>
      <c r="E109" s="151"/>
      <c r="F109" s="151"/>
      <c r="G109" s="151"/>
      <c r="H109" s="151"/>
      <c r="I109" s="151"/>
      <c r="J109" s="151"/>
      <c r="K109" s="151"/>
      <c r="L109" s="151"/>
      <c r="M109" s="151"/>
      <c r="N109" s="151"/>
      <c r="O109" s="151"/>
      <c r="P109" s="151"/>
      <c r="Q109" s="151"/>
      <c r="R109" s="151"/>
      <c r="S109" s="151"/>
      <c r="T109" s="151"/>
      <c r="U109" s="151"/>
      <c r="V109" s="151"/>
      <c r="W109" s="151"/>
    </row>
    <row r="110" spans="1:23" x14ac:dyDescent="0.25">
      <c r="A110" s="151"/>
      <c r="B110" s="347" t="s">
        <v>139</v>
      </c>
      <c r="C110" s="347">
        <v>80</v>
      </c>
      <c r="D110" s="151"/>
      <c r="E110" s="151"/>
      <c r="F110" s="151"/>
      <c r="G110" s="151"/>
      <c r="H110" s="151"/>
      <c r="I110" s="151"/>
      <c r="J110" s="151"/>
      <c r="K110" s="151"/>
      <c r="L110" s="151"/>
      <c r="M110" s="151"/>
      <c r="N110" s="151"/>
      <c r="O110" s="151"/>
      <c r="P110" s="151"/>
      <c r="Q110" s="151"/>
      <c r="R110" s="151"/>
      <c r="S110" s="151"/>
      <c r="T110" s="151"/>
      <c r="U110" s="151"/>
      <c r="V110" s="151"/>
      <c r="W110" s="151"/>
    </row>
    <row r="111" spans="1:23" x14ac:dyDescent="0.25">
      <c r="A111" s="151"/>
      <c r="B111" s="347" t="s">
        <v>140</v>
      </c>
      <c r="C111" s="347">
        <v>80.3</v>
      </c>
      <c r="D111" s="151"/>
      <c r="E111" s="151"/>
      <c r="F111" s="151"/>
      <c r="G111" s="151"/>
      <c r="H111" s="151"/>
      <c r="I111" s="151"/>
      <c r="J111" s="151"/>
      <c r="K111" s="151"/>
      <c r="L111" s="151"/>
      <c r="M111" s="151"/>
      <c r="N111" s="151"/>
      <c r="O111" s="151"/>
      <c r="P111" s="151"/>
      <c r="Q111" s="151"/>
      <c r="R111" s="151"/>
      <c r="S111" s="151"/>
      <c r="T111" s="151"/>
      <c r="U111" s="151"/>
      <c r="V111" s="151"/>
      <c r="W111" s="151"/>
    </row>
    <row r="112" spans="1:23" x14ac:dyDescent="0.25">
      <c r="A112" s="151"/>
      <c r="B112" s="347" t="s">
        <v>141</v>
      </c>
      <c r="C112" s="347">
        <v>80</v>
      </c>
      <c r="D112" s="151"/>
      <c r="E112" s="151"/>
      <c r="F112" s="151"/>
      <c r="G112" s="151"/>
      <c r="H112" s="151"/>
      <c r="I112" s="151"/>
      <c r="J112" s="151"/>
      <c r="K112" s="151"/>
      <c r="L112" s="151"/>
      <c r="M112" s="151"/>
      <c r="N112" s="151"/>
      <c r="O112" s="151"/>
      <c r="P112" s="151"/>
      <c r="Q112" s="151"/>
      <c r="R112" s="151"/>
      <c r="S112" s="151"/>
      <c r="T112" s="151"/>
      <c r="U112" s="151"/>
      <c r="V112" s="151"/>
      <c r="W112" s="151"/>
    </row>
    <row r="113" spans="1:23" x14ac:dyDescent="0.25">
      <c r="A113" s="151"/>
      <c r="B113" s="347" t="s">
        <v>142</v>
      </c>
      <c r="C113" s="347">
        <v>80.2</v>
      </c>
      <c r="D113" s="151"/>
      <c r="E113" s="151"/>
      <c r="F113" s="151"/>
      <c r="G113" s="151"/>
      <c r="H113" s="151"/>
      <c r="I113" s="151"/>
      <c r="J113" s="151"/>
      <c r="K113" s="151"/>
      <c r="L113" s="151"/>
      <c r="M113" s="151"/>
      <c r="N113" s="151"/>
      <c r="O113" s="151"/>
      <c r="P113" s="151"/>
      <c r="Q113" s="151"/>
      <c r="R113" s="151"/>
      <c r="S113" s="151"/>
      <c r="T113" s="151"/>
      <c r="U113" s="151"/>
      <c r="V113" s="151"/>
      <c r="W113" s="151"/>
    </row>
    <row r="114" spans="1:23" x14ac:dyDescent="0.25">
      <c r="A114" s="151"/>
      <c r="B114" s="347" t="s">
        <v>143</v>
      </c>
      <c r="C114" s="347">
        <v>80.400000000000006</v>
      </c>
      <c r="D114" s="151"/>
      <c r="E114" s="151"/>
      <c r="F114" s="151"/>
      <c r="G114" s="151"/>
      <c r="H114" s="151"/>
      <c r="I114" s="151"/>
      <c r="J114" s="151"/>
      <c r="K114" s="151"/>
      <c r="L114" s="151"/>
      <c r="M114" s="151"/>
      <c r="N114" s="151"/>
      <c r="O114" s="151"/>
      <c r="P114" s="151"/>
      <c r="Q114" s="151"/>
      <c r="R114" s="151"/>
      <c r="S114" s="151"/>
      <c r="T114" s="151"/>
      <c r="U114" s="151"/>
      <c r="V114" s="151"/>
      <c r="W114" s="151"/>
    </row>
    <row r="115" spans="1:23" x14ac:dyDescent="0.25">
      <c r="A115" s="151"/>
      <c r="B115" s="347" t="s">
        <v>144</v>
      </c>
      <c r="C115" s="347">
        <v>80.900000000000006</v>
      </c>
      <c r="D115" s="151"/>
      <c r="E115" s="151"/>
      <c r="F115" s="151"/>
      <c r="G115" s="151"/>
      <c r="H115" s="151"/>
      <c r="I115" s="151"/>
      <c r="J115" s="151"/>
      <c r="K115" s="151"/>
      <c r="L115" s="151"/>
      <c r="M115" s="151"/>
      <c r="N115" s="151"/>
      <c r="O115" s="151"/>
      <c r="P115" s="151"/>
      <c r="Q115" s="151"/>
      <c r="R115" s="151"/>
      <c r="S115" s="151"/>
      <c r="T115" s="151"/>
      <c r="U115" s="151"/>
      <c r="V115" s="151"/>
      <c r="W115" s="151"/>
    </row>
    <row r="116" spans="1:23" x14ac:dyDescent="0.25">
      <c r="A116" s="151"/>
      <c r="B116" s="347" t="s">
        <v>145</v>
      </c>
      <c r="C116" s="347">
        <v>81.3</v>
      </c>
      <c r="D116" s="151"/>
      <c r="E116" s="151"/>
      <c r="F116" s="151"/>
      <c r="G116" s="151"/>
      <c r="H116" s="151"/>
      <c r="I116" s="151"/>
      <c r="J116" s="151"/>
      <c r="K116" s="151"/>
      <c r="L116" s="151"/>
      <c r="M116" s="151"/>
      <c r="N116" s="151"/>
      <c r="O116" s="151"/>
      <c r="P116" s="151"/>
      <c r="Q116" s="151"/>
      <c r="R116" s="151"/>
      <c r="S116" s="151"/>
      <c r="T116" s="151"/>
      <c r="U116" s="151"/>
      <c r="V116" s="151"/>
      <c r="W116" s="151"/>
    </row>
    <row r="117" spans="1:23" x14ac:dyDescent="0.25">
      <c r="A117" s="151"/>
      <c r="B117" s="347" t="s">
        <v>146</v>
      </c>
      <c r="C117" s="347">
        <v>81.5</v>
      </c>
      <c r="D117" s="151"/>
      <c r="E117" s="151"/>
      <c r="F117" s="151"/>
      <c r="G117" s="151"/>
      <c r="H117" s="151"/>
      <c r="I117" s="151"/>
      <c r="J117" s="151"/>
      <c r="K117" s="151"/>
      <c r="L117" s="151"/>
      <c r="M117" s="151"/>
      <c r="N117" s="151"/>
      <c r="O117" s="151"/>
      <c r="P117" s="151"/>
      <c r="Q117" s="151"/>
      <c r="R117" s="151"/>
      <c r="S117" s="151"/>
      <c r="T117" s="151"/>
      <c r="U117" s="151"/>
      <c r="V117" s="151"/>
      <c r="W117" s="151"/>
    </row>
    <row r="118" spans="1:23" x14ac:dyDescent="0.25">
      <c r="A118" s="151"/>
      <c r="B118" s="347" t="s">
        <v>147</v>
      </c>
      <c r="C118" s="347">
        <v>81.5</v>
      </c>
      <c r="D118" s="151"/>
      <c r="E118" s="151"/>
      <c r="F118" s="151"/>
      <c r="G118" s="151"/>
      <c r="H118" s="151"/>
      <c r="I118" s="151"/>
      <c r="J118" s="151"/>
      <c r="K118" s="151"/>
      <c r="L118" s="151"/>
      <c r="M118" s="151"/>
      <c r="N118" s="151"/>
      <c r="O118" s="151"/>
      <c r="P118" s="151"/>
      <c r="Q118" s="151"/>
      <c r="R118" s="151"/>
      <c r="S118" s="151"/>
      <c r="T118" s="151"/>
      <c r="U118" s="151"/>
      <c r="V118" s="151"/>
      <c r="W118" s="151"/>
    </row>
    <row r="119" spans="1:23" x14ac:dyDescent="0.25">
      <c r="A119" s="151"/>
      <c r="B119" s="347" t="s">
        <v>148</v>
      </c>
      <c r="C119" s="347">
        <v>81.8</v>
      </c>
      <c r="D119" s="151"/>
      <c r="E119" s="151"/>
      <c r="F119" s="151"/>
      <c r="G119" s="151"/>
      <c r="H119" s="151"/>
      <c r="I119" s="151"/>
      <c r="J119" s="151"/>
      <c r="K119" s="151"/>
      <c r="L119" s="151"/>
      <c r="M119" s="151"/>
      <c r="N119" s="151"/>
      <c r="O119" s="151"/>
      <c r="P119" s="151"/>
      <c r="Q119" s="151"/>
      <c r="R119" s="151"/>
      <c r="S119" s="151"/>
      <c r="T119" s="151"/>
      <c r="U119" s="151"/>
      <c r="V119" s="151"/>
      <c r="W119" s="151"/>
    </row>
    <row r="120" spans="1:23" x14ac:dyDescent="0.25">
      <c r="A120" s="151"/>
      <c r="B120" s="347" t="s">
        <v>149</v>
      </c>
      <c r="C120" s="347">
        <v>81.900000000000006</v>
      </c>
      <c r="D120" s="151"/>
      <c r="E120" s="151"/>
      <c r="F120" s="151"/>
      <c r="G120" s="151"/>
      <c r="H120" s="151"/>
      <c r="I120" s="151"/>
      <c r="J120" s="151"/>
      <c r="K120" s="151"/>
      <c r="L120" s="151"/>
      <c r="M120" s="151"/>
      <c r="N120" s="151"/>
      <c r="O120" s="151"/>
      <c r="P120" s="151"/>
      <c r="Q120" s="151"/>
      <c r="R120" s="151"/>
      <c r="S120" s="151"/>
      <c r="T120" s="151"/>
      <c r="U120" s="151"/>
      <c r="V120" s="151"/>
      <c r="W120" s="151"/>
    </row>
    <row r="121" spans="1:23" x14ac:dyDescent="0.25">
      <c r="A121" s="151"/>
      <c r="B121" s="347" t="s">
        <v>150</v>
      </c>
      <c r="C121" s="347">
        <v>82</v>
      </c>
      <c r="D121" s="151"/>
      <c r="E121" s="151"/>
      <c r="F121" s="151"/>
      <c r="G121" s="151"/>
      <c r="H121" s="151"/>
      <c r="I121" s="151"/>
      <c r="J121" s="151"/>
      <c r="K121" s="151"/>
      <c r="L121" s="151"/>
      <c r="M121" s="151"/>
      <c r="N121" s="151"/>
      <c r="O121" s="151"/>
      <c r="P121" s="151"/>
      <c r="Q121" s="151"/>
      <c r="R121" s="151"/>
      <c r="S121" s="151"/>
      <c r="T121" s="151"/>
      <c r="U121" s="151"/>
      <c r="V121" s="151"/>
      <c r="W121" s="151"/>
    </row>
    <row r="122" spans="1:23" x14ac:dyDescent="0.25">
      <c r="A122" s="151"/>
      <c r="B122" s="347" t="s">
        <v>151</v>
      </c>
      <c r="C122" s="347">
        <v>82.2</v>
      </c>
      <c r="D122" s="151"/>
      <c r="E122" s="151"/>
      <c r="F122" s="151"/>
      <c r="G122" s="151"/>
      <c r="H122" s="151"/>
      <c r="I122" s="151"/>
      <c r="J122" s="151"/>
      <c r="K122" s="151"/>
      <c r="L122" s="151"/>
      <c r="M122" s="151"/>
      <c r="N122" s="151"/>
      <c r="O122" s="151"/>
      <c r="P122" s="151"/>
      <c r="Q122" s="151"/>
      <c r="R122" s="151"/>
      <c r="S122" s="151"/>
      <c r="T122" s="151"/>
      <c r="U122" s="151"/>
      <c r="V122" s="151"/>
      <c r="W122" s="151"/>
    </row>
    <row r="123" spans="1:23" x14ac:dyDescent="0.25">
      <c r="A123" s="151"/>
      <c r="B123" s="347" t="s">
        <v>152</v>
      </c>
      <c r="C123" s="347">
        <v>82.6</v>
      </c>
      <c r="D123" s="151"/>
      <c r="E123" s="151"/>
      <c r="F123" s="151"/>
      <c r="G123" s="151"/>
      <c r="H123" s="151"/>
      <c r="I123" s="151"/>
      <c r="J123" s="151"/>
      <c r="K123" s="151"/>
      <c r="L123" s="151"/>
      <c r="M123" s="151"/>
      <c r="N123" s="151"/>
      <c r="O123" s="151"/>
      <c r="P123" s="151"/>
      <c r="Q123" s="151"/>
      <c r="R123" s="151"/>
      <c r="S123" s="151"/>
      <c r="T123" s="151"/>
      <c r="U123" s="151"/>
      <c r="V123" s="151"/>
      <c r="W123" s="151"/>
    </row>
    <row r="124" spans="1:23" x14ac:dyDescent="0.25">
      <c r="A124" s="151"/>
      <c r="B124" s="347" t="s">
        <v>153</v>
      </c>
      <c r="C124" s="347">
        <v>82.1</v>
      </c>
      <c r="D124" s="151"/>
      <c r="E124" s="151"/>
      <c r="F124" s="151"/>
      <c r="G124" s="151"/>
      <c r="H124" s="151"/>
      <c r="I124" s="151"/>
      <c r="J124" s="151"/>
      <c r="K124" s="151"/>
      <c r="L124" s="151"/>
      <c r="M124" s="151"/>
      <c r="N124" s="151"/>
      <c r="O124" s="151"/>
      <c r="P124" s="151"/>
      <c r="Q124" s="151"/>
      <c r="R124" s="151"/>
      <c r="S124" s="151"/>
      <c r="T124" s="151"/>
      <c r="U124" s="151"/>
      <c r="V124" s="151"/>
      <c r="W124" s="151"/>
    </row>
    <row r="125" spans="1:23" x14ac:dyDescent="0.25">
      <c r="A125" s="151"/>
      <c r="B125" s="347" t="s">
        <v>154</v>
      </c>
      <c r="C125" s="347">
        <v>82.4</v>
      </c>
      <c r="D125" s="151"/>
      <c r="E125" s="151"/>
      <c r="F125" s="151"/>
      <c r="G125" s="151"/>
      <c r="H125" s="151"/>
      <c r="I125" s="151"/>
      <c r="J125" s="151"/>
      <c r="K125" s="151"/>
      <c r="L125" s="151"/>
      <c r="M125" s="151"/>
      <c r="N125" s="151"/>
      <c r="O125" s="151"/>
      <c r="P125" s="151"/>
      <c r="Q125" s="151"/>
      <c r="R125" s="151"/>
      <c r="S125" s="151"/>
      <c r="T125" s="151"/>
      <c r="U125" s="151"/>
      <c r="V125" s="151"/>
      <c r="W125" s="151"/>
    </row>
    <row r="126" spans="1:23" x14ac:dyDescent="0.25">
      <c r="A126" s="151"/>
      <c r="B126" s="347" t="s">
        <v>155</v>
      </c>
      <c r="C126" s="347">
        <v>82.8</v>
      </c>
      <c r="D126" s="151"/>
      <c r="E126" s="151"/>
      <c r="F126" s="151"/>
      <c r="G126" s="151"/>
      <c r="H126" s="151"/>
      <c r="I126" s="151"/>
      <c r="J126" s="151"/>
      <c r="K126" s="151"/>
      <c r="L126" s="151"/>
      <c r="M126" s="151"/>
      <c r="N126" s="151"/>
      <c r="O126" s="151"/>
      <c r="P126" s="151"/>
      <c r="Q126" s="151"/>
      <c r="R126" s="151"/>
      <c r="S126" s="151"/>
      <c r="T126" s="151"/>
      <c r="U126" s="151"/>
      <c r="V126" s="151"/>
      <c r="W126" s="151"/>
    </row>
    <row r="127" spans="1:23" x14ac:dyDescent="0.25">
      <c r="A127" s="151"/>
      <c r="B127" s="347" t="s">
        <v>156</v>
      </c>
      <c r="C127" s="347">
        <v>83.1</v>
      </c>
      <c r="D127" s="151"/>
      <c r="E127" s="151"/>
      <c r="F127" s="151"/>
      <c r="G127" s="151"/>
      <c r="H127" s="151"/>
      <c r="I127" s="151"/>
      <c r="J127" s="151"/>
      <c r="K127" s="151"/>
      <c r="L127" s="151"/>
      <c r="M127" s="151"/>
      <c r="N127" s="151"/>
      <c r="O127" s="151"/>
      <c r="P127" s="151"/>
      <c r="Q127" s="151"/>
      <c r="R127" s="151"/>
      <c r="S127" s="151"/>
      <c r="T127" s="151"/>
      <c r="U127" s="151"/>
      <c r="V127" s="151"/>
      <c r="W127" s="151"/>
    </row>
    <row r="128" spans="1:23" x14ac:dyDescent="0.25">
      <c r="A128" s="151"/>
      <c r="B128" s="347" t="s">
        <v>157</v>
      </c>
      <c r="C128" s="347">
        <v>83.3</v>
      </c>
      <c r="D128" s="151"/>
      <c r="E128" s="151"/>
      <c r="F128" s="151"/>
      <c r="G128" s="151"/>
      <c r="H128" s="151"/>
      <c r="I128" s="151"/>
      <c r="J128" s="151"/>
      <c r="K128" s="151"/>
      <c r="L128" s="151"/>
      <c r="M128" s="151"/>
      <c r="N128" s="151"/>
      <c r="O128" s="151"/>
      <c r="P128" s="151"/>
      <c r="Q128" s="151"/>
      <c r="R128" s="151"/>
      <c r="S128" s="151"/>
      <c r="T128" s="151"/>
      <c r="U128" s="151"/>
      <c r="V128" s="151"/>
      <c r="W128" s="151"/>
    </row>
    <row r="129" spans="1:23" x14ac:dyDescent="0.25">
      <c r="A129" s="151"/>
      <c r="B129" s="347" t="s">
        <v>158</v>
      </c>
      <c r="C129" s="347">
        <v>83.5</v>
      </c>
      <c r="D129" s="151"/>
      <c r="E129" s="151"/>
      <c r="F129" s="151"/>
      <c r="G129" s="151"/>
      <c r="H129" s="151"/>
      <c r="I129" s="151"/>
      <c r="J129" s="151"/>
      <c r="K129" s="151"/>
      <c r="L129" s="151"/>
      <c r="M129" s="151"/>
      <c r="N129" s="151"/>
      <c r="O129" s="151"/>
      <c r="P129" s="151"/>
      <c r="Q129" s="151"/>
      <c r="R129" s="151"/>
      <c r="S129" s="151"/>
      <c r="T129" s="151"/>
      <c r="U129" s="151"/>
      <c r="V129" s="151"/>
      <c r="W129" s="151"/>
    </row>
    <row r="130" spans="1:23" x14ac:dyDescent="0.25">
      <c r="A130" s="151"/>
      <c r="B130" s="347" t="s">
        <v>159</v>
      </c>
      <c r="C130" s="347">
        <v>83.1</v>
      </c>
      <c r="D130" s="151"/>
      <c r="E130" s="151"/>
      <c r="F130" s="151"/>
      <c r="G130" s="151"/>
      <c r="H130" s="151"/>
      <c r="I130" s="151"/>
      <c r="J130" s="151"/>
      <c r="K130" s="151"/>
      <c r="L130" s="151"/>
      <c r="M130" s="151"/>
      <c r="N130" s="151"/>
      <c r="O130" s="151"/>
      <c r="P130" s="151"/>
      <c r="Q130" s="151"/>
      <c r="R130" s="151"/>
      <c r="S130" s="151"/>
      <c r="T130" s="151"/>
      <c r="U130" s="151"/>
      <c r="V130" s="151"/>
      <c r="W130" s="151"/>
    </row>
    <row r="131" spans="1:23" x14ac:dyDescent="0.25">
      <c r="A131" s="151"/>
      <c r="B131" s="347" t="s">
        <v>160</v>
      </c>
      <c r="C131" s="347">
        <v>83.4</v>
      </c>
      <c r="D131" s="151"/>
      <c r="E131" s="151"/>
      <c r="F131" s="151"/>
      <c r="G131" s="151"/>
      <c r="H131" s="151"/>
      <c r="I131" s="151"/>
      <c r="J131" s="151"/>
      <c r="K131" s="151"/>
      <c r="L131" s="151"/>
      <c r="M131" s="151"/>
      <c r="N131" s="151"/>
      <c r="O131" s="151"/>
      <c r="P131" s="151"/>
      <c r="Q131" s="151"/>
      <c r="R131" s="151"/>
      <c r="S131" s="151"/>
      <c r="T131" s="151"/>
      <c r="U131" s="151"/>
      <c r="V131" s="151"/>
      <c r="W131" s="151"/>
    </row>
    <row r="132" spans="1:23" x14ac:dyDescent="0.25">
      <c r="A132" s="151"/>
      <c r="B132" s="347" t="s">
        <v>161</v>
      </c>
      <c r="C132" s="347">
        <v>83.5</v>
      </c>
      <c r="D132" s="151"/>
      <c r="E132" s="151"/>
      <c r="F132" s="151"/>
      <c r="G132" s="151"/>
      <c r="H132" s="151"/>
      <c r="I132" s="151"/>
      <c r="J132" s="151"/>
      <c r="K132" s="151"/>
      <c r="L132" s="151"/>
      <c r="M132" s="151"/>
      <c r="N132" s="151"/>
      <c r="O132" s="151"/>
      <c r="P132" s="151"/>
      <c r="Q132" s="151"/>
      <c r="R132" s="151"/>
      <c r="S132" s="151"/>
      <c r="T132" s="151"/>
      <c r="U132" s="151"/>
      <c r="V132" s="151"/>
      <c r="W132" s="151"/>
    </row>
    <row r="133" spans="1:23" x14ac:dyDescent="0.25">
      <c r="A133" s="151"/>
      <c r="B133" s="347" t="s">
        <v>162</v>
      </c>
      <c r="C133" s="347">
        <v>83.8</v>
      </c>
      <c r="D133" s="151"/>
      <c r="E133" s="151"/>
      <c r="F133" s="151"/>
      <c r="G133" s="151"/>
      <c r="H133" s="151"/>
      <c r="I133" s="151"/>
      <c r="J133" s="151"/>
      <c r="K133" s="151"/>
      <c r="L133" s="151"/>
      <c r="M133" s="151"/>
      <c r="N133" s="151"/>
      <c r="O133" s="151"/>
      <c r="P133" s="151"/>
      <c r="Q133" s="151"/>
      <c r="R133" s="151"/>
      <c r="S133" s="151"/>
      <c r="T133" s="151"/>
      <c r="U133" s="151"/>
      <c r="V133" s="151"/>
      <c r="W133" s="151"/>
    </row>
    <row r="134" spans="1:23" x14ac:dyDescent="0.25">
      <c r="A134" s="151"/>
      <c r="B134" s="347" t="s">
        <v>163</v>
      </c>
      <c r="C134" s="347">
        <v>84.1</v>
      </c>
      <c r="D134" s="151"/>
      <c r="E134" s="151"/>
      <c r="F134" s="151"/>
      <c r="G134" s="151"/>
      <c r="H134" s="151"/>
      <c r="I134" s="151"/>
      <c r="J134" s="151"/>
      <c r="K134" s="151"/>
      <c r="L134" s="151"/>
      <c r="M134" s="151"/>
      <c r="N134" s="151"/>
      <c r="O134" s="151"/>
      <c r="P134" s="151"/>
      <c r="Q134" s="151"/>
      <c r="R134" s="151"/>
      <c r="S134" s="151"/>
      <c r="T134" s="151"/>
      <c r="U134" s="151"/>
      <c r="V134" s="151"/>
      <c r="W134" s="151"/>
    </row>
    <row r="135" spans="1:23" x14ac:dyDescent="0.25">
      <c r="A135" s="151"/>
      <c r="B135" s="347" t="s">
        <v>164</v>
      </c>
      <c r="C135" s="347">
        <v>84.5</v>
      </c>
      <c r="D135" s="151"/>
      <c r="E135" s="151"/>
      <c r="F135" s="151"/>
      <c r="G135" s="151"/>
      <c r="H135" s="151"/>
      <c r="I135" s="151"/>
      <c r="J135" s="151"/>
      <c r="K135" s="151"/>
      <c r="L135" s="151"/>
      <c r="M135" s="151"/>
      <c r="N135" s="151"/>
      <c r="O135" s="151"/>
      <c r="P135" s="151"/>
      <c r="Q135" s="151"/>
      <c r="R135" s="151"/>
      <c r="S135" s="151"/>
      <c r="T135" s="151"/>
      <c r="U135" s="151"/>
      <c r="V135" s="151"/>
      <c r="W135" s="151"/>
    </row>
    <row r="136" spans="1:23" x14ac:dyDescent="0.25">
      <c r="A136" s="151"/>
      <c r="B136" s="347" t="s">
        <v>165</v>
      </c>
      <c r="C136" s="347">
        <v>84.1</v>
      </c>
      <c r="D136" s="151"/>
      <c r="E136" s="151"/>
      <c r="F136" s="151"/>
      <c r="G136" s="151"/>
      <c r="H136" s="151"/>
      <c r="I136" s="151"/>
      <c r="J136" s="151"/>
      <c r="K136" s="151"/>
      <c r="L136" s="151"/>
      <c r="M136" s="151"/>
      <c r="N136" s="151"/>
      <c r="O136" s="151"/>
      <c r="P136" s="151"/>
      <c r="Q136" s="151"/>
      <c r="R136" s="151"/>
      <c r="S136" s="151"/>
      <c r="T136" s="151"/>
      <c r="U136" s="151"/>
      <c r="V136" s="151"/>
      <c r="W136" s="151"/>
    </row>
    <row r="137" spans="1:23" x14ac:dyDescent="0.25">
      <c r="A137" s="151"/>
      <c r="B137" s="347" t="s">
        <v>166</v>
      </c>
      <c r="C137" s="347">
        <v>84.6</v>
      </c>
      <c r="D137" s="151"/>
      <c r="E137" s="151"/>
      <c r="F137" s="151"/>
      <c r="G137" s="151"/>
      <c r="H137" s="151"/>
      <c r="I137" s="151"/>
      <c r="J137" s="151"/>
      <c r="K137" s="151"/>
      <c r="L137" s="151"/>
      <c r="M137" s="151"/>
      <c r="N137" s="151"/>
      <c r="O137" s="151"/>
      <c r="P137" s="151"/>
      <c r="Q137" s="151"/>
      <c r="R137" s="151"/>
      <c r="S137" s="151"/>
      <c r="T137" s="151"/>
      <c r="U137" s="151"/>
      <c r="V137" s="151"/>
      <c r="W137" s="151"/>
    </row>
    <row r="138" spans="1:23" x14ac:dyDescent="0.25">
      <c r="A138" s="151"/>
      <c r="B138" s="347" t="s">
        <v>167</v>
      </c>
      <c r="C138" s="347">
        <v>84.9</v>
      </c>
      <c r="D138" s="151"/>
      <c r="E138" s="151"/>
      <c r="F138" s="151"/>
      <c r="G138" s="151"/>
      <c r="H138" s="151"/>
      <c r="I138" s="151"/>
      <c r="J138" s="151"/>
      <c r="K138" s="151"/>
      <c r="L138" s="151"/>
      <c r="M138" s="151"/>
      <c r="N138" s="151"/>
      <c r="O138" s="151"/>
      <c r="P138" s="151"/>
      <c r="Q138" s="151"/>
      <c r="R138" s="151"/>
      <c r="S138" s="151"/>
      <c r="T138" s="151"/>
      <c r="U138" s="151"/>
      <c r="V138" s="151"/>
      <c r="W138" s="151"/>
    </row>
    <row r="139" spans="1:23" x14ac:dyDescent="0.25">
      <c r="A139" s="151"/>
      <c r="B139" s="347" t="s">
        <v>168</v>
      </c>
      <c r="C139" s="347">
        <v>85.6</v>
      </c>
      <c r="D139" s="151"/>
      <c r="E139" s="151"/>
      <c r="F139" s="151"/>
      <c r="G139" s="151"/>
      <c r="H139" s="151"/>
      <c r="I139" s="151"/>
      <c r="J139" s="151"/>
      <c r="K139" s="151"/>
      <c r="L139" s="151"/>
      <c r="M139" s="151"/>
      <c r="N139" s="151"/>
      <c r="O139" s="151"/>
      <c r="P139" s="151"/>
      <c r="Q139" s="151"/>
      <c r="R139" s="151"/>
      <c r="S139" s="151"/>
      <c r="T139" s="151"/>
      <c r="U139" s="151"/>
      <c r="V139" s="151"/>
      <c r="W139" s="151"/>
    </row>
    <row r="140" spans="1:23" x14ac:dyDescent="0.25">
      <c r="A140" s="151"/>
      <c r="B140" s="347" t="s">
        <v>169</v>
      </c>
      <c r="C140" s="347">
        <v>86.1</v>
      </c>
      <c r="D140" s="151"/>
      <c r="E140" s="151"/>
      <c r="F140" s="151"/>
      <c r="G140" s="151"/>
      <c r="H140" s="151"/>
      <c r="I140" s="151"/>
      <c r="J140" s="151"/>
      <c r="K140" s="151"/>
      <c r="L140" s="151"/>
      <c r="M140" s="151"/>
      <c r="N140" s="151"/>
      <c r="O140" s="151"/>
      <c r="P140" s="151"/>
      <c r="Q140" s="151"/>
      <c r="R140" s="151"/>
      <c r="S140" s="151"/>
      <c r="T140" s="151"/>
      <c r="U140" s="151"/>
      <c r="V140" s="151"/>
      <c r="W140" s="151"/>
    </row>
    <row r="141" spans="1:23" x14ac:dyDescent="0.25">
      <c r="A141" s="151"/>
      <c r="B141" s="347" t="s">
        <v>170</v>
      </c>
      <c r="C141" s="347">
        <v>86.6</v>
      </c>
      <c r="D141" s="151"/>
      <c r="E141" s="151"/>
      <c r="F141" s="151"/>
      <c r="G141" s="151"/>
      <c r="H141" s="151"/>
      <c r="I141" s="151"/>
      <c r="J141" s="151"/>
      <c r="K141" s="151"/>
      <c r="L141" s="151"/>
      <c r="M141" s="151"/>
      <c r="N141" s="151"/>
      <c r="O141" s="151"/>
      <c r="P141" s="151"/>
      <c r="Q141" s="151"/>
      <c r="R141" s="151"/>
      <c r="S141" s="151"/>
      <c r="T141" s="151"/>
      <c r="U141" s="151"/>
      <c r="V141" s="151"/>
      <c r="W141" s="151"/>
    </row>
    <row r="142" spans="1:23" x14ac:dyDescent="0.25">
      <c r="A142" s="151"/>
      <c r="B142" s="347" t="s">
        <v>171</v>
      </c>
      <c r="C142" s="347">
        <v>86.6</v>
      </c>
      <c r="D142" s="151"/>
      <c r="E142" s="151"/>
      <c r="F142" s="151"/>
      <c r="G142" s="151"/>
      <c r="H142" s="151"/>
      <c r="I142" s="151"/>
      <c r="J142" s="151"/>
      <c r="K142" s="151"/>
      <c r="L142" s="151"/>
      <c r="M142" s="151"/>
      <c r="N142" s="151"/>
      <c r="O142" s="151"/>
      <c r="P142" s="151"/>
      <c r="Q142" s="151"/>
      <c r="R142" s="151"/>
      <c r="S142" s="151"/>
      <c r="T142" s="151"/>
      <c r="U142" s="151"/>
      <c r="V142" s="151"/>
      <c r="W142" s="151"/>
    </row>
    <row r="143" spans="1:23" x14ac:dyDescent="0.25">
      <c r="A143" s="151"/>
      <c r="B143" s="347" t="s">
        <v>172</v>
      </c>
      <c r="C143" s="347">
        <v>87.1</v>
      </c>
      <c r="D143" s="151"/>
      <c r="E143" s="151"/>
      <c r="F143" s="151"/>
      <c r="G143" s="151"/>
      <c r="H143" s="151"/>
      <c r="I143" s="151"/>
      <c r="J143" s="151"/>
      <c r="K143" s="151"/>
      <c r="L143" s="151"/>
      <c r="M143" s="151"/>
      <c r="N143" s="151"/>
      <c r="O143" s="151"/>
      <c r="P143" s="151"/>
      <c r="Q143" s="151"/>
      <c r="R143" s="151"/>
      <c r="S143" s="151"/>
      <c r="T143" s="151"/>
      <c r="U143" s="151"/>
      <c r="V143" s="151"/>
      <c r="W143" s="151"/>
    </row>
    <row r="144" spans="1:23" x14ac:dyDescent="0.25">
      <c r="A144" s="151"/>
      <c r="B144" s="347" t="s">
        <v>173</v>
      </c>
      <c r="C144" s="347">
        <v>87.5</v>
      </c>
      <c r="D144" s="151"/>
      <c r="E144" s="151"/>
      <c r="F144" s="151"/>
      <c r="G144" s="151"/>
      <c r="H144" s="151"/>
      <c r="I144" s="151"/>
      <c r="J144" s="151"/>
      <c r="K144" s="151"/>
      <c r="L144" s="151"/>
      <c r="M144" s="151"/>
      <c r="N144" s="151"/>
      <c r="O144" s="151"/>
      <c r="P144" s="151"/>
      <c r="Q144" s="151"/>
      <c r="R144" s="151"/>
      <c r="S144" s="151"/>
      <c r="T144" s="151"/>
      <c r="U144" s="151"/>
      <c r="V144" s="151"/>
      <c r="W144" s="151"/>
    </row>
    <row r="145" spans="1:23" x14ac:dyDescent="0.25">
      <c r="A145" s="151"/>
      <c r="B145" s="347" t="s">
        <v>174</v>
      </c>
      <c r="C145" s="347">
        <v>87.3</v>
      </c>
      <c r="D145" s="151"/>
      <c r="E145" s="151"/>
      <c r="F145" s="151"/>
      <c r="G145" s="151"/>
      <c r="H145" s="151"/>
      <c r="I145" s="151"/>
      <c r="J145" s="151"/>
      <c r="K145" s="151"/>
      <c r="L145" s="151"/>
      <c r="M145" s="151"/>
      <c r="N145" s="151"/>
      <c r="O145" s="151"/>
      <c r="P145" s="151"/>
      <c r="Q145" s="151"/>
      <c r="R145" s="151"/>
      <c r="S145" s="151"/>
      <c r="T145" s="151"/>
      <c r="U145" s="151"/>
      <c r="V145" s="151"/>
      <c r="W145" s="151"/>
    </row>
    <row r="146" spans="1:23" x14ac:dyDescent="0.25">
      <c r="A146" s="151"/>
      <c r="B146" s="347" t="s">
        <v>175</v>
      </c>
      <c r="C146" s="347">
        <v>87.3</v>
      </c>
      <c r="D146" s="151"/>
      <c r="E146" s="151"/>
      <c r="F146" s="151"/>
      <c r="G146" s="151"/>
      <c r="H146" s="151"/>
      <c r="I146" s="151"/>
      <c r="J146" s="151"/>
      <c r="K146" s="151"/>
      <c r="L146" s="151"/>
      <c r="M146" s="151"/>
      <c r="N146" s="151"/>
      <c r="O146" s="151"/>
      <c r="P146" s="151"/>
      <c r="Q146" s="151"/>
      <c r="R146" s="151"/>
      <c r="S146" s="151"/>
      <c r="T146" s="151"/>
      <c r="U146" s="151"/>
      <c r="V146" s="151"/>
      <c r="W146" s="151"/>
    </row>
    <row r="147" spans="1:23" x14ac:dyDescent="0.25">
      <c r="A147" s="151"/>
      <c r="B147" s="347" t="s">
        <v>176</v>
      </c>
      <c r="C147" s="347">
        <v>87.1</v>
      </c>
      <c r="D147" s="151"/>
      <c r="E147" s="151"/>
      <c r="F147" s="151"/>
      <c r="G147" s="151"/>
      <c r="H147" s="151"/>
      <c r="I147" s="151"/>
      <c r="J147" s="151"/>
      <c r="K147" s="151"/>
      <c r="L147" s="151"/>
      <c r="M147" s="151"/>
      <c r="N147" s="151"/>
      <c r="O147" s="151"/>
      <c r="P147" s="151"/>
      <c r="Q147" s="151"/>
      <c r="R147" s="151"/>
      <c r="S147" s="151"/>
      <c r="T147" s="151"/>
      <c r="U147" s="151"/>
      <c r="V147" s="151"/>
      <c r="W147" s="151"/>
    </row>
    <row r="148" spans="1:23" x14ac:dyDescent="0.25">
      <c r="A148" s="151"/>
      <c r="B148" s="347" t="s">
        <v>177</v>
      </c>
      <c r="C148" s="347">
        <v>86.6</v>
      </c>
      <c r="D148" s="151"/>
      <c r="E148" s="151"/>
      <c r="F148" s="151"/>
      <c r="G148" s="151"/>
      <c r="H148" s="151"/>
      <c r="I148" s="151"/>
      <c r="J148" s="151"/>
      <c r="K148" s="151"/>
      <c r="L148" s="151"/>
      <c r="M148" s="151"/>
      <c r="N148" s="151"/>
      <c r="O148" s="151"/>
      <c r="P148" s="151"/>
      <c r="Q148" s="151"/>
      <c r="R148" s="151"/>
      <c r="S148" s="151"/>
      <c r="T148" s="151"/>
      <c r="U148" s="151"/>
      <c r="V148" s="151"/>
      <c r="W148" s="151"/>
    </row>
    <row r="149" spans="1:23" x14ac:dyDescent="0.25">
      <c r="A149" s="151"/>
      <c r="B149" s="347" t="s">
        <v>178</v>
      </c>
      <c r="C149" s="347">
        <v>87.2</v>
      </c>
      <c r="D149" s="151"/>
      <c r="E149" s="151"/>
      <c r="F149" s="151"/>
      <c r="G149" s="151"/>
      <c r="H149" s="151"/>
      <c r="I149" s="151"/>
      <c r="J149" s="151"/>
      <c r="K149" s="151"/>
      <c r="L149" s="151"/>
      <c r="M149" s="151"/>
      <c r="N149" s="151"/>
      <c r="O149" s="151"/>
      <c r="P149" s="151"/>
      <c r="Q149" s="151"/>
      <c r="R149" s="151"/>
      <c r="S149" s="151"/>
      <c r="T149" s="151"/>
      <c r="U149" s="151"/>
      <c r="V149" s="151"/>
      <c r="W149" s="151"/>
    </row>
    <row r="150" spans="1:23" x14ac:dyDescent="0.25">
      <c r="A150" s="151"/>
      <c r="B150" s="347" t="s">
        <v>179</v>
      </c>
      <c r="C150" s="347">
        <v>87.3</v>
      </c>
      <c r="D150" s="151"/>
      <c r="E150" s="151"/>
      <c r="F150" s="151"/>
      <c r="G150" s="151"/>
      <c r="H150" s="151"/>
      <c r="I150" s="151"/>
      <c r="J150" s="151"/>
      <c r="K150" s="151"/>
      <c r="L150" s="151"/>
      <c r="M150" s="151"/>
      <c r="N150" s="151"/>
      <c r="O150" s="151"/>
      <c r="P150" s="151"/>
      <c r="Q150" s="151"/>
      <c r="R150" s="151"/>
      <c r="S150" s="151"/>
      <c r="T150" s="151"/>
      <c r="U150" s="151"/>
      <c r="V150" s="151"/>
      <c r="W150" s="151"/>
    </row>
    <row r="151" spans="1:23" x14ac:dyDescent="0.25">
      <c r="A151" s="151"/>
      <c r="B151" s="347" t="s">
        <v>180</v>
      </c>
      <c r="C151" s="347">
        <v>87.5</v>
      </c>
      <c r="D151" s="151"/>
      <c r="E151" s="151"/>
      <c r="F151" s="151"/>
      <c r="G151" s="151"/>
      <c r="H151" s="151"/>
      <c r="I151" s="151"/>
      <c r="J151" s="151"/>
      <c r="K151" s="151"/>
      <c r="L151" s="151"/>
      <c r="M151" s="151"/>
      <c r="N151" s="151"/>
      <c r="O151" s="151"/>
      <c r="P151" s="151"/>
      <c r="Q151" s="151"/>
      <c r="R151" s="151"/>
      <c r="S151" s="151"/>
      <c r="T151" s="151"/>
      <c r="U151" s="151"/>
      <c r="V151" s="151"/>
      <c r="W151" s="151"/>
    </row>
    <row r="152" spans="1:23" x14ac:dyDescent="0.25">
      <c r="A152" s="151"/>
      <c r="B152" s="347" t="s">
        <v>181</v>
      </c>
      <c r="C152" s="347">
        <v>87.9</v>
      </c>
      <c r="D152" s="151"/>
      <c r="E152" s="151"/>
      <c r="F152" s="151"/>
      <c r="G152" s="151"/>
      <c r="H152" s="151"/>
      <c r="I152" s="151"/>
      <c r="J152" s="151"/>
      <c r="K152" s="151"/>
      <c r="L152" s="151"/>
      <c r="M152" s="151"/>
      <c r="N152" s="151"/>
      <c r="O152" s="151"/>
      <c r="P152" s="151"/>
      <c r="Q152" s="151"/>
      <c r="R152" s="151"/>
      <c r="S152" s="151"/>
      <c r="T152" s="151"/>
      <c r="U152" s="151"/>
      <c r="V152" s="151"/>
      <c r="W152" s="151"/>
    </row>
    <row r="153" spans="1:23" x14ac:dyDescent="0.25">
      <c r="A153" s="151"/>
      <c r="B153" s="347" t="s">
        <v>182</v>
      </c>
      <c r="C153" s="347">
        <v>88.1</v>
      </c>
      <c r="D153" s="151"/>
      <c r="E153" s="151"/>
      <c r="F153" s="151"/>
      <c r="G153" s="151"/>
      <c r="H153" s="151"/>
      <c r="I153" s="151"/>
      <c r="J153" s="151"/>
      <c r="K153" s="151"/>
      <c r="L153" s="151"/>
      <c r="M153" s="151"/>
      <c r="N153" s="151"/>
      <c r="O153" s="151"/>
      <c r="P153" s="151"/>
      <c r="Q153" s="151"/>
      <c r="R153" s="151"/>
      <c r="S153" s="151"/>
      <c r="T153" s="151"/>
      <c r="U153" s="151"/>
      <c r="V153" s="151"/>
      <c r="W153" s="151"/>
    </row>
    <row r="154" spans="1:23" x14ac:dyDescent="0.25">
      <c r="A154" s="151"/>
      <c r="B154" s="347" t="s">
        <v>183</v>
      </c>
      <c r="C154" s="347">
        <v>88</v>
      </c>
      <c r="D154" s="151"/>
      <c r="E154" s="151"/>
      <c r="F154" s="151"/>
      <c r="G154" s="151"/>
      <c r="H154" s="151"/>
      <c r="I154" s="151"/>
      <c r="J154" s="151"/>
      <c r="K154" s="151"/>
      <c r="L154" s="151"/>
      <c r="M154" s="151"/>
      <c r="N154" s="151"/>
      <c r="O154" s="151"/>
      <c r="P154" s="151"/>
      <c r="Q154" s="151"/>
      <c r="R154" s="151"/>
      <c r="S154" s="151"/>
      <c r="T154" s="151"/>
      <c r="U154" s="151"/>
      <c r="V154" s="151"/>
      <c r="W154" s="151"/>
    </row>
    <row r="155" spans="1:23" x14ac:dyDescent="0.25">
      <c r="A155" s="151"/>
      <c r="B155" s="347" t="s">
        <v>184</v>
      </c>
      <c r="C155" s="347">
        <v>88.3</v>
      </c>
      <c r="D155" s="151"/>
      <c r="E155" s="151"/>
      <c r="F155" s="151"/>
      <c r="G155" s="151"/>
      <c r="H155" s="151"/>
      <c r="I155" s="151"/>
      <c r="J155" s="151"/>
      <c r="K155" s="151"/>
      <c r="L155" s="151"/>
      <c r="M155" s="151"/>
      <c r="N155" s="151"/>
      <c r="O155" s="151"/>
      <c r="P155" s="151"/>
      <c r="Q155" s="151"/>
      <c r="R155" s="151"/>
      <c r="S155" s="151"/>
      <c r="T155" s="151"/>
      <c r="U155" s="151"/>
      <c r="V155" s="151"/>
      <c r="W155" s="151"/>
    </row>
    <row r="156" spans="1:23" x14ac:dyDescent="0.25">
      <c r="A156" s="151"/>
      <c r="B156" s="347" t="s">
        <v>185</v>
      </c>
      <c r="C156" s="347">
        <v>88.3</v>
      </c>
      <c r="D156" s="151"/>
      <c r="E156" s="151"/>
      <c r="F156" s="151"/>
      <c r="G156" s="151"/>
      <c r="H156" s="151"/>
      <c r="I156" s="151"/>
      <c r="J156" s="151"/>
      <c r="K156" s="151"/>
      <c r="L156" s="151"/>
      <c r="M156" s="151"/>
      <c r="N156" s="151"/>
      <c r="O156" s="151"/>
      <c r="P156" s="151"/>
      <c r="Q156" s="151"/>
      <c r="R156" s="151"/>
      <c r="S156" s="151"/>
      <c r="T156" s="151"/>
      <c r="U156" s="151"/>
      <c r="V156" s="151"/>
      <c r="W156" s="151"/>
    </row>
    <row r="157" spans="1:23" x14ac:dyDescent="0.25">
      <c r="A157" s="151"/>
      <c r="B157" s="347" t="s">
        <v>186</v>
      </c>
      <c r="C157" s="347">
        <v>88.4</v>
      </c>
      <c r="D157" s="151"/>
      <c r="E157" s="151"/>
      <c r="F157" s="151"/>
      <c r="G157" s="151"/>
      <c r="H157" s="151"/>
      <c r="I157" s="151"/>
      <c r="J157" s="151"/>
      <c r="K157" s="151"/>
      <c r="L157" s="151"/>
      <c r="M157" s="151"/>
      <c r="N157" s="151"/>
      <c r="O157" s="151"/>
      <c r="P157" s="151"/>
      <c r="Q157" s="151"/>
      <c r="R157" s="151"/>
      <c r="S157" s="151"/>
      <c r="T157" s="151"/>
      <c r="U157" s="151"/>
      <c r="V157" s="151"/>
      <c r="W157" s="151"/>
    </row>
    <row r="158" spans="1:23" x14ac:dyDescent="0.25">
      <c r="A158" s="151"/>
      <c r="B158" s="347" t="s">
        <v>187</v>
      </c>
      <c r="C158" s="347">
        <v>88.6</v>
      </c>
      <c r="D158" s="151"/>
      <c r="E158" s="151"/>
      <c r="F158" s="151"/>
      <c r="G158" s="151"/>
      <c r="H158" s="151"/>
      <c r="I158" s="151"/>
      <c r="J158" s="151"/>
      <c r="K158" s="151"/>
      <c r="L158" s="151"/>
      <c r="M158" s="151"/>
      <c r="N158" s="151"/>
      <c r="O158" s="151"/>
      <c r="P158" s="151"/>
      <c r="Q158" s="151"/>
      <c r="R158" s="151"/>
      <c r="S158" s="151"/>
      <c r="T158" s="151"/>
      <c r="U158" s="151"/>
      <c r="V158" s="151"/>
      <c r="W158" s="151"/>
    </row>
    <row r="159" spans="1:23" x14ac:dyDescent="0.25">
      <c r="A159" s="151"/>
      <c r="B159" s="347" t="s">
        <v>188</v>
      </c>
      <c r="C159" s="347">
        <v>88.9</v>
      </c>
      <c r="D159" s="151"/>
      <c r="E159" s="151"/>
      <c r="F159" s="151"/>
      <c r="G159" s="151"/>
      <c r="H159" s="151"/>
      <c r="I159" s="151"/>
      <c r="J159" s="151"/>
      <c r="K159" s="151"/>
      <c r="L159" s="151"/>
      <c r="M159" s="151"/>
      <c r="N159" s="151"/>
      <c r="O159" s="151"/>
      <c r="P159" s="151"/>
      <c r="Q159" s="151"/>
      <c r="R159" s="151"/>
      <c r="S159" s="151"/>
      <c r="T159" s="151"/>
      <c r="U159" s="151"/>
      <c r="V159" s="151"/>
      <c r="W159" s="151"/>
    </row>
    <row r="160" spans="1:23" x14ac:dyDescent="0.25">
      <c r="A160" s="151"/>
      <c r="B160" s="347" t="s">
        <v>189</v>
      </c>
      <c r="C160" s="347">
        <v>88.8</v>
      </c>
      <c r="D160" s="151"/>
      <c r="E160" s="151"/>
      <c r="F160" s="151"/>
      <c r="G160" s="151"/>
      <c r="H160" s="151"/>
      <c r="I160" s="151"/>
      <c r="J160" s="151"/>
      <c r="K160" s="151"/>
      <c r="L160" s="151"/>
      <c r="M160" s="151"/>
      <c r="N160" s="151"/>
      <c r="O160" s="151"/>
      <c r="P160" s="151"/>
      <c r="Q160" s="151"/>
      <c r="R160" s="151"/>
      <c r="S160" s="151"/>
      <c r="T160" s="151"/>
      <c r="U160" s="151"/>
      <c r="V160" s="151"/>
      <c r="W160" s="151"/>
    </row>
    <row r="161" spans="1:23" x14ac:dyDescent="0.25">
      <c r="A161" s="151"/>
      <c r="B161" s="347" t="s">
        <v>190</v>
      </c>
      <c r="C161" s="347">
        <v>89</v>
      </c>
      <c r="D161" s="151"/>
      <c r="E161" s="151"/>
      <c r="F161" s="151"/>
      <c r="G161" s="151"/>
      <c r="H161" s="151"/>
      <c r="I161" s="151"/>
      <c r="J161" s="151"/>
      <c r="K161" s="151"/>
      <c r="L161" s="151"/>
      <c r="M161" s="151"/>
      <c r="N161" s="151"/>
      <c r="O161" s="151"/>
      <c r="P161" s="151"/>
      <c r="Q161" s="151"/>
      <c r="R161" s="151"/>
      <c r="S161" s="151"/>
      <c r="T161" s="151"/>
      <c r="U161" s="151"/>
      <c r="V161" s="151"/>
      <c r="W161" s="151"/>
    </row>
    <row r="162" spans="1:23" x14ac:dyDescent="0.25">
      <c r="A162" s="151"/>
      <c r="B162" s="347" t="s">
        <v>191</v>
      </c>
      <c r="C162" s="347">
        <v>89.4</v>
      </c>
      <c r="D162" s="151"/>
      <c r="E162" s="151"/>
      <c r="F162" s="151"/>
      <c r="G162" s="151"/>
      <c r="H162" s="151"/>
      <c r="I162" s="151"/>
      <c r="J162" s="151"/>
      <c r="K162" s="151"/>
      <c r="L162" s="151"/>
      <c r="M162" s="151"/>
      <c r="N162" s="151"/>
      <c r="O162" s="151"/>
      <c r="P162" s="151"/>
      <c r="Q162" s="151"/>
      <c r="R162" s="151"/>
      <c r="S162" s="151"/>
      <c r="T162" s="151"/>
      <c r="U162" s="151"/>
      <c r="V162" s="151"/>
      <c r="W162" s="151"/>
    </row>
    <row r="163" spans="1:23" x14ac:dyDescent="0.25">
      <c r="A163" s="151"/>
      <c r="B163" s="347" t="s">
        <v>192</v>
      </c>
      <c r="C163" s="347">
        <v>89.9</v>
      </c>
      <c r="D163" s="151"/>
      <c r="E163" s="151"/>
      <c r="F163" s="151"/>
      <c r="G163" s="151"/>
      <c r="H163" s="151"/>
      <c r="I163" s="151"/>
      <c r="J163" s="151"/>
      <c r="K163" s="151"/>
      <c r="L163" s="151"/>
      <c r="M163" s="151"/>
      <c r="N163" s="151"/>
      <c r="O163" s="151"/>
      <c r="P163" s="151"/>
      <c r="Q163" s="151"/>
      <c r="R163" s="151"/>
      <c r="S163" s="151"/>
      <c r="T163" s="151"/>
      <c r="U163" s="151"/>
      <c r="V163" s="151"/>
      <c r="W163" s="151"/>
    </row>
    <row r="164" spans="1:23" x14ac:dyDescent="0.25">
      <c r="A164" s="151"/>
      <c r="B164" s="347" t="s">
        <v>193</v>
      </c>
      <c r="C164" s="347">
        <v>90.1</v>
      </c>
      <c r="D164" s="151"/>
      <c r="E164" s="151"/>
      <c r="F164" s="151"/>
      <c r="G164" s="151"/>
      <c r="H164" s="151"/>
      <c r="I164" s="151"/>
      <c r="J164" s="151"/>
      <c r="K164" s="151"/>
      <c r="L164" s="151"/>
      <c r="M164" s="151"/>
      <c r="N164" s="151"/>
      <c r="O164" s="151"/>
      <c r="P164" s="151"/>
      <c r="Q164" s="151"/>
      <c r="R164" s="151"/>
      <c r="S164" s="151"/>
      <c r="T164" s="151"/>
      <c r="U164" s="151"/>
      <c r="V164" s="151"/>
      <c r="W164" s="151"/>
    </row>
    <row r="165" spans="1:23" x14ac:dyDescent="0.25">
      <c r="A165" s="151"/>
      <c r="B165" s="347" t="s">
        <v>194</v>
      </c>
      <c r="C165" s="347">
        <v>90.2</v>
      </c>
      <c r="D165" s="151"/>
      <c r="E165" s="151"/>
      <c r="F165" s="151"/>
      <c r="G165" s="151"/>
      <c r="H165" s="151"/>
      <c r="I165" s="151"/>
      <c r="J165" s="151"/>
      <c r="K165" s="151"/>
      <c r="L165" s="151"/>
      <c r="M165" s="151"/>
      <c r="N165" s="151"/>
      <c r="O165" s="151"/>
      <c r="P165" s="151"/>
      <c r="Q165" s="151"/>
      <c r="R165" s="151"/>
      <c r="S165" s="151"/>
      <c r="T165" s="151"/>
      <c r="U165" s="151"/>
      <c r="V165" s="151"/>
      <c r="W165" s="151"/>
    </row>
    <row r="166" spans="1:23" x14ac:dyDescent="0.25">
      <c r="A166" s="151"/>
      <c r="B166" s="347" t="s">
        <v>195</v>
      </c>
      <c r="C166" s="347">
        <v>90</v>
      </c>
      <c r="D166" s="151"/>
      <c r="E166" s="151"/>
      <c r="F166" s="151"/>
      <c r="G166" s="151"/>
      <c r="H166" s="151"/>
      <c r="I166" s="151"/>
      <c r="J166" s="151"/>
      <c r="K166" s="151"/>
      <c r="L166" s="151"/>
      <c r="M166" s="151"/>
      <c r="N166" s="151"/>
      <c r="O166" s="151"/>
      <c r="P166" s="151"/>
      <c r="Q166" s="151"/>
      <c r="R166" s="151"/>
      <c r="S166" s="151"/>
      <c r="T166" s="151"/>
      <c r="U166" s="151"/>
      <c r="V166" s="151"/>
      <c r="W166" s="151"/>
    </row>
    <row r="167" spans="1:23" x14ac:dyDescent="0.25">
      <c r="A167" s="151"/>
      <c r="B167" s="347" t="s">
        <v>196</v>
      </c>
      <c r="C167" s="347">
        <v>90.4</v>
      </c>
      <c r="D167" s="151"/>
      <c r="E167" s="151"/>
      <c r="F167" s="151"/>
      <c r="G167" s="151"/>
      <c r="H167" s="151"/>
      <c r="I167" s="151"/>
      <c r="J167" s="151"/>
      <c r="K167" s="151"/>
      <c r="L167" s="151"/>
      <c r="M167" s="151"/>
      <c r="N167" s="151"/>
      <c r="O167" s="151"/>
      <c r="P167" s="151"/>
      <c r="Q167" s="151"/>
      <c r="R167" s="151"/>
      <c r="S167" s="151"/>
      <c r="T167" s="151"/>
      <c r="U167" s="151"/>
      <c r="V167" s="151"/>
      <c r="W167" s="151"/>
    </row>
    <row r="168" spans="1:23" x14ac:dyDescent="0.25">
      <c r="A168" s="151"/>
      <c r="B168" s="347" t="s">
        <v>197</v>
      </c>
      <c r="C168" s="347">
        <v>90.4</v>
      </c>
      <c r="D168" s="151"/>
      <c r="E168" s="151"/>
      <c r="F168" s="151"/>
      <c r="G168" s="151"/>
      <c r="H168" s="151"/>
      <c r="I168" s="151"/>
      <c r="J168" s="151"/>
      <c r="K168" s="151"/>
      <c r="L168" s="151"/>
      <c r="M168" s="151"/>
      <c r="N168" s="151"/>
      <c r="O168" s="151"/>
      <c r="P168" s="151"/>
      <c r="Q168" s="151"/>
      <c r="R168" s="151"/>
      <c r="S168" s="151"/>
      <c r="T168" s="151"/>
      <c r="U168" s="151"/>
      <c r="V168" s="151"/>
      <c r="W168" s="151"/>
    </row>
    <row r="169" spans="1:23" x14ac:dyDescent="0.25">
      <c r="A169" s="151"/>
      <c r="B169" s="347" t="s">
        <v>198</v>
      </c>
      <c r="C169" s="347">
        <v>90.6</v>
      </c>
      <c r="D169" s="151"/>
      <c r="E169" s="151"/>
      <c r="F169" s="151"/>
      <c r="G169" s="151"/>
      <c r="H169" s="151"/>
      <c r="I169" s="151"/>
      <c r="J169" s="151"/>
      <c r="K169" s="151"/>
      <c r="L169" s="151"/>
      <c r="M169" s="151"/>
      <c r="N169" s="151"/>
      <c r="O169" s="151"/>
      <c r="P169" s="151"/>
      <c r="Q169" s="151"/>
      <c r="R169" s="151"/>
      <c r="S169" s="151"/>
      <c r="T169" s="151"/>
      <c r="U169" s="151"/>
      <c r="V169" s="151"/>
      <c r="W169" s="151"/>
    </row>
    <row r="170" spans="1:23" x14ac:dyDescent="0.25">
      <c r="A170" s="151"/>
      <c r="B170" s="347" t="s">
        <v>199</v>
      </c>
      <c r="C170" s="347">
        <v>90.9</v>
      </c>
      <c r="D170" s="151"/>
      <c r="E170" s="151"/>
      <c r="F170" s="151"/>
      <c r="G170" s="151"/>
      <c r="H170" s="151"/>
      <c r="I170" s="151"/>
      <c r="J170" s="151"/>
      <c r="K170" s="151"/>
      <c r="L170" s="151"/>
      <c r="M170" s="151"/>
      <c r="N170" s="151"/>
      <c r="O170" s="151"/>
      <c r="P170" s="151"/>
      <c r="Q170" s="151"/>
      <c r="R170" s="151"/>
      <c r="S170" s="151"/>
      <c r="T170" s="151"/>
      <c r="U170" s="151"/>
      <c r="V170" s="151"/>
      <c r="W170" s="151"/>
    </row>
    <row r="171" spans="1:23" x14ac:dyDescent="0.25">
      <c r="A171" s="151"/>
      <c r="B171" s="347" t="s">
        <v>200</v>
      </c>
      <c r="C171" s="347">
        <v>91.7</v>
      </c>
      <c r="D171" s="151"/>
      <c r="E171" s="151"/>
      <c r="F171" s="151"/>
      <c r="G171" s="151"/>
      <c r="H171" s="151"/>
      <c r="I171" s="151"/>
      <c r="J171" s="151"/>
      <c r="K171" s="151"/>
      <c r="L171" s="151"/>
      <c r="M171" s="151"/>
      <c r="N171" s="151"/>
      <c r="O171" s="151"/>
      <c r="P171" s="151"/>
      <c r="Q171" s="151"/>
      <c r="R171" s="151"/>
      <c r="S171" s="151"/>
      <c r="T171" s="151"/>
      <c r="U171" s="151"/>
      <c r="V171" s="151"/>
      <c r="W171" s="151"/>
    </row>
    <row r="172" spans="1:23" x14ac:dyDescent="0.25">
      <c r="A172" s="151"/>
      <c r="B172" s="347" t="s">
        <v>201</v>
      </c>
      <c r="C172" s="347">
        <v>91.8</v>
      </c>
      <c r="D172" s="151"/>
      <c r="E172" s="151"/>
      <c r="F172" s="151"/>
      <c r="G172" s="151"/>
      <c r="H172" s="151"/>
      <c r="I172" s="151"/>
      <c r="J172" s="151"/>
      <c r="K172" s="151"/>
      <c r="L172" s="151"/>
      <c r="M172" s="151"/>
      <c r="N172" s="151"/>
      <c r="O172" s="151"/>
      <c r="P172" s="151"/>
      <c r="Q172" s="151"/>
      <c r="R172" s="151"/>
      <c r="S172" s="151"/>
      <c r="T172" s="151"/>
      <c r="U172" s="151"/>
      <c r="V172" s="151"/>
      <c r="W172" s="151"/>
    </row>
    <row r="173" spans="1:23" x14ac:dyDescent="0.25">
      <c r="A173" s="151"/>
      <c r="B173" s="347" t="s">
        <v>202</v>
      </c>
      <c r="C173" s="347">
        <v>92.3</v>
      </c>
      <c r="D173" s="151"/>
      <c r="E173" s="151"/>
      <c r="F173" s="151"/>
      <c r="G173" s="151"/>
      <c r="H173" s="151"/>
      <c r="I173" s="151"/>
      <c r="J173" s="151"/>
      <c r="K173" s="151"/>
      <c r="L173" s="151"/>
      <c r="M173" s="151"/>
      <c r="N173" s="151"/>
      <c r="O173" s="151"/>
      <c r="P173" s="151"/>
      <c r="Q173" s="151"/>
      <c r="R173" s="151"/>
      <c r="S173" s="151"/>
      <c r="T173" s="151"/>
      <c r="U173" s="151"/>
      <c r="V173" s="151"/>
      <c r="W173" s="151"/>
    </row>
    <row r="174" spans="1:23" x14ac:dyDescent="0.25">
      <c r="A174" s="151"/>
      <c r="B174" s="347" t="s">
        <v>203</v>
      </c>
      <c r="C174" s="347">
        <v>92.6</v>
      </c>
      <c r="D174" s="151"/>
      <c r="E174" s="151"/>
      <c r="F174" s="151"/>
      <c r="G174" s="151"/>
      <c r="H174" s="151"/>
      <c r="I174" s="151"/>
      <c r="J174" s="151"/>
      <c r="K174" s="151"/>
      <c r="L174" s="151"/>
      <c r="M174" s="151"/>
      <c r="N174" s="151"/>
      <c r="O174" s="151"/>
      <c r="P174" s="151"/>
      <c r="Q174" s="151"/>
      <c r="R174" s="151"/>
      <c r="S174" s="151"/>
      <c r="T174" s="151"/>
      <c r="U174" s="151"/>
      <c r="V174" s="151"/>
      <c r="W174" s="151"/>
    </row>
    <row r="175" spans="1:23" x14ac:dyDescent="0.25">
      <c r="A175" s="151"/>
      <c r="B175" s="347" t="s">
        <v>204</v>
      </c>
      <c r="C175" s="347">
        <v>93.3</v>
      </c>
      <c r="D175" s="151"/>
      <c r="E175" s="151"/>
      <c r="F175" s="151"/>
      <c r="G175" s="151"/>
      <c r="H175" s="151"/>
      <c r="I175" s="151"/>
      <c r="J175" s="151"/>
      <c r="K175" s="151"/>
      <c r="L175" s="151"/>
      <c r="M175" s="151"/>
      <c r="N175" s="151"/>
      <c r="O175" s="151"/>
      <c r="P175" s="151"/>
      <c r="Q175" s="151"/>
      <c r="R175" s="151"/>
      <c r="S175" s="151"/>
      <c r="T175" s="151"/>
      <c r="U175" s="151"/>
      <c r="V175" s="151"/>
      <c r="W175" s="151"/>
    </row>
    <row r="176" spans="1:23" x14ac:dyDescent="0.25">
      <c r="A176" s="151"/>
      <c r="B176" s="347" t="s">
        <v>205</v>
      </c>
      <c r="C176" s="347">
        <v>93.5</v>
      </c>
      <c r="D176" s="151"/>
      <c r="E176" s="151"/>
      <c r="F176" s="151"/>
      <c r="G176" s="151"/>
      <c r="H176" s="151"/>
      <c r="I176" s="151"/>
      <c r="J176" s="151"/>
      <c r="K176" s="151"/>
      <c r="L176" s="151"/>
      <c r="M176" s="151"/>
      <c r="N176" s="151"/>
      <c r="O176" s="151"/>
      <c r="P176" s="151"/>
      <c r="Q176" s="151"/>
      <c r="R176" s="151"/>
      <c r="S176" s="151"/>
      <c r="T176" s="151"/>
      <c r="U176" s="151"/>
      <c r="V176" s="151"/>
      <c r="W176" s="151"/>
    </row>
    <row r="177" spans="1:23" x14ac:dyDescent="0.25">
      <c r="A177" s="151"/>
      <c r="B177" s="347" t="s">
        <v>206</v>
      </c>
      <c r="C177" s="347">
        <v>93.5</v>
      </c>
      <c r="D177" s="151"/>
      <c r="E177" s="151"/>
      <c r="F177" s="151"/>
      <c r="G177" s="151"/>
      <c r="H177" s="151"/>
      <c r="I177" s="151"/>
      <c r="J177" s="151"/>
      <c r="K177" s="151"/>
      <c r="L177" s="151"/>
      <c r="M177" s="151"/>
      <c r="N177" s="151"/>
      <c r="O177" s="151"/>
      <c r="P177" s="151"/>
      <c r="Q177" s="151"/>
      <c r="R177" s="151"/>
      <c r="S177" s="151"/>
      <c r="T177" s="151"/>
      <c r="U177" s="151"/>
      <c r="V177" s="151"/>
      <c r="W177" s="151"/>
    </row>
    <row r="178" spans="1:23" x14ac:dyDescent="0.25">
      <c r="A178" s="151"/>
      <c r="B178" s="347" t="s">
        <v>207</v>
      </c>
      <c r="C178" s="347">
        <v>93.5</v>
      </c>
      <c r="D178" s="151"/>
      <c r="E178" s="151"/>
      <c r="F178" s="151"/>
      <c r="G178" s="151"/>
      <c r="H178" s="151"/>
      <c r="I178" s="151"/>
      <c r="J178" s="151"/>
      <c r="K178" s="151"/>
      <c r="L178" s="151"/>
      <c r="M178" s="151"/>
      <c r="N178" s="151"/>
      <c r="O178" s="151"/>
      <c r="P178" s="151"/>
      <c r="Q178" s="151"/>
      <c r="R178" s="151"/>
      <c r="S178" s="151"/>
      <c r="T178" s="151"/>
      <c r="U178" s="151"/>
      <c r="V178" s="151"/>
      <c r="W178" s="151"/>
    </row>
    <row r="179" spans="1:23" x14ac:dyDescent="0.25">
      <c r="A179" s="151"/>
      <c r="B179" s="347" t="s">
        <v>208</v>
      </c>
      <c r="C179" s="347">
        <v>93.9</v>
      </c>
      <c r="D179" s="151"/>
      <c r="E179" s="151"/>
      <c r="F179" s="151"/>
      <c r="G179" s="151"/>
      <c r="H179" s="151"/>
      <c r="I179" s="151"/>
      <c r="J179" s="151"/>
      <c r="K179" s="151"/>
      <c r="L179" s="151"/>
      <c r="M179" s="151"/>
      <c r="N179" s="151"/>
      <c r="O179" s="151"/>
      <c r="P179" s="151"/>
      <c r="Q179" s="151"/>
      <c r="R179" s="151"/>
      <c r="S179" s="151"/>
      <c r="T179" s="151"/>
      <c r="U179" s="151"/>
      <c r="V179" s="151"/>
      <c r="W179" s="151"/>
    </row>
    <row r="180" spans="1:23" x14ac:dyDescent="0.25">
      <c r="A180" s="151"/>
      <c r="B180" s="347" t="s">
        <v>209</v>
      </c>
      <c r="C180" s="347">
        <v>94.5</v>
      </c>
      <c r="D180" s="151"/>
      <c r="E180" s="151"/>
      <c r="F180" s="151"/>
      <c r="G180" s="151"/>
      <c r="H180" s="151"/>
      <c r="I180" s="151"/>
      <c r="J180" s="151"/>
      <c r="K180" s="151"/>
      <c r="L180" s="151"/>
      <c r="M180" s="151"/>
      <c r="N180" s="151"/>
      <c r="O180" s="151"/>
      <c r="P180" s="151"/>
      <c r="Q180" s="151"/>
      <c r="R180" s="151"/>
      <c r="S180" s="151"/>
      <c r="T180" s="151"/>
      <c r="U180" s="151"/>
      <c r="V180" s="151"/>
      <c r="W180" s="151"/>
    </row>
    <row r="181" spans="1:23" x14ac:dyDescent="0.25">
      <c r="A181" s="151"/>
      <c r="B181" s="347" t="s">
        <v>210</v>
      </c>
      <c r="C181" s="347">
        <v>94.5</v>
      </c>
      <c r="D181" s="151"/>
      <c r="E181" s="151"/>
      <c r="F181" s="151"/>
      <c r="G181" s="151"/>
      <c r="H181" s="151"/>
      <c r="I181" s="151"/>
      <c r="J181" s="151"/>
      <c r="K181" s="151"/>
      <c r="L181" s="151"/>
      <c r="M181" s="151"/>
      <c r="N181" s="151"/>
      <c r="O181" s="151"/>
      <c r="P181" s="151"/>
      <c r="Q181" s="151"/>
      <c r="R181" s="151"/>
      <c r="S181" s="151"/>
      <c r="T181" s="151"/>
      <c r="U181" s="151"/>
      <c r="V181" s="151"/>
      <c r="W181" s="151"/>
    </row>
    <row r="182" spans="1:23" x14ac:dyDescent="0.25">
      <c r="A182" s="151"/>
      <c r="B182" s="347" t="s">
        <v>211</v>
      </c>
      <c r="C182" s="347">
        <v>94.7</v>
      </c>
      <c r="D182" s="151"/>
      <c r="E182" s="151"/>
      <c r="F182" s="151"/>
      <c r="G182" s="151"/>
      <c r="H182" s="151"/>
      <c r="I182" s="151"/>
      <c r="J182" s="151"/>
      <c r="K182" s="151"/>
      <c r="L182" s="151"/>
      <c r="M182" s="151"/>
      <c r="N182" s="151"/>
      <c r="O182" s="151"/>
      <c r="P182" s="151"/>
      <c r="Q182" s="151"/>
      <c r="R182" s="151"/>
      <c r="S182" s="151"/>
      <c r="T182" s="151"/>
      <c r="U182" s="151"/>
      <c r="V182" s="151"/>
      <c r="W182" s="151"/>
    </row>
    <row r="183" spans="1:23" x14ac:dyDescent="0.25">
      <c r="A183" s="151"/>
      <c r="B183" s="347" t="s">
        <v>212</v>
      </c>
      <c r="C183" s="347">
        <v>95</v>
      </c>
      <c r="D183" s="151"/>
      <c r="E183" s="151"/>
      <c r="F183" s="151"/>
      <c r="G183" s="151"/>
      <c r="H183" s="151"/>
      <c r="I183" s="151"/>
      <c r="J183" s="151"/>
      <c r="K183" s="151"/>
      <c r="L183" s="151"/>
      <c r="M183" s="151"/>
      <c r="N183" s="151"/>
      <c r="O183" s="151"/>
      <c r="P183" s="151"/>
      <c r="Q183" s="151"/>
      <c r="R183" s="151"/>
      <c r="S183" s="151"/>
      <c r="T183" s="151"/>
      <c r="U183" s="151"/>
      <c r="V183" s="151"/>
      <c r="W183" s="151"/>
    </row>
    <row r="184" spans="1:23" x14ac:dyDescent="0.25">
      <c r="A184" s="151"/>
      <c r="B184" s="347" t="s">
        <v>213</v>
      </c>
      <c r="C184" s="347">
        <v>94.7</v>
      </c>
      <c r="D184" s="151"/>
      <c r="E184" s="151"/>
      <c r="F184" s="151"/>
      <c r="G184" s="151"/>
      <c r="H184" s="151"/>
      <c r="I184" s="151"/>
      <c r="J184" s="151"/>
      <c r="K184" s="151"/>
      <c r="L184" s="151"/>
      <c r="M184" s="151"/>
      <c r="N184" s="151"/>
      <c r="O184" s="151"/>
      <c r="P184" s="151"/>
      <c r="Q184" s="151"/>
      <c r="R184" s="151"/>
      <c r="S184" s="151"/>
      <c r="T184" s="151"/>
      <c r="U184" s="151"/>
      <c r="V184" s="151"/>
      <c r="W184" s="151"/>
    </row>
    <row r="185" spans="1:23" x14ac:dyDescent="0.25">
      <c r="A185" s="151"/>
      <c r="B185" s="347" t="s">
        <v>214</v>
      </c>
      <c r="C185" s="347">
        <v>95.2</v>
      </c>
      <c r="D185" s="151"/>
      <c r="E185" s="151"/>
      <c r="F185" s="151"/>
      <c r="G185" s="151"/>
      <c r="H185" s="151"/>
      <c r="I185" s="151"/>
      <c r="J185" s="151"/>
      <c r="K185" s="151"/>
      <c r="L185" s="151"/>
      <c r="M185" s="151"/>
      <c r="N185" s="151"/>
      <c r="O185" s="151"/>
      <c r="P185" s="151"/>
      <c r="Q185" s="151"/>
      <c r="R185" s="151"/>
      <c r="S185" s="151"/>
      <c r="T185" s="151"/>
      <c r="U185" s="151"/>
      <c r="V185" s="151"/>
      <c r="W185" s="151"/>
    </row>
    <row r="186" spans="1:23" x14ac:dyDescent="0.25">
      <c r="A186" s="151"/>
      <c r="B186" s="347" t="s">
        <v>215</v>
      </c>
      <c r="C186" s="347">
        <v>95.4</v>
      </c>
      <c r="D186" s="151"/>
      <c r="E186" s="151"/>
      <c r="F186" s="151"/>
      <c r="G186" s="151"/>
      <c r="H186" s="151"/>
      <c r="I186" s="151"/>
      <c r="J186" s="151"/>
      <c r="K186" s="151"/>
      <c r="L186" s="151"/>
      <c r="M186" s="151"/>
      <c r="N186" s="151"/>
      <c r="O186" s="151"/>
      <c r="P186" s="151"/>
      <c r="Q186" s="151"/>
      <c r="R186" s="151"/>
      <c r="S186" s="151"/>
      <c r="T186" s="151"/>
      <c r="U186" s="151"/>
      <c r="V186" s="151"/>
      <c r="W186" s="151"/>
    </row>
    <row r="187" spans="1:23" x14ac:dyDescent="0.25">
      <c r="A187" s="151"/>
      <c r="B187" s="347" t="s">
        <v>216</v>
      </c>
      <c r="C187" s="347">
        <v>95.9</v>
      </c>
      <c r="D187" s="151"/>
      <c r="E187" s="151"/>
      <c r="F187" s="151"/>
      <c r="G187" s="151"/>
      <c r="H187" s="151"/>
      <c r="I187" s="151"/>
      <c r="J187" s="151"/>
      <c r="K187" s="151"/>
      <c r="L187" s="151"/>
      <c r="M187" s="151"/>
      <c r="N187" s="151"/>
      <c r="O187" s="151"/>
      <c r="P187" s="151"/>
      <c r="Q187" s="151"/>
      <c r="R187" s="151"/>
      <c r="S187" s="151"/>
      <c r="T187" s="151"/>
      <c r="U187" s="151"/>
      <c r="V187" s="151"/>
      <c r="W187" s="151"/>
    </row>
    <row r="188" spans="1:23" x14ac:dyDescent="0.25">
      <c r="A188" s="151"/>
      <c r="B188" s="347" t="s">
        <v>217</v>
      </c>
      <c r="C188" s="347">
        <v>95.9</v>
      </c>
      <c r="D188" s="151"/>
      <c r="E188" s="151"/>
      <c r="F188" s="151"/>
      <c r="G188" s="151"/>
      <c r="H188" s="151"/>
      <c r="I188" s="151"/>
      <c r="J188" s="151"/>
      <c r="K188" s="151"/>
      <c r="L188" s="151"/>
      <c r="M188" s="151"/>
      <c r="N188" s="151"/>
      <c r="O188" s="151"/>
      <c r="P188" s="151"/>
      <c r="Q188" s="151"/>
      <c r="R188" s="151"/>
      <c r="S188" s="151"/>
      <c r="T188" s="151"/>
      <c r="U188" s="151"/>
      <c r="V188" s="151"/>
      <c r="W188" s="151"/>
    </row>
    <row r="189" spans="1:23" x14ac:dyDescent="0.25">
      <c r="A189" s="151"/>
      <c r="B189" s="347" t="s">
        <v>218</v>
      </c>
      <c r="C189" s="347">
        <v>95.6</v>
      </c>
      <c r="D189" s="151"/>
      <c r="E189" s="151"/>
      <c r="F189" s="151"/>
      <c r="G189" s="151"/>
      <c r="H189" s="151"/>
      <c r="I189" s="151"/>
      <c r="J189" s="151"/>
      <c r="K189" s="151"/>
      <c r="L189" s="151"/>
      <c r="M189" s="151"/>
      <c r="N189" s="151"/>
      <c r="O189" s="151"/>
      <c r="P189" s="151"/>
      <c r="Q189" s="151"/>
      <c r="R189" s="151"/>
      <c r="S189" s="151"/>
      <c r="T189" s="151"/>
      <c r="U189" s="151"/>
      <c r="V189" s="151"/>
      <c r="W189" s="151"/>
    </row>
    <row r="190" spans="1:23" x14ac:dyDescent="0.25">
      <c r="A190" s="151"/>
      <c r="B190" s="347" t="s">
        <v>219</v>
      </c>
      <c r="C190" s="347">
        <v>95.7</v>
      </c>
      <c r="D190" s="151"/>
      <c r="E190" s="151"/>
      <c r="F190" s="151"/>
      <c r="G190" s="151"/>
      <c r="H190" s="151"/>
      <c r="I190" s="151"/>
      <c r="J190" s="151"/>
      <c r="K190" s="151"/>
      <c r="L190" s="151"/>
      <c r="M190" s="151"/>
      <c r="N190" s="151"/>
      <c r="O190" s="151"/>
      <c r="P190" s="151"/>
      <c r="Q190" s="151"/>
      <c r="R190" s="151"/>
      <c r="S190" s="151"/>
      <c r="T190" s="151"/>
      <c r="U190" s="151"/>
      <c r="V190" s="151"/>
      <c r="W190" s="151"/>
    </row>
    <row r="191" spans="1:23" x14ac:dyDescent="0.25">
      <c r="A191" s="151"/>
      <c r="B191" s="347" t="s">
        <v>220</v>
      </c>
      <c r="C191" s="347">
        <v>96.1</v>
      </c>
      <c r="D191" s="151"/>
      <c r="E191" s="151"/>
      <c r="F191" s="151"/>
      <c r="G191" s="151"/>
      <c r="H191" s="151"/>
      <c r="I191" s="151"/>
      <c r="J191" s="151"/>
      <c r="K191" s="151"/>
      <c r="L191" s="151"/>
      <c r="M191" s="151"/>
      <c r="N191" s="151"/>
      <c r="O191" s="151"/>
      <c r="P191" s="151"/>
      <c r="Q191" s="151"/>
      <c r="R191" s="151"/>
      <c r="S191" s="151"/>
      <c r="T191" s="151"/>
      <c r="U191" s="151"/>
      <c r="V191" s="151"/>
      <c r="W191" s="151"/>
    </row>
    <row r="192" spans="1:23" x14ac:dyDescent="0.25">
      <c r="A192" s="151"/>
      <c r="B192" s="347" t="s">
        <v>221</v>
      </c>
      <c r="C192" s="347">
        <v>96.4</v>
      </c>
      <c r="D192" s="151"/>
      <c r="E192" s="151"/>
      <c r="F192" s="151"/>
      <c r="G192" s="151"/>
      <c r="H192" s="151"/>
      <c r="I192" s="151"/>
      <c r="J192" s="151"/>
      <c r="K192" s="151"/>
      <c r="L192" s="151"/>
      <c r="M192" s="151"/>
      <c r="N192" s="151"/>
      <c r="O192" s="151"/>
      <c r="P192" s="151"/>
      <c r="Q192" s="151"/>
      <c r="R192" s="151"/>
      <c r="S192" s="151"/>
      <c r="T192" s="151"/>
      <c r="U192" s="151"/>
      <c r="V192" s="151"/>
      <c r="W192" s="151"/>
    </row>
    <row r="193" spans="1:23" x14ac:dyDescent="0.25">
      <c r="A193" s="151"/>
      <c r="B193" s="347" t="s">
        <v>222</v>
      </c>
      <c r="C193" s="347">
        <v>96.8</v>
      </c>
      <c r="D193" s="151"/>
      <c r="E193" s="151"/>
      <c r="F193" s="151"/>
      <c r="G193" s="151"/>
      <c r="H193" s="151"/>
      <c r="I193" s="151"/>
      <c r="J193" s="151"/>
      <c r="K193" s="151"/>
      <c r="L193" s="151"/>
      <c r="M193" s="151"/>
      <c r="N193" s="151"/>
      <c r="O193" s="151"/>
      <c r="P193" s="151"/>
      <c r="Q193" s="151"/>
      <c r="R193" s="151"/>
      <c r="S193" s="151"/>
      <c r="T193" s="151"/>
      <c r="U193" s="151"/>
      <c r="V193" s="151"/>
      <c r="W193" s="151"/>
    </row>
    <row r="194" spans="1:23" x14ac:dyDescent="0.25">
      <c r="A194" s="151"/>
      <c r="B194" s="347" t="s">
        <v>223</v>
      </c>
      <c r="C194" s="347">
        <v>97</v>
      </c>
      <c r="D194" s="151"/>
      <c r="E194" s="151"/>
      <c r="F194" s="151"/>
      <c r="G194" s="151"/>
      <c r="H194" s="151"/>
      <c r="I194" s="151"/>
      <c r="J194" s="151"/>
      <c r="K194" s="151"/>
      <c r="L194" s="151"/>
      <c r="M194" s="151"/>
      <c r="N194" s="151"/>
      <c r="O194" s="151"/>
      <c r="P194" s="151"/>
      <c r="Q194" s="151"/>
      <c r="R194" s="151"/>
      <c r="S194" s="151"/>
      <c r="T194" s="151"/>
      <c r="U194" s="151"/>
      <c r="V194" s="151"/>
      <c r="W194" s="151"/>
    </row>
    <row r="195" spans="1:23" x14ac:dyDescent="0.25">
      <c r="A195" s="151"/>
      <c r="B195" s="347" t="s">
        <v>224</v>
      </c>
      <c r="C195" s="347">
        <v>97.3</v>
      </c>
      <c r="D195" s="151"/>
      <c r="E195" s="151"/>
      <c r="F195" s="151"/>
      <c r="G195" s="151"/>
      <c r="H195" s="151"/>
      <c r="I195" s="151"/>
      <c r="J195" s="151"/>
      <c r="K195" s="151"/>
      <c r="L195" s="151"/>
      <c r="M195" s="151"/>
      <c r="N195" s="151"/>
      <c r="O195" s="151"/>
      <c r="P195" s="151"/>
      <c r="Q195" s="151"/>
      <c r="R195" s="151"/>
      <c r="S195" s="151"/>
      <c r="T195" s="151"/>
      <c r="U195" s="151"/>
      <c r="V195" s="151"/>
      <c r="W195" s="151"/>
    </row>
    <row r="196" spans="1:23" x14ac:dyDescent="0.25">
      <c r="A196" s="151"/>
      <c r="B196" s="347" t="s">
        <v>225</v>
      </c>
      <c r="C196" s="347">
        <v>97</v>
      </c>
      <c r="D196" s="151"/>
      <c r="E196" s="151"/>
      <c r="F196" s="151"/>
      <c r="G196" s="151"/>
      <c r="H196" s="151"/>
      <c r="I196" s="151"/>
      <c r="J196" s="151"/>
      <c r="K196" s="151"/>
      <c r="L196" s="151"/>
      <c r="M196" s="151"/>
      <c r="N196" s="151"/>
      <c r="O196" s="151"/>
      <c r="P196" s="151"/>
      <c r="Q196" s="151"/>
      <c r="R196" s="151"/>
      <c r="S196" s="151"/>
      <c r="T196" s="151"/>
      <c r="U196" s="151"/>
      <c r="V196" s="151"/>
      <c r="W196" s="151"/>
    </row>
    <row r="197" spans="1:23" x14ac:dyDescent="0.25">
      <c r="A197" s="151"/>
      <c r="B197" s="347" t="s">
        <v>226</v>
      </c>
      <c r="C197" s="347">
        <v>97.5</v>
      </c>
      <c r="D197" s="151"/>
      <c r="E197" s="151"/>
      <c r="F197" s="151"/>
      <c r="G197" s="151"/>
      <c r="H197" s="151"/>
      <c r="I197" s="151"/>
      <c r="J197" s="151"/>
      <c r="K197" s="151"/>
      <c r="L197" s="151"/>
      <c r="M197" s="151"/>
      <c r="N197" s="151"/>
      <c r="O197" s="151"/>
      <c r="P197" s="151"/>
      <c r="Q197" s="151"/>
      <c r="R197" s="151"/>
      <c r="S197" s="151"/>
      <c r="T197" s="151"/>
      <c r="U197" s="151"/>
      <c r="V197" s="151"/>
      <c r="W197" s="151"/>
    </row>
    <row r="198" spans="1:23" x14ac:dyDescent="0.25">
      <c r="A198" s="151"/>
      <c r="B198" s="347" t="s">
        <v>227</v>
      </c>
      <c r="C198" s="347">
        <v>97.8</v>
      </c>
      <c r="D198" s="151"/>
      <c r="E198" s="151"/>
      <c r="F198" s="151"/>
      <c r="G198" s="151"/>
      <c r="H198" s="151"/>
      <c r="I198" s="151"/>
      <c r="J198" s="151"/>
      <c r="K198" s="151"/>
      <c r="L198" s="151"/>
      <c r="M198" s="151"/>
      <c r="N198" s="151"/>
      <c r="O198" s="151"/>
      <c r="P198" s="151"/>
      <c r="Q198" s="151"/>
      <c r="R198" s="151"/>
      <c r="S198" s="151"/>
      <c r="T198" s="151"/>
      <c r="U198" s="151"/>
      <c r="V198" s="151"/>
      <c r="W198" s="151"/>
    </row>
    <row r="199" spans="1:23" x14ac:dyDescent="0.25">
      <c r="A199" s="151"/>
      <c r="B199" s="347" t="s">
        <v>228</v>
      </c>
      <c r="C199" s="347">
        <v>98</v>
      </c>
      <c r="D199" s="151"/>
      <c r="E199" s="151"/>
      <c r="F199" s="151"/>
      <c r="G199" s="151"/>
      <c r="H199" s="151"/>
      <c r="I199" s="151"/>
      <c r="J199" s="151"/>
      <c r="K199" s="151"/>
      <c r="L199" s="151"/>
      <c r="M199" s="151"/>
      <c r="N199" s="151"/>
      <c r="O199" s="151"/>
      <c r="P199" s="151"/>
      <c r="Q199" s="151"/>
      <c r="R199" s="151"/>
      <c r="S199" s="151"/>
      <c r="T199" s="151"/>
      <c r="U199" s="151"/>
      <c r="V199" s="151"/>
      <c r="W199" s="151"/>
    </row>
    <row r="200" spans="1:23" x14ac:dyDescent="0.25">
      <c r="A200" s="151"/>
      <c r="B200" s="347" t="s">
        <v>229</v>
      </c>
      <c r="C200" s="347">
        <v>98.2</v>
      </c>
      <c r="D200" s="151"/>
      <c r="E200" s="151"/>
      <c r="F200" s="151"/>
      <c r="G200" s="151"/>
      <c r="H200" s="151"/>
      <c r="I200" s="151"/>
      <c r="J200" s="151"/>
      <c r="K200" s="151"/>
      <c r="L200" s="151"/>
      <c r="M200" s="151"/>
      <c r="N200" s="151"/>
      <c r="O200" s="151"/>
      <c r="P200" s="151"/>
      <c r="Q200" s="151"/>
      <c r="R200" s="151"/>
      <c r="S200" s="151"/>
      <c r="T200" s="151"/>
      <c r="U200" s="151"/>
      <c r="V200" s="151"/>
      <c r="W200" s="151"/>
    </row>
    <row r="201" spans="1:23" x14ac:dyDescent="0.25">
      <c r="A201" s="151"/>
      <c r="B201" s="347" t="s">
        <v>230</v>
      </c>
      <c r="C201" s="347">
        <v>98</v>
      </c>
      <c r="D201" s="151"/>
      <c r="E201" s="151"/>
      <c r="F201" s="151"/>
      <c r="G201" s="151"/>
      <c r="H201" s="151"/>
      <c r="I201" s="151"/>
      <c r="J201" s="151"/>
      <c r="K201" s="151"/>
      <c r="L201" s="151"/>
      <c r="M201" s="151"/>
      <c r="N201" s="151"/>
      <c r="O201" s="151"/>
      <c r="P201" s="151"/>
      <c r="Q201" s="151"/>
      <c r="R201" s="151"/>
      <c r="S201" s="151"/>
      <c r="T201" s="151"/>
      <c r="U201" s="151"/>
      <c r="V201" s="151"/>
      <c r="W201" s="151"/>
    </row>
    <row r="202" spans="1:23" x14ac:dyDescent="0.25">
      <c r="A202" s="151"/>
      <c r="B202" s="347" t="s">
        <v>231</v>
      </c>
      <c r="C202" s="347">
        <v>98</v>
      </c>
      <c r="D202" s="151"/>
      <c r="E202" s="151"/>
      <c r="F202" s="151"/>
      <c r="G202" s="151"/>
      <c r="H202" s="151"/>
      <c r="I202" s="151"/>
      <c r="J202" s="151"/>
      <c r="K202" s="151"/>
      <c r="L202" s="151"/>
      <c r="M202" s="151"/>
      <c r="N202" s="151"/>
      <c r="O202" s="151"/>
      <c r="P202" s="151"/>
      <c r="Q202" s="151"/>
      <c r="R202" s="151"/>
      <c r="S202" s="151"/>
      <c r="T202" s="151"/>
      <c r="U202" s="151"/>
      <c r="V202" s="151"/>
      <c r="W202" s="151"/>
    </row>
    <row r="203" spans="1:23" x14ac:dyDescent="0.25">
      <c r="A203" s="151"/>
      <c r="B203" s="347" t="s">
        <v>232</v>
      </c>
      <c r="C203" s="347">
        <v>98.4</v>
      </c>
      <c r="D203" s="151"/>
      <c r="E203" s="151"/>
      <c r="F203" s="151"/>
      <c r="G203" s="151"/>
      <c r="H203" s="151"/>
      <c r="I203" s="151"/>
      <c r="J203" s="151"/>
      <c r="K203" s="151"/>
      <c r="L203" s="151"/>
      <c r="M203" s="151"/>
      <c r="N203" s="151"/>
      <c r="O203" s="151"/>
      <c r="P203" s="151"/>
      <c r="Q203" s="151"/>
      <c r="R203" s="151"/>
      <c r="S203" s="151"/>
      <c r="T203" s="151"/>
      <c r="U203" s="151"/>
      <c r="V203" s="151"/>
      <c r="W203" s="151"/>
    </row>
    <row r="204" spans="1:23" x14ac:dyDescent="0.25">
      <c r="A204" s="151"/>
      <c r="B204" s="347" t="s">
        <v>233</v>
      </c>
      <c r="C204" s="347">
        <v>98.7</v>
      </c>
      <c r="D204" s="151"/>
      <c r="E204" s="151"/>
      <c r="F204" s="151"/>
      <c r="G204" s="151"/>
      <c r="H204" s="151"/>
      <c r="I204" s="151"/>
      <c r="J204" s="151"/>
      <c r="K204" s="151"/>
      <c r="L204" s="151"/>
      <c r="M204" s="151"/>
      <c r="N204" s="151"/>
      <c r="O204" s="151"/>
      <c r="P204" s="151"/>
      <c r="Q204" s="151"/>
      <c r="R204" s="151"/>
      <c r="S204" s="151"/>
      <c r="T204" s="151"/>
      <c r="U204" s="151"/>
      <c r="V204" s="151"/>
      <c r="W204" s="151"/>
    </row>
    <row r="205" spans="1:23" x14ac:dyDescent="0.25">
      <c r="A205" s="151"/>
      <c r="B205" s="347" t="s">
        <v>234</v>
      </c>
      <c r="C205" s="347">
        <v>98.8</v>
      </c>
      <c r="D205" s="151"/>
      <c r="E205" s="151"/>
      <c r="F205" s="151"/>
      <c r="G205" s="151"/>
      <c r="H205" s="151"/>
      <c r="I205" s="151"/>
      <c r="J205" s="151"/>
      <c r="K205" s="151"/>
      <c r="L205" s="151"/>
      <c r="M205" s="151"/>
      <c r="N205" s="151"/>
      <c r="O205" s="151"/>
      <c r="P205" s="151"/>
      <c r="Q205" s="151"/>
      <c r="R205" s="151"/>
      <c r="S205" s="151"/>
      <c r="T205" s="151"/>
      <c r="U205" s="151"/>
      <c r="V205" s="151"/>
      <c r="W205" s="151"/>
    </row>
    <row r="206" spans="1:23" x14ac:dyDescent="0.25">
      <c r="A206" s="151"/>
      <c r="B206" s="347" t="s">
        <v>235</v>
      </c>
      <c r="C206" s="347">
        <v>98.8</v>
      </c>
      <c r="D206" s="151"/>
      <c r="E206" s="151"/>
      <c r="F206" s="151"/>
      <c r="G206" s="151"/>
      <c r="H206" s="151"/>
      <c r="I206" s="151"/>
      <c r="J206" s="151"/>
      <c r="K206" s="151"/>
      <c r="L206" s="151"/>
      <c r="M206" s="151"/>
      <c r="N206" s="151"/>
      <c r="O206" s="151"/>
      <c r="P206" s="151"/>
      <c r="Q206" s="151"/>
      <c r="R206" s="151"/>
      <c r="S206" s="151"/>
      <c r="T206" s="151"/>
      <c r="U206" s="151"/>
      <c r="V206" s="151"/>
      <c r="W206" s="151"/>
    </row>
    <row r="207" spans="1:23" x14ac:dyDescent="0.25">
      <c r="A207" s="151"/>
      <c r="B207" s="347" t="s">
        <v>236</v>
      </c>
      <c r="C207" s="347">
        <v>99.2</v>
      </c>
      <c r="D207" s="151"/>
      <c r="E207" s="151"/>
      <c r="F207" s="151"/>
      <c r="G207" s="151"/>
      <c r="H207" s="151"/>
      <c r="I207" s="151"/>
      <c r="J207" s="151"/>
      <c r="K207" s="151"/>
      <c r="L207" s="151"/>
      <c r="M207" s="151"/>
      <c r="N207" s="151"/>
      <c r="O207" s="151"/>
      <c r="P207" s="151"/>
      <c r="Q207" s="151"/>
      <c r="R207" s="151"/>
      <c r="S207" s="151"/>
      <c r="T207" s="151"/>
      <c r="U207" s="151"/>
      <c r="V207" s="151"/>
      <c r="W207" s="151"/>
    </row>
    <row r="208" spans="1:23" x14ac:dyDescent="0.25">
      <c r="A208" s="151"/>
      <c r="B208" s="347" t="s">
        <v>237</v>
      </c>
      <c r="C208" s="347">
        <v>98.7</v>
      </c>
      <c r="D208" s="151"/>
      <c r="E208" s="151"/>
      <c r="F208" s="151"/>
      <c r="G208" s="151"/>
      <c r="H208" s="151"/>
      <c r="I208" s="151"/>
      <c r="J208" s="151"/>
      <c r="K208" s="151"/>
      <c r="L208" s="151"/>
      <c r="M208" s="151"/>
      <c r="N208" s="151"/>
      <c r="O208" s="151"/>
      <c r="P208" s="151"/>
      <c r="Q208" s="151"/>
      <c r="R208" s="151"/>
      <c r="S208" s="151"/>
      <c r="T208" s="151"/>
      <c r="U208" s="151"/>
      <c r="V208" s="151"/>
      <c r="W208" s="151"/>
    </row>
    <row r="209" spans="1:23" x14ac:dyDescent="0.25">
      <c r="A209" s="151"/>
      <c r="B209" s="347" t="s">
        <v>238</v>
      </c>
      <c r="C209" s="347">
        <v>99.1</v>
      </c>
      <c r="D209" s="151"/>
      <c r="E209" s="151"/>
      <c r="F209" s="151"/>
      <c r="G209" s="151"/>
      <c r="H209" s="151"/>
      <c r="I209" s="151"/>
      <c r="J209" s="151"/>
      <c r="K209" s="151"/>
      <c r="L209" s="151"/>
      <c r="M209" s="151"/>
      <c r="N209" s="151"/>
      <c r="O209" s="151"/>
      <c r="P209" s="151"/>
      <c r="Q209" s="151"/>
      <c r="R209" s="151"/>
      <c r="S209" s="151"/>
      <c r="T209" s="151"/>
      <c r="U209" s="151"/>
      <c r="V209" s="151"/>
      <c r="W209" s="151"/>
    </row>
    <row r="210" spans="1:23" x14ac:dyDescent="0.25">
      <c r="A210" s="151"/>
      <c r="B210" s="347" t="s">
        <v>239</v>
      </c>
      <c r="C210" s="347">
        <v>99.3</v>
      </c>
      <c r="D210" s="151"/>
      <c r="E210" s="151"/>
      <c r="F210" s="151"/>
      <c r="G210" s="151"/>
      <c r="H210" s="151"/>
      <c r="I210" s="151"/>
      <c r="J210" s="151"/>
      <c r="K210" s="151"/>
      <c r="L210" s="151"/>
      <c r="M210" s="151"/>
      <c r="N210" s="151"/>
      <c r="O210" s="151"/>
      <c r="P210" s="151"/>
      <c r="Q210" s="151"/>
      <c r="R210" s="151"/>
      <c r="S210" s="151"/>
      <c r="T210" s="151"/>
      <c r="U210" s="151"/>
      <c r="V210" s="151"/>
      <c r="W210" s="151"/>
    </row>
    <row r="211" spans="1:23" x14ac:dyDescent="0.25">
      <c r="A211" s="151"/>
      <c r="B211" s="347" t="s">
        <v>240</v>
      </c>
      <c r="C211" s="347">
        <v>99.6</v>
      </c>
      <c r="D211" s="151"/>
      <c r="E211" s="151"/>
      <c r="F211" s="151"/>
      <c r="G211" s="151"/>
      <c r="H211" s="151"/>
      <c r="I211" s="151"/>
      <c r="J211" s="151"/>
      <c r="K211" s="151"/>
      <c r="L211" s="151"/>
      <c r="M211" s="151"/>
      <c r="N211" s="151"/>
      <c r="O211" s="151"/>
      <c r="P211" s="151"/>
      <c r="Q211" s="151"/>
      <c r="R211" s="151"/>
      <c r="S211" s="151"/>
      <c r="T211" s="151"/>
      <c r="U211" s="151"/>
      <c r="V211" s="151"/>
      <c r="W211" s="151"/>
    </row>
    <row r="212" spans="1:23" x14ac:dyDescent="0.25">
      <c r="A212" s="151"/>
      <c r="B212" s="347" t="s">
        <v>241</v>
      </c>
      <c r="C212" s="347">
        <v>99.6</v>
      </c>
      <c r="D212" s="151"/>
      <c r="E212" s="151"/>
      <c r="F212" s="151"/>
      <c r="G212" s="151"/>
      <c r="H212" s="151"/>
      <c r="I212" s="151"/>
      <c r="J212" s="151"/>
      <c r="K212" s="151"/>
      <c r="L212" s="151"/>
      <c r="M212" s="151"/>
      <c r="N212" s="151"/>
      <c r="O212" s="151"/>
      <c r="P212" s="151"/>
      <c r="Q212" s="151"/>
      <c r="R212" s="151"/>
      <c r="S212" s="151"/>
      <c r="T212" s="151"/>
      <c r="U212" s="151"/>
      <c r="V212" s="151"/>
      <c r="W212" s="151"/>
    </row>
    <row r="213" spans="1:23" x14ac:dyDescent="0.25">
      <c r="A213" s="151"/>
      <c r="B213" s="347" t="s">
        <v>242</v>
      </c>
      <c r="C213" s="347">
        <v>99.8</v>
      </c>
      <c r="D213" s="151"/>
      <c r="E213" s="151"/>
      <c r="F213" s="151"/>
      <c r="G213" s="151"/>
      <c r="H213" s="151"/>
      <c r="I213" s="151"/>
      <c r="J213" s="151"/>
      <c r="K213" s="151"/>
      <c r="L213" s="151"/>
      <c r="M213" s="151"/>
      <c r="N213" s="151"/>
      <c r="O213" s="151"/>
      <c r="P213" s="151"/>
      <c r="Q213" s="151"/>
      <c r="R213" s="151"/>
      <c r="S213" s="151"/>
      <c r="T213" s="151"/>
      <c r="U213" s="151"/>
      <c r="V213" s="151"/>
      <c r="W213" s="151"/>
    </row>
    <row r="214" spans="1:23" x14ac:dyDescent="0.25">
      <c r="A214" s="151"/>
      <c r="B214" s="347" t="s">
        <v>243</v>
      </c>
      <c r="C214" s="347">
        <v>99.6</v>
      </c>
      <c r="D214" s="151"/>
      <c r="E214" s="151"/>
      <c r="F214" s="151"/>
      <c r="G214" s="151"/>
      <c r="H214" s="151"/>
      <c r="I214" s="151"/>
      <c r="J214" s="151"/>
      <c r="K214" s="151"/>
      <c r="L214" s="151"/>
      <c r="M214" s="151"/>
      <c r="N214" s="151"/>
      <c r="O214" s="151"/>
      <c r="P214" s="151"/>
      <c r="Q214" s="151"/>
      <c r="R214" s="151"/>
      <c r="S214" s="151"/>
      <c r="T214" s="151"/>
      <c r="U214" s="151"/>
      <c r="V214" s="151"/>
      <c r="W214" s="151"/>
    </row>
    <row r="215" spans="1:23" x14ac:dyDescent="0.25">
      <c r="A215" s="151"/>
      <c r="B215" s="347" t="s">
        <v>244</v>
      </c>
      <c r="C215" s="347">
        <v>99.9</v>
      </c>
      <c r="D215" s="151"/>
      <c r="E215" s="151"/>
      <c r="F215" s="151"/>
      <c r="G215" s="151"/>
      <c r="H215" s="151"/>
      <c r="I215" s="151"/>
      <c r="J215" s="151"/>
      <c r="K215" s="151"/>
      <c r="L215" s="151"/>
      <c r="M215" s="151"/>
      <c r="N215" s="151"/>
      <c r="O215" s="151"/>
      <c r="P215" s="151"/>
      <c r="Q215" s="151"/>
      <c r="R215" s="151"/>
      <c r="S215" s="151"/>
      <c r="T215" s="151"/>
      <c r="U215" s="151"/>
      <c r="V215" s="151"/>
      <c r="W215" s="151"/>
    </row>
    <row r="216" spans="1:23" x14ac:dyDescent="0.25">
      <c r="A216" s="151"/>
      <c r="B216" s="347" t="s">
        <v>245</v>
      </c>
      <c r="C216" s="347">
        <v>100</v>
      </c>
      <c r="D216" s="151"/>
      <c r="E216" s="151"/>
      <c r="F216" s="151"/>
      <c r="G216" s="151"/>
      <c r="H216" s="151"/>
      <c r="I216" s="151"/>
      <c r="J216" s="151"/>
      <c r="K216" s="151"/>
      <c r="L216" s="151"/>
      <c r="M216" s="151"/>
      <c r="N216" s="151"/>
      <c r="O216" s="151"/>
      <c r="P216" s="151"/>
      <c r="Q216" s="151"/>
      <c r="R216" s="151"/>
      <c r="S216" s="151"/>
      <c r="T216" s="151"/>
      <c r="U216" s="151"/>
      <c r="V216" s="151"/>
      <c r="W216" s="151"/>
    </row>
    <row r="217" spans="1:23" x14ac:dyDescent="0.25">
      <c r="A217" s="151"/>
      <c r="B217" s="347" t="s">
        <v>246</v>
      </c>
      <c r="C217" s="347">
        <v>100.1</v>
      </c>
      <c r="D217" s="151"/>
      <c r="E217" s="151"/>
      <c r="F217" s="151"/>
      <c r="G217" s="151"/>
      <c r="H217" s="151"/>
      <c r="I217" s="151"/>
      <c r="J217" s="151"/>
      <c r="K217" s="151"/>
      <c r="L217" s="151"/>
      <c r="M217" s="151"/>
      <c r="N217" s="151"/>
      <c r="O217" s="151"/>
      <c r="P217" s="151"/>
      <c r="Q217" s="151"/>
      <c r="R217" s="151"/>
      <c r="S217" s="151"/>
      <c r="T217" s="151"/>
      <c r="U217" s="151"/>
      <c r="V217" s="151"/>
      <c r="W217" s="151"/>
    </row>
    <row r="218" spans="1:23" x14ac:dyDescent="0.25">
      <c r="A218" s="151"/>
      <c r="B218" s="347" t="s">
        <v>247</v>
      </c>
      <c r="C218" s="347">
        <v>99.9</v>
      </c>
      <c r="D218" s="151"/>
      <c r="E218" s="151"/>
      <c r="F218" s="151"/>
      <c r="G218" s="151"/>
      <c r="H218" s="151"/>
      <c r="I218" s="151"/>
      <c r="J218" s="151"/>
      <c r="K218" s="151"/>
      <c r="L218" s="151"/>
      <c r="M218" s="151"/>
      <c r="N218" s="151"/>
      <c r="O218" s="151"/>
      <c r="P218" s="151"/>
      <c r="Q218" s="151"/>
      <c r="R218" s="151"/>
      <c r="S218" s="151"/>
      <c r="T218" s="151"/>
      <c r="U218" s="151"/>
      <c r="V218" s="151"/>
      <c r="W218" s="151"/>
    </row>
    <row r="219" spans="1:23" x14ac:dyDescent="0.25">
      <c r="A219" s="151"/>
      <c r="B219" s="347" t="s">
        <v>248</v>
      </c>
      <c r="C219" s="347">
        <v>99.9</v>
      </c>
      <c r="D219" s="151"/>
      <c r="E219" s="151"/>
      <c r="F219" s="151"/>
      <c r="G219" s="151"/>
      <c r="H219" s="151"/>
      <c r="I219" s="151"/>
      <c r="J219" s="151"/>
      <c r="K219" s="151"/>
      <c r="L219" s="151"/>
      <c r="M219" s="151"/>
      <c r="N219" s="151"/>
      <c r="O219" s="151"/>
      <c r="P219" s="151"/>
      <c r="Q219" s="151"/>
      <c r="R219" s="151"/>
      <c r="S219" s="151"/>
      <c r="T219" s="151"/>
      <c r="U219" s="151"/>
      <c r="V219" s="151"/>
      <c r="W219" s="151"/>
    </row>
    <row r="220" spans="1:23" x14ac:dyDescent="0.25">
      <c r="A220" s="151"/>
      <c r="B220" s="347" t="s">
        <v>249</v>
      </c>
      <c r="C220" s="347">
        <v>99.2</v>
      </c>
      <c r="D220" s="151"/>
      <c r="E220" s="151"/>
      <c r="F220" s="151"/>
      <c r="G220" s="151"/>
      <c r="H220" s="151"/>
      <c r="I220" s="151"/>
      <c r="J220" s="151"/>
      <c r="K220" s="151"/>
      <c r="L220" s="151"/>
      <c r="M220" s="151"/>
      <c r="N220" s="151"/>
      <c r="O220" s="151"/>
      <c r="P220" s="151"/>
      <c r="Q220" s="151"/>
      <c r="R220" s="151"/>
      <c r="S220" s="151"/>
      <c r="T220" s="151"/>
      <c r="U220" s="151"/>
      <c r="V220" s="151"/>
      <c r="W220" s="151"/>
    </row>
    <row r="221" spans="1:23" x14ac:dyDescent="0.25">
      <c r="A221" s="151"/>
      <c r="B221" s="347" t="s">
        <v>250</v>
      </c>
      <c r="C221" s="347">
        <v>99.5</v>
      </c>
      <c r="D221" s="151"/>
      <c r="E221" s="151"/>
      <c r="F221" s="151"/>
      <c r="G221" s="151"/>
      <c r="H221" s="151"/>
      <c r="I221" s="151"/>
      <c r="J221" s="151"/>
      <c r="K221" s="151"/>
      <c r="L221" s="151"/>
      <c r="M221" s="151"/>
      <c r="N221" s="151"/>
      <c r="O221" s="151"/>
      <c r="P221" s="151"/>
      <c r="Q221" s="151"/>
      <c r="R221" s="151"/>
      <c r="S221" s="151"/>
      <c r="T221" s="151"/>
      <c r="U221" s="151"/>
      <c r="V221" s="151"/>
      <c r="W221" s="151"/>
    </row>
    <row r="222" spans="1:23" x14ac:dyDescent="0.25">
      <c r="A222" s="151"/>
      <c r="B222" s="347" t="s">
        <v>251</v>
      </c>
      <c r="C222" s="347">
        <v>99.6</v>
      </c>
      <c r="D222" s="151"/>
      <c r="E222" s="151"/>
      <c r="F222" s="151"/>
      <c r="G222" s="151"/>
      <c r="H222" s="151"/>
      <c r="I222" s="151"/>
      <c r="J222" s="151"/>
      <c r="K222" s="151"/>
      <c r="L222" s="151"/>
      <c r="M222" s="151"/>
      <c r="N222" s="151"/>
      <c r="O222" s="151"/>
      <c r="P222" s="151"/>
      <c r="Q222" s="151"/>
      <c r="R222" s="151"/>
      <c r="S222" s="151"/>
      <c r="T222" s="151"/>
      <c r="U222" s="151"/>
      <c r="V222" s="151"/>
      <c r="W222" s="151"/>
    </row>
    <row r="223" spans="1:23" x14ac:dyDescent="0.25">
      <c r="A223" s="151"/>
      <c r="B223" s="347" t="s">
        <v>252</v>
      </c>
      <c r="C223" s="347">
        <v>99.9</v>
      </c>
      <c r="D223" s="151"/>
      <c r="E223" s="151"/>
      <c r="F223" s="151"/>
      <c r="G223" s="151"/>
      <c r="H223" s="151"/>
      <c r="I223" s="151"/>
      <c r="J223" s="151"/>
      <c r="K223" s="151"/>
      <c r="L223" s="151"/>
      <c r="M223" s="151"/>
      <c r="N223" s="151"/>
      <c r="O223" s="151"/>
      <c r="P223" s="151"/>
      <c r="Q223" s="151"/>
      <c r="R223" s="151"/>
      <c r="S223" s="151"/>
      <c r="T223" s="151"/>
      <c r="U223" s="151"/>
      <c r="V223" s="151"/>
      <c r="W223" s="151"/>
    </row>
    <row r="224" spans="1:23" x14ac:dyDescent="0.25">
      <c r="A224" s="151"/>
      <c r="B224" s="347" t="s">
        <v>253</v>
      </c>
      <c r="C224" s="347">
        <v>100.1</v>
      </c>
      <c r="D224" s="151"/>
      <c r="E224" s="151"/>
      <c r="F224" s="151"/>
      <c r="G224" s="151"/>
      <c r="H224" s="151"/>
      <c r="I224" s="151"/>
      <c r="J224" s="151"/>
      <c r="K224" s="151"/>
      <c r="L224" s="151"/>
      <c r="M224" s="151"/>
      <c r="N224" s="151"/>
      <c r="O224" s="151"/>
      <c r="P224" s="151"/>
      <c r="Q224" s="151"/>
      <c r="R224" s="151"/>
      <c r="S224" s="151"/>
      <c r="T224" s="151"/>
      <c r="U224" s="151"/>
      <c r="V224" s="151"/>
      <c r="W224" s="151"/>
    </row>
    <row r="225" spans="1:23" x14ac:dyDescent="0.25">
      <c r="A225" s="151"/>
      <c r="B225" s="347" t="s">
        <v>254</v>
      </c>
      <c r="C225" s="347">
        <v>100.1</v>
      </c>
      <c r="D225" s="151"/>
      <c r="E225" s="151"/>
      <c r="F225" s="151"/>
      <c r="G225" s="151"/>
      <c r="H225" s="151"/>
      <c r="I225" s="151"/>
      <c r="J225" s="151"/>
      <c r="K225" s="151"/>
      <c r="L225" s="151"/>
      <c r="M225" s="151"/>
      <c r="N225" s="151"/>
      <c r="O225" s="151"/>
      <c r="P225" s="151"/>
      <c r="Q225" s="151"/>
      <c r="R225" s="151"/>
      <c r="S225" s="151"/>
      <c r="T225" s="151"/>
      <c r="U225" s="151"/>
      <c r="V225" s="151"/>
      <c r="W225" s="151"/>
    </row>
    <row r="226" spans="1:23" x14ac:dyDescent="0.25">
      <c r="A226" s="151"/>
      <c r="B226" s="347" t="s">
        <v>255</v>
      </c>
      <c r="C226" s="347">
        <v>100</v>
      </c>
      <c r="D226" s="151"/>
      <c r="E226" s="151"/>
      <c r="F226" s="151"/>
      <c r="G226" s="151"/>
      <c r="H226" s="151"/>
      <c r="I226" s="151"/>
      <c r="J226" s="151"/>
      <c r="K226" s="151"/>
      <c r="L226" s="151"/>
      <c r="M226" s="151"/>
      <c r="N226" s="151"/>
      <c r="O226" s="151"/>
      <c r="P226" s="151"/>
      <c r="Q226" s="151"/>
      <c r="R226" s="151"/>
      <c r="S226" s="151"/>
      <c r="T226" s="151"/>
      <c r="U226" s="151"/>
      <c r="V226" s="151"/>
      <c r="W226" s="151"/>
    </row>
    <row r="227" spans="1:23" x14ac:dyDescent="0.25">
      <c r="A227" s="151"/>
      <c r="B227" s="347" t="s">
        <v>256</v>
      </c>
      <c r="C227" s="347">
        <v>100.3</v>
      </c>
      <c r="D227" s="151"/>
      <c r="E227" s="151"/>
      <c r="F227" s="151"/>
      <c r="G227" s="151"/>
      <c r="H227" s="151"/>
      <c r="I227" s="151"/>
      <c r="J227" s="151"/>
      <c r="K227" s="151"/>
      <c r="L227" s="151"/>
      <c r="M227" s="151"/>
      <c r="N227" s="151"/>
      <c r="O227" s="151"/>
      <c r="P227" s="151"/>
      <c r="Q227" s="151"/>
      <c r="R227" s="151"/>
      <c r="S227" s="151"/>
      <c r="T227" s="151"/>
      <c r="U227" s="151"/>
      <c r="V227" s="151"/>
      <c r="W227" s="151"/>
    </row>
    <row r="228" spans="1:23" x14ac:dyDescent="0.25">
      <c r="A228" s="151"/>
      <c r="B228" s="347" t="s">
        <v>257</v>
      </c>
      <c r="C228" s="347">
        <v>100.2</v>
      </c>
      <c r="D228" s="151"/>
      <c r="E228" s="151"/>
      <c r="F228" s="151"/>
      <c r="G228" s="151"/>
      <c r="H228" s="151"/>
      <c r="I228" s="151"/>
      <c r="J228" s="151"/>
      <c r="K228" s="151"/>
      <c r="L228" s="151"/>
      <c r="M228" s="151"/>
      <c r="N228" s="151"/>
      <c r="O228" s="151"/>
      <c r="P228" s="151"/>
      <c r="Q228" s="151"/>
      <c r="R228" s="151"/>
      <c r="S228" s="151"/>
      <c r="T228" s="151"/>
      <c r="U228" s="151"/>
      <c r="V228" s="151"/>
      <c r="W228" s="151"/>
    </row>
    <row r="229" spans="1:23" x14ac:dyDescent="0.25">
      <c r="A229" s="151"/>
      <c r="B229" s="347" t="s">
        <v>258</v>
      </c>
      <c r="C229" s="347">
        <v>100.3</v>
      </c>
      <c r="D229" s="151"/>
      <c r="E229" s="151"/>
      <c r="F229" s="151"/>
      <c r="G229" s="151"/>
      <c r="H229" s="151"/>
      <c r="I229" s="151"/>
      <c r="J229" s="151"/>
      <c r="K229" s="151"/>
      <c r="L229" s="151"/>
      <c r="M229" s="151"/>
      <c r="N229" s="151"/>
      <c r="O229" s="151"/>
      <c r="P229" s="151"/>
      <c r="Q229" s="151"/>
      <c r="R229" s="151"/>
      <c r="S229" s="151"/>
      <c r="T229" s="151"/>
      <c r="U229" s="151"/>
      <c r="V229" s="151"/>
      <c r="W229" s="151"/>
    </row>
    <row r="230" spans="1:23" x14ac:dyDescent="0.25">
      <c r="A230" s="151"/>
      <c r="B230" s="347" t="s">
        <v>259</v>
      </c>
      <c r="C230" s="347">
        <v>100.3</v>
      </c>
      <c r="D230" s="151"/>
      <c r="E230" s="151"/>
      <c r="F230" s="151"/>
      <c r="G230" s="151"/>
      <c r="H230" s="151"/>
      <c r="I230" s="151"/>
      <c r="J230" s="151"/>
      <c r="K230" s="151"/>
      <c r="L230" s="151"/>
      <c r="M230" s="151"/>
      <c r="N230" s="151"/>
      <c r="O230" s="151"/>
      <c r="P230" s="151"/>
      <c r="Q230" s="151"/>
      <c r="R230" s="151"/>
      <c r="S230" s="151"/>
      <c r="T230" s="151"/>
      <c r="U230" s="151"/>
      <c r="V230" s="151"/>
      <c r="W230" s="151"/>
    </row>
    <row r="231" spans="1:23" x14ac:dyDescent="0.25">
      <c r="A231" s="151"/>
      <c r="B231" s="347" t="s">
        <v>260</v>
      </c>
      <c r="C231" s="347">
        <v>100.4</v>
      </c>
      <c r="D231" s="151"/>
      <c r="E231" s="151"/>
      <c r="F231" s="151"/>
      <c r="G231" s="151"/>
      <c r="H231" s="151"/>
      <c r="I231" s="151"/>
      <c r="J231" s="151"/>
      <c r="K231" s="151"/>
      <c r="L231" s="151"/>
      <c r="M231" s="151"/>
      <c r="N231" s="151"/>
      <c r="O231" s="151"/>
      <c r="P231" s="151"/>
      <c r="Q231" s="151"/>
      <c r="R231" s="151"/>
      <c r="S231" s="151"/>
      <c r="T231" s="151"/>
      <c r="U231" s="151"/>
      <c r="V231" s="151"/>
      <c r="W231" s="151"/>
    </row>
    <row r="232" spans="1:23" x14ac:dyDescent="0.25">
      <c r="A232" s="151"/>
      <c r="B232" s="347" t="s">
        <v>261</v>
      </c>
      <c r="C232" s="347">
        <v>99.9</v>
      </c>
      <c r="D232" s="151"/>
      <c r="E232" s="151"/>
      <c r="F232" s="151"/>
      <c r="G232" s="151"/>
      <c r="H232" s="151"/>
      <c r="I232" s="151"/>
      <c r="J232" s="151"/>
      <c r="K232" s="151"/>
      <c r="L232" s="151"/>
      <c r="M232" s="151"/>
      <c r="N232" s="151"/>
      <c r="O232" s="151"/>
      <c r="P232" s="151"/>
      <c r="Q232" s="151"/>
      <c r="R232" s="151"/>
      <c r="S232" s="151"/>
      <c r="T232" s="151"/>
      <c r="U232" s="151"/>
      <c r="V232" s="151"/>
      <c r="W232" s="151"/>
    </row>
    <row r="233" spans="1:23" x14ac:dyDescent="0.25">
      <c r="A233" s="151"/>
      <c r="B233" s="347" t="s">
        <v>262</v>
      </c>
      <c r="C233" s="347">
        <v>100.1</v>
      </c>
      <c r="D233" s="151"/>
      <c r="E233" s="151"/>
      <c r="F233" s="151"/>
      <c r="G233" s="151"/>
      <c r="H233" s="151"/>
      <c r="I233" s="151"/>
      <c r="J233" s="151"/>
      <c r="K233" s="151"/>
      <c r="L233" s="151"/>
      <c r="M233" s="151"/>
      <c r="N233" s="151"/>
      <c r="O233" s="151"/>
      <c r="P233" s="151"/>
      <c r="Q233" s="151"/>
      <c r="R233" s="151"/>
      <c r="S233" s="151"/>
      <c r="T233" s="151"/>
      <c r="U233" s="151"/>
      <c r="V233" s="151"/>
      <c r="W233" s="151"/>
    </row>
    <row r="234" spans="1:23" x14ac:dyDescent="0.25">
      <c r="A234" s="151"/>
      <c r="B234" s="347" t="s">
        <v>263</v>
      </c>
      <c r="C234" s="347">
        <v>100.4</v>
      </c>
      <c r="D234" s="151"/>
      <c r="E234" s="151"/>
      <c r="F234" s="151"/>
      <c r="G234" s="151"/>
      <c r="H234" s="151"/>
      <c r="I234" s="151"/>
      <c r="J234" s="151"/>
      <c r="K234" s="151"/>
      <c r="L234" s="151"/>
      <c r="M234" s="151"/>
      <c r="N234" s="151"/>
      <c r="O234" s="151"/>
      <c r="P234" s="151"/>
      <c r="Q234" s="151"/>
      <c r="R234" s="151"/>
      <c r="S234" s="151"/>
      <c r="T234" s="151"/>
      <c r="U234" s="151"/>
      <c r="V234" s="151"/>
      <c r="W234" s="151"/>
    </row>
    <row r="235" spans="1:23" x14ac:dyDescent="0.25">
      <c r="A235" s="151"/>
      <c r="B235" s="347" t="s">
        <v>264</v>
      </c>
      <c r="C235" s="347">
        <v>100.6</v>
      </c>
      <c r="D235" s="151"/>
      <c r="E235" s="151"/>
      <c r="F235" s="151"/>
      <c r="G235" s="151"/>
      <c r="H235" s="151"/>
      <c r="I235" s="151"/>
      <c r="J235" s="151"/>
      <c r="K235" s="151"/>
      <c r="L235" s="151"/>
      <c r="M235" s="151"/>
      <c r="N235" s="151"/>
      <c r="O235" s="151"/>
      <c r="P235" s="151"/>
      <c r="Q235" s="151"/>
      <c r="R235" s="151"/>
      <c r="S235" s="151"/>
      <c r="T235" s="151"/>
      <c r="U235" s="151"/>
      <c r="V235" s="151"/>
      <c r="W235" s="151"/>
    </row>
    <row r="236" spans="1:23" x14ac:dyDescent="0.25">
      <c r="A236" s="151"/>
      <c r="B236" s="347" t="s">
        <v>265</v>
      </c>
      <c r="C236" s="347">
        <v>100.8</v>
      </c>
      <c r="D236" s="151"/>
      <c r="E236" s="151"/>
      <c r="F236" s="151"/>
      <c r="G236" s="151"/>
      <c r="H236" s="151"/>
      <c r="I236" s="151"/>
      <c r="J236" s="151"/>
      <c r="K236" s="151"/>
      <c r="L236" s="151"/>
      <c r="M236" s="151"/>
      <c r="N236" s="151"/>
      <c r="O236" s="151"/>
      <c r="P236" s="151"/>
      <c r="Q236" s="151"/>
      <c r="R236" s="151"/>
      <c r="S236" s="151"/>
      <c r="T236" s="151"/>
      <c r="U236" s="151"/>
      <c r="V236" s="151"/>
      <c r="W236" s="151"/>
    </row>
    <row r="237" spans="1:23" x14ac:dyDescent="0.25">
      <c r="A237" s="151"/>
      <c r="B237" s="347" t="s">
        <v>266</v>
      </c>
      <c r="C237" s="347">
        <v>101</v>
      </c>
      <c r="D237" s="151"/>
      <c r="E237" s="151"/>
      <c r="F237" s="151"/>
      <c r="G237" s="151"/>
      <c r="H237" s="151"/>
      <c r="I237" s="151"/>
      <c r="J237" s="151"/>
      <c r="K237" s="151"/>
      <c r="L237" s="151"/>
      <c r="M237" s="151"/>
      <c r="N237" s="151"/>
      <c r="O237" s="151"/>
      <c r="P237" s="151"/>
      <c r="Q237" s="151"/>
      <c r="R237" s="151"/>
      <c r="S237" s="151"/>
      <c r="T237" s="151"/>
      <c r="U237" s="151"/>
      <c r="V237" s="151"/>
      <c r="W237" s="151"/>
    </row>
    <row r="238" spans="1:23" x14ac:dyDescent="0.25">
      <c r="A238" s="151"/>
      <c r="B238" s="347" t="s">
        <v>267</v>
      </c>
      <c r="C238" s="347">
        <v>100.9</v>
      </c>
      <c r="D238" s="151"/>
      <c r="E238" s="151"/>
      <c r="F238" s="151"/>
      <c r="G238" s="151"/>
      <c r="H238" s="151"/>
      <c r="I238" s="151"/>
      <c r="J238" s="151"/>
      <c r="K238" s="151"/>
      <c r="L238" s="151"/>
      <c r="M238" s="151"/>
      <c r="N238" s="151"/>
      <c r="O238" s="151"/>
      <c r="P238" s="151"/>
      <c r="Q238" s="151"/>
      <c r="R238" s="151"/>
      <c r="S238" s="151"/>
      <c r="T238" s="151"/>
      <c r="U238" s="151"/>
      <c r="V238" s="151"/>
      <c r="W238" s="151"/>
    </row>
    <row r="239" spans="1:23" x14ac:dyDescent="0.25">
      <c r="A239" s="151"/>
      <c r="B239" s="347" t="s">
        <v>268</v>
      </c>
      <c r="C239" s="347">
        <v>101.2</v>
      </c>
      <c r="D239" s="151"/>
      <c r="E239" s="151"/>
      <c r="F239" s="151"/>
      <c r="G239" s="151"/>
      <c r="H239" s="151"/>
      <c r="I239" s="151"/>
      <c r="J239" s="151"/>
      <c r="K239" s="151"/>
      <c r="L239" s="151"/>
      <c r="M239" s="151"/>
      <c r="N239" s="151"/>
      <c r="O239" s="151"/>
      <c r="P239" s="151"/>
      <c r="Q239" s="151"/>
      <c r="R239" s="151"/>
      <c r="S239" s="151"/>
      <c r="T239" s="151"/>
      <c r="U239" s="151"/>
      <c r="V239" s="151"/>
      <c r="W239" s="151"/>
    </row>
    <row r="240" spans="1:23" x14ac:dyDescent="0.25">
      <c r="A240" s="151"/>
      <c r="B240" s="347" t="s">
        <v>269</v>
      </c>
      <c r="C240" s="347">
        <v>101.5</v>
      </c>
      <c r="D240" s="151"/>
      <c r="E240" s="151"/>
      <c r="F240" s="151"/>
      <c r="G240" s="151"/>
      <c r="H240" s="151"/>
      <c r="I240" s="151"/>
      <c r="J240" s="151"/>
      <c r="K240" s="151"/>
      <c r="L240" s="151"/>
      <c r="M240" s="151"/>
      <c r="N240" s="151"/>
      <c r="O240" s="151"/>
      <c r="P240" s="151"/>
      <c r="Q240" s="151"/>
      <c r="R240" s="151"/>
      <c r="S240" s="151"/>
      <c r="T240" s="151"/>
      <c r="U240" s="151"/>
      <c r="V240" s="151"/>
      <c r="W240" s="151"/>
    </row>
    <row r="241" spans="1:23" x14ac:dyDescent="0.25">
      <c r="A241" s="151"/>
      <c r="B241" s="347" t="s">
        <v>270</v>
      </c>
      <c r="C241" s="347">
        <v>101.6</v>
      </c>
      <c r="D241" s="151"/>
      <c r="E241" s="151"/>
      <c r="F241" s="151"/>
      <c r="G241" s="151"/>
      <c r="H241" s="151"/>
      <c r="I241" s="151"/>
      <c r="J241" s="151"/>
      <c r="K241" s="151"/>
      <c r="L241" s="151"/>
      <c r="M241" s="151"/>
      <c r="N241" s="151"/>
      <c r="O241" s="151"/>
      <c r="P241" s="151"/>
      <c r="Q241" s="151"/>
      <c r="R241" s="151"/>
      <c r="S241" s="151"/>
      <c r="T241" s="151"/>
      <c r="U241" s="151"/>
      <c r="V241" s="151"/>
      <c r="W241" s="151"/>
    </row>
    <row r="242" spans="1:23" x14ac:dyDescent="0.25">
      <c r="A242" s="151"/>
      <c r="B242" s="347" t="s">
        <v>271</v>
      </c>
      <c r="C242" s="347">
        <v>101.8</v>
      </c>
      <c r="D242" s="151"/>
      <c r="E242" s="151"/>
      <c r="F242" s="151"/>
      <c r="G242" s="151"/>
      <c r="H242" s="151"/>
      <c r="I242" s="151"/>
      <c r="J242" s="151"/>
      <c r="K242" s="151"/>
      <c r="L242" s="151"/>
      <c r="M242" s="151"/>
      <c r="N242" s="151"/>
      <c r="O242" s="151"/>
      <c r="P242" s="151"/>
      <c r="Q242" s="151"/>
      <c r="R242" s="151"/>
      <c r="S242" s="151"/>
      <c r="T242" s="151"/>
      <c r="U242" s="151"/>
      <c r="V242" s="151"/>
      <c r="W242" s="151"/>
    </row>
    <row r="243" spans="1:23" x14ac:dyDescent="0.25">
      <c r="A243" s="151"/>
      <c r="B243" s="347" t="s">
        <v>272</v>
      </c>
      <c r="C243" s="347">
        <v>102.2</v>
      </c>
      <c r="D243" s="151"/>
      <c r="E243" s="151"/>
      <c r="F243" s="151"/>
      <c r="G243" s="151"/>
      <c r="H243" s="151"/>
      <c r="I243" s="151"/>
      <c r="J243" s="151"/>
      <c r="K243" s="151"/>
      <c r="L243" s="151"/>
      <c r="M243" s="151"/>
      <c r="N243" s="151"/>
      <c r="O243" s="151"/>
      <c r="P243" s="151"/>
      <c r="Q243" s="151"/>
      <c r="R243" s="151"/>
      <c r="S243" s="151"/>
      <c r="T243" s="151"/>
      <c r="U243" s="151"/>
      <c r="V243" s="151"/>
      <c r="W243" s="151"/>
    </row>
    <row r="244" spans="1:23" x14ac:dyDescent="0.25">
      <c r="A244" s="151"/>
      <c r="B244" s="347" t="s">
        <v>273</v>
      </c>
      <c r="C244" s="347">
        <v>101.8</v>
      </c>
      <c r="D244" s="151"/>
      <c r="E244" s="151"/>
      <c r="F244" s="151"/>
      <c r="G244" s="151"/>
      <c r="H244" s="151"/>
      <c r="I244" s="151"/>
      <c r="J244" s="151"/>
      <c r="K244" s="151"/>
      <c r="L244" s="151"/>
      <c r="M244" s="151"/>
      <c r="N244" s="151"/>
      <c r="O244" s="151"/>
      <c r="P244" s="151"/>
      <c r="Q244" s="151"/>
      <c r="R244" s="151"/>
      <c r="S244" s="151"/>
      <c r="T244" s="151"/>
      <c r="U244" s="151"/>
      <c r="V244" s="151"/>
      <c r="W244" s="151"/>
    </row>
    <row r="245" spans="1:23" x14ac:dyDescent="0.25">
      <c r="A245" s="151"/>
      <c r="B245" s="347" t="s">
        <v>274</v>
      </c>
      <c r="C245" s="347">
        <v>102.4</v>
      </c>
      <c r="D245" s="151"/>
      <c r="E245" s="151"/>
      <c r="F245" s="151"/>
      <c r="G245" s="151"/>
      <c r="H245" s="151"/>
      <c r="I245" s="151"/>
      <c r="J245" s="151"/>
      <c r="K245" s="151"/>
      <c r="L245" s="151"/>
      <c r="M245" s="151"/>
      <c r="N245" s="151"/>
      <c r="O245" s="151"/>
      <c r="P245" s="151"/>
      <c r="Q245" s="151"/>
      <c r="R245" s="151"/>
      <c r="S245" s="151"/>
      <c r="T245" s="151"/>
      <c r="U245" s="151"/>
      <c r="V245" s="151"/>
      <c r="W245" s="151"/>
    </row>
    <row r="246" spans="1:23" x14ac:dyDescent="0.25">
      <c r="A246" s="151"/>
      <c r="B246" s="347" t="s">
        <v>275</v>
      </c>
      <c r="C246" s="347">
        <v>102.7</v>
      </c>
      <c r="D246" s="151"/>
      <c r="E246" s="151"/>
      <c r="F246" s="151"/>
      <c r="G246" s="151"/>
      <c r="H246" s="151"/>
      <c r="I246" s="151"/>
      <c r="J246" s="151"/>
      <c r="K246" s="151"/>
      <c r="L246" s="151"/>
      <c r="M246" s="151"/>
      <c r="N246" s="151"/>
      <c r="O246" s="151"/>
      <c r="P246" s="151"/>
      <c r="Q246" s="151"/>
      <c r="R246" s="151"/>
      <c r="S246" s="151"/>
      <c r="T246" s="151"/>
      <c r="U246" s="151"/>
      <c r="V246" s="151"/>
      <c r="W246" s="151"/>
    </row>
    <row r="247" spans="1:23" x14ac:dyDescent="0.25">
      <c r="A247" s="151"/>
      <c r="B247" s="347" t="s">
        <v>276</v>
      </c>
      <c r="C247" s="347">
        <v>103.2</v>
      </c>
      <c r="D247" s="151"/>
      <c r="E247" s="151"/>
      <c r="F247" s="151"/>
      <c r="G247" s="151"/>
      <c r="H247" s="151"/>
      <c r="I247" s="151"/>
      <c r="J247" s="151"/>
      <c r="K247" s="151"/>
      <c r="L247" s="151"/>
      <c r="M247" s="151"/>
      <c r="N247" s="151"/>
      <c r="O247" s="151"/>
      <c r="P247" s="151"/>
      <c r="Q247" s="151"/>
      <c r="R247" s="151"/>
      <c r="S247" s="151"/>
      <c r="T247" s="151"/>
      <c r="U247" s="151"/>
      <c r="V247" s="151"/>
      <c r="W247" s="151"/>
    </row>
    <row r="248" spans="1:23" x14ac:dyDescent="0.25">
      <c r="A248" s="151"/>
      <c r="B248" s="347" t="s">
        <v>277</v>
      </c>
      <c r="C248" s="347">
        <v>103.5</v>
      </c>
      <c r="D248" s="151"/>
      <c r="E248" s="151"/>
      <c r="F248" s="151"/>
      <c r="G248" s="151"/>
      <c r="H248" s="151"/>
      <c r="I248" s="151"/>
      <c r="J248" s="151"/>
      <c r="K248" s="151"/>
      <c r="L248" s="151"/>
      <c r="M248" s="151"/>
      <c r="N248" s="151"/>
      <c r="O248" s="151"/>
      <c r="P248" s="151"/>
      <c r="Q248" s="151"/>
      <c r="R248" s="151"/>
      <c r="S248" s="151"/>
      <c r="T248" s="151"/>
      <c r="U248" s="151"/>
      <c r="V248" s="151"/>
      <c r="W248" s="151"/>
    </row>
    <row r="249" spans="1:23" x14ac:dyDescent="0.25">
      <c r="A249" s="151"/>
      <c r="B249" s="347" t="s">
        <v>278</v>
      </c>
      <c r="C249" s="347">
        <v>103.5</v>
      </c>
      <c r="D249" s="151"/>
      <c r="E249" s="151"/>
      <c r="F249" s="151"/>
      <c r="G249" s="151"/>
      <c r="H249" s="151"/>
      <c r="I249" s="151"/>
      <c r="J249" s="151"/>
      <c r="K249" s="151"/>
      <c r="L249" s="151"/>
      <c r="M249" s="151"/>
      <c r="N249" s="151"/>
      <c r="O249" s="151"/>
      <c r="P249" s="151"/>
      <c r="Q249" s="151"/>
      <c r="R249" s="151"/>
      <c r="S249" s="151"/>
      <c r="T249" s="151"/>
      <c r="U249" s="151"/>
      <c r="V249" s="151"/>
      <c r="W249" s="151"/>
    </row>
    <row r="250" spans="1:23" x14ac:dyDescent="0.25">
      <c r="A250" s="151"/>
      <c r="B250" s="347" t="s">
        <v>279</v>
      </c>
      <c r="C250" s="347">
        <v>103.5</v>
      </c>
      <c r="D250" s="151"/>
      <c r="E250" s="151"/>
      <c r="F250" s="151"/>
      <c r="G250" s="151"/>
      <c r="H250" s="151"/>
      <c r="I250" s="151"/>
      <c r="J250" s="151"/>
      <c r="K250" s="151"/>
      <c r="L250" s="151"/>
      <c r="M250" s="151"/>
      <c r="N250" s="151"/>
      <c r="O250" s="151"/>
      <c r="P250" s="151"/>
      <c r="Q250" s="151"/>
      <c r="R250" s="151"/>
      <c r="S250" s="151"/>
      <c r="T250" s="151"/>
      <c r="U250" s="151"/>
      <c r="V250" s="151"/>
      <c r="W250" s="151"/>
    </row>
    <row r="251" spans="1:23" x14ac:dyDescent="0.25">
      <c r="A251" s="151"/>
      <c r="B251" s="347" t="s">
        <v>280</v>
      </c>
      <c r="C251" s="347">
        <v>104</v>
      </c>
      <c r="D251" s="151"/>
      <c r="E251" s="151"/>
      <c r="F251" s="151"/>
      <c r="G251" s="151"/>
      <c r="H251" s="151"/>
      <c r="I251" s="151"/>
      <c r="J251" s="151"/>
      <c r="K251" s="151"/>
      <c r="L251" s="151"/>
      <c r="M251" s="151"/>
      <c r="N251" s="151"/>
      <c r="O251" s="151"/>
      <c r="P251" s="151"/>
      <c r="Q251" s="151"/>
      <c r="R251" s="151"/>
      <c r="S251" s="151"/>
      <c r="T251" s="151"/>
      <c r="U251" s="151"/>
      <c r="V251" s="151"/>
      <c r="W251" s="151"/>
    </row>
    <row r="252" spans="1:23" x14ac:dyDescent="0.25">
      <c r="A252" s="151"/>
      <c r="B252" s="347" t="s">
        <v>281</v>
      </c>
      <c r="C252" s="347">
        <v>104.3</v>
      </c>
      <c r="D252" s="151"/>
      <c r="E252" s="151"/>
      <c r="F252" s="151"/>
      <c r="G252" s="151"/>
      <c r="H252" s="151"/>
      <c r="I252" s="151"/>
      <c r="J252" s="151"/>
      <c r="K252" s="151"/>
      <c r="L252" s="151"/>
      <c r="M252" s="151"/>
      <c r="N252" s="151"/>
      <c r="O252" s="151"/>
      <c r="P252" s="151"/>
      <c r="Q252" s="151"/>
      <c r="R252" s="151"/>
      <c r="S252" s="151"/>
      <c r="T252" s="151"/>
      <c r="U252" s="151"/>
      <c r="V252" s="151"/>
      <c r="W252" s="151"/>
    </row>
    <row r="253" spans="1:23" x14ac:dyDescent="0.25">
      <c r="A253" s="151"/>
      <c r="B253" s="347" t="s">
        <v>282</v>
      </c>
      <c r="C253" s="347">
        <v>104.4</v>
      </c>
      <c r="D253" s="151"/>
      <c r="E253" s="151"/>
      <c r="F253" s="151"/>
      <c r="G253" s="151"/>
      <c r="H253" s="151"/>
      <c r="I253" s="151"/>
      <c r="J253" s="151"/>
      <c r="K253" s="151"/>
      <c r="L253" s="151"/>
      <c r="M253" s="151"/>
      <c r="N253" s="151"/>
      <c r="O253" s="151"/>
      <c r="P253" s="151"/>
      <c r="Q253" s="151"/>
      <c r="R253" s="151"/>
      <c r="S253" s="151"/>
      <c r="T253" s="151"/>
      <c r="U253" s="151"/>
      <c r="V253" s="151"/>
      <c r="W253" s="151"/>
    </row>
    <row r="254" spans="1:23" x14ac:dyDescent="0.25">
      <c r="A254" s="151"/>
      <c r="B254" s="347" t="s">
        <v>283</v>
      </c>
      <c r="C254" s="347">
        <v>104.7</v>
      </c>
      <c r="D254" s="151"/>
      <c r="E254" s="151"/>
      <c r="F254" s="151"/>
      <c r="G254" s="151"/>
      <c r="H254" s="151"/>
      <c r="I254" s="151"/>
      <c r="J254" s="151"/>
      <c r="K254" s="151"/>
      <c r="L254" s="151"/>
      <c r="M254" s="151"/>
      <c r="N254" s="151"/>
      <c r="O254" s="151"/>
      <c r="P254" s="151"/>
      <c r="Q254" s="151"/>
      <c r="R254" s="151"/>
      <c r="S254" s="151"/>
      <c r="T254" s="151"/>
      <c r="U254" s="151"/>
      <c r="V254" s="151"/>
      <c r="W254" s="151"/>
    </row>
    <row r="255" spans="1:23" x14ac:dyDescent="0.25">
      <c r="A255" s="151"/>
      <c r="B255" s="347" t="s">
        <v>284</v>
      </c>
      <c r="C255" s="347">
        <v>105</v>
      </c>
      <c r="D255" s="151"/>
      <c r="E255" s="151"/>
      <c r="F255" s="151"/>
      <c r="G255" s="151"/>
      <c r="H255" s="151"/>
      <c r="I255" s="151"/>
      <c r="J255" s="151"/>
      <c r="K255" s="151"/>
      <c r="L255" s="151"/>
      <c r="M255" s="151"/>
      <c r="N255" s="151"/>
      <c r="O255" s="151"/>
      <c r="P255" s="151"/>
      <c r="Q255" s="151"/>
      <c r="R255" s="151"/>
      <c r="S255" s="151"/>
      <c r="T255" s="151"/>
      <c r="U255" s="151"/>
      <c r="V255" s="151"/>
      <c r="W255" s="151"/>
    </row>
    <row r="256" spans="1:23" x14ac:dyDescent="0.25">
      <c r="A256" s="151"/>
      <c r="B256" s="347" t="s">
        <v>285</v>
      </c>
      <c r="C256" s="347">
        <v>104.5</v>
      </c>
      <c r="D256" s="151"/>
      <c r="E256" s="151"/>
      <c r="F256" s="151"/>
      <c r="G256" s="151"/>
      <c r="H256" s="151"/>
      <c r="I256" s="151"/>
      <c r="J256" s="151"/>
      <c r="K256" s="151"/>
      <c r="L256" s="151"/>
      <c r="M256" s="151"/>
      <c r="N256" s="151"/>
      <c r="O256" s="151"/>
      <c r="P256" s="151"/>
      <c r="Q256" s="151"/>
      <c r="R256" s="151"/>
      <c r="S256" s="151"/>
      <c r="T256" s="151"/>
      <c r="U256" s="151"/>
      <c r="V256" s="151"/>
      <c r="W256" s="151"/>
    </row>
    <row r="257" spans="1:23" x14ac:dyDescent="0.25">
      <c r="A257" s="151"/>
      <c r="B257" s="347" t="s">
        <v>286</v>
      </c>
      <c r="C257" s="347">
        <v>104.9</v>
      </c>
      <c r="D257" s="151"/>
      <c r="E257" s="151"/>
      <c r="F257" s="151"/>
      <c r="G257" s="151"/>
      <c r="H257" s="151"/>
      <c r="I257" s="151"/>
      <c r="J257" s="151"/>
      <c r="K257" s="151"/>
      <c r="L257" s="151"/>
      <c r="M257" s="151"/>
      <c r="N257" s="151"/>
      <c r="O257" s="151"/>
      <c r="P257" s="151"/>
      <c r="Q257" s="151"/>
      <c r="R257" s="151"/>
      <c r="S257" s="151"/>
      <c r="T257" s="151"/>
      <c r="U257" s="151"/>
      <c r="V257" s="151"/>
      <c r="W257" s="151"/>
    </row>
    <row r="258" spans="1:23" x14ac:dyDescent="0.25">
      <c r="A258" s="151"/>
      <c r="B258" s="347" t="s">
        <v>287</v>
      </c>
      <c r="C258" s="347">
        <v>105.1</v>
      </c>
      <c r="D258" s="151"/>
      <c r="E258" s="151"/>
      <c r="F258" s="151"/>
      <c r="G258" s="151"/>
      <c r="H258" s="151"/>
      <c r="I258" s="151"/>
      <c r="J258" s="151"/>
      <c r="K258" s="151"/>
      <c r="L258" s="151"/>
      <c r="M258" s="151"/>
      <c r="N258" s="151"/>
      <c r="O258" s="151"/>
      <c r="P258" s="151"/>
      <c r="Q258" s="151"/>
      <c r="R258" s="151"/>
      <c r="S258" s="151"/>
      <c r="T258" s="151"/>
      <c r="U258" s="151"/>
      <c r="V258" s="151"/>
      <c r="W258" s="151"/>
    </row>
    <row r="259" spans="1:23" x14ac:dyDescent="0.25">
      <c r="A259" s="151"/>
      <c r="B259" s="347" t="s">
        <v>288</v>
      </c>
      <c r="C259" s="347">
        <v>105.5</v>
      </c>
      <c r="D259" s="151"/>
      <c r="E259" s="151"/>
      <c r="F259" s="151"/>
      <c r="G259" s="151"/>
      <c r="H259" s="151"/>
      <c r="I259" s="151"/>
      <c r="J259" s="151"/>
      <c r="K259" s="151"/>
      <c r="L259" s="151"/>
      <c r="M259" s="151"/>
      <c r="N259" s="151"/>
      <c r="O259" s="151"/>
      <c r="P259" s="151"/>
      <c r="Q259" s="151"/>
      <c r="R259" s="151"/>
      <c r="S259" s="151"/>
      <c r="T259" s="151"/>
      <c r="U259" s="151"/>
      <c r="V259" s="151"/>
      <c r="W259" s="151"/>
    </row>
    <row r="260" spans="1:23" x14ac:dyDescent="0.25">
      <c r="A260" s="151"/>
      <c r="B260" s="347" t="s">
        <v>289</v>
      </c>
      <c r="C260" s="347">
        <v>105.9</v>
      </c>
      <c r="D260" s="151"/>
      <c r="E260" s="151"/>
      <c r="F260" s="151"/>
      <c r="G260" s="151"/>
      <c r="H260" s="151"/>
      <c r="I260" s="151"/>
      <c r="J260" s="151"/>
      <c r="K260" s="151"/>
      <c r="L260" s="151"/>
      <c r="M260" s="151"/>
      <c r="N260" s="151"/>
      <c r="O260" s="151"/>
      <c r="P260" s="151"/>
      <c r="Q260" s="151"/>
      <c r="R260" s="151"/>
      <c r="S260" s="151"/>
      <c r="T260" s="151"/>
      <c r="U260" s="151"/>
      <c r="V260" s="151"/>
      <c r="W260" s="151"/>
    </row>
    <row r="261" spans="1:23" x14ac:dyDescent="0.25">
      <c r="A261" s="151"/>
      <c r="B261" s="347" t="s">
        <v>342</v>
      </c>
      <c r="C261" s="347">
        <v>105.9</v>
      </c>
      <c r="D261" s="151"/>
      <c r="E261" s="151"/>
      <c r="F261" s="151"/>
      <c r="G261" s="151"/>
      <c r="H261" s="151"/>
      <c r="I261" s="151"/>
      <c r="J261" s="151"/>
      <c r="K261" s="151"/>
      <c r="L261" s="151"/>
      <c r="M261" s="151"/>
      <c r="N261" s="151"/>
      <c r="O261" s="151"/>
      <c r="P261" s="151"/>
      <c r="Q261" s="151"/>
      <c r="R261" s="151"/>
      <c r="S261" s="151"/>
      <c r="T261" s="151"/>
      <c r="U261" s="151"/>
      <c r="V261" s="151"/>
      <c r="W261" s="151"/>
    </row>
    <row r="262" spans="1:23" x14ac:dyDescent="0.25">
      <c r="A262" s="151"/>
      <c r="B262" s="270"/>
      <c r="C262" s="270"/>
      <c r="D262" s="151"/>
      <c r="E262" s="151"/>
      <c r="F262" s="151"/>
      <c r="G262" s="151"/>
      <c r="H262" s="151"/>
      <c r="I262" s="151"/>
      <c r="J262" s="151"/>
      <c r="K262" s="151"/>
      <c r="L262" s="151"/>
      <c r="M262" s="151"/>
      <c r="N262" s="151"/>
      <c r="O262" s="151"/>
      <c r="P262" s="151"/>
      <c r="Q262" s="151"/>
      <c r="R262" s="151"/>
      <c r="S262" s="151"/>
      <c r="T262" s="151"/>
      <c r="U262" s="151"/>
      <c r="V262" s="151"/>
      <c r="W262" s="151"/>
    </row>
    <row r="263" spans="1:23" x14ac:dyDescent="0.25">
      <c r="A263" s="151"/>
      <c r="B263" s="270"/>
      <c r="C263" s="270"/>
      <c r="D263" s="151"/>
      <c r="E263" s="151"/>
      <c r="F263" s="151"/>
      <c r="G263" s="151"/>
      <c r="H263" s="151"/>
      <c r="I263" s="151"/>
      <c r="J263" s="151"/>
      <c r="K263" s="151"/>
      <c r="L263" s="151"/>
      <c r="M263" s="151"/>
      <c r="N263" s="151"/>
      <c r="O263" s="151"/>
      <c r="P263" s="151"/>
      <c r="Q263" s="151"/>
      <c r="R263" s="151"/>
      <c r="S263" s="151"/>
      <c r="T263" s="151"/>
      <c r="U263" s="151"/>
      <c r="V263" s="151"/>
      <c r="W263" s="151"/>
    </row>
    <row r="264" spans="1:23" x14ac:dyDescent="0.25">
      <c r="A264" s="151"/>
      <c r="B264" s="270"/>
      <c r="C264" s="270"/>
      <c r="D264" s="151"/>
      <c r="E264" s="151"/>
      <c r="F264" s="151"/>
      <c r="G264" s="151"/>
      <c r="H264" s="151"/>
      <c r="I264" s="151"/>
      <c r="J264" s="151"/>
      <c r="K264" s="151"/>
      <c r="L264" s="151"/>
      <c r="M264" s="151"/>
      <c r="N264" s="151"/>
      <c r="O264" s="151"/>
      <c r="P264" s="151"/>
      <c r="Q264" s="151"/>
      <c r="R264" s="151"/>
      <c r="S264" s="151"/>
      <c r="T264" s="151"/>
      <c r="U264" s="151"/>
      <c r="V264" s="151"/>
      <c r="W264" s="151"/>
    </row>
    <row r="265" spans="1:23" x14ac:dyDescent="0.25">
      <c r="A265" s="151"/>
      <c r="B265" s="270"/>
      <c r="C265" s="270"/>
      <c r="D265" s="151"/>
      <c r="E265" s="151"/>
      <c r="F265" s="151"/>
      <c r="G265" s="151"/>
      <c r="H265" s="151"/>
      <c r="I265" s="151"/>
      <c r="J265" s="151"/>
      <c r="K265" s="151"/>
      <c r="L265" s="151"/>
      <c r="M265" s="151"/>
      <c r="N265" s="151"/>
      <c r="O265" s="151"/>
      <c r="P265" s="151"/>
      <c r="Q265" s="151"/>
      <c r="R265" s="151"/>
      <c r="S265" s="151"/>
      <c r="T265" s="151"/>
      <c r="U265" s="151"/>
      <c r="V265" s="151"/>
      <c r="W265" s="151"/>
    </row>
    <row r="266" spans="1:23" x14ac:dyDescent="0.25">
      <c r="A266" s="151"/>
      <c r="B266" s="270"/>
      <c r="C266" s="270"/>
      <c r="D266" s="151"/>
      <c r="E266" s="151"/>
      <c r="F266" s="151"/>
      <c r="G266" s="151"/>
      <c r="H266" s="151"/>
      <c r="I266" s="151"/>
      <c r="J266" s="151"/>
      <c r="K266" s="151"/>
      <c r="L266" s="151"/>
      <c r="M266" s="151"/>
      <c r="N266" s="151"/>
      <c r="O266" s="151"/>
      <c r="P266" s="151"/>
      <c r="Q266" s="151"/>
      <c r="R266" s="151"/>
      <c r="S266" s="151"/>
      <c r="T266" s="151"/>
      <c r="U266" s="151"/>
      <c r="V266" s="151"/>
      <c r="W266" s="151"/>
    </row>
    <row r="267" spans="1:23" x14ac:dyDescent="0.25">
      <c r="A267" s="151"/>
      <c r="B267" s="270"/>
      <c r="C267" s="270"/>
      <c r="D267" s="151"/>
      <c r="E267" s="151"/>
      <c r="F267" s="151"/>
      <c r="G267" s="151"/>
      <c r="H267" s="151"/>
      <c r="I267" s="151"/>
      <c r="J267" s="151"/>
      <c r="K267" s="151"/>
      <c r="L267" s="151"/>
      <c r="M267" s="151"/>
      <c r="N267" s="151"/>
      <c r="O267" s="151"/>
      <c r="P267" s="151"/>
      <c r="Q267" s="151"/>
      <c r="R267" s="151"/>
      <c r="S267" s="151"/>
      <c r="T267" s="151"/>
      <c r="U267" s="151"/>
      <c r="V267" s="151"/>
      <c r="W267" s="151"/>
    </row>
    <row r="268" spans="1:23" x14ac:dyDescent="0.25">
      <c r="A268" s="151"/>
      <c r="B268" s="270"/>
      <c r="C268" s="270"/>
      <c r="D268" s="151"/>
      <c r="E268" s="151"/>
      <c r="F268" s="151"/>
      <c r="G268" s="151"/>
      <c r="H268" s="151"/>
      <c r="I268" s="151"/>
      <c r="J268" s="151"/>
      <c r="K268" s="151"/>
      <c r="L268" s="151"/>
      <c r="M268" s="151"/>
      <c r="N268" s="151"/>
      <c r="O268" s="151"/>
      <c r="P268" s="151"/>
      <c r="Q268" s="151"/>
      <c r="R268" s="151"/>
      <c r="S268" s="151"/>
      <c r="T268" s="151"/>
      <c r="U268" s="151"/>
      <c r="V268" s="151"/>
      <c r="W268" s="151"/>
    </row>
    <row r="269" spans="1:23" x14ac:dyDescent="0.25">
      <c r="A269" s="151"/>
      <c r="B269" s="270"/>
      <c r="C269" s="270"/>
      <c r="D269" s="151"/>
      <c r="E269" s="151"/>
      <c r="F269" s="151"/>
      <c r="G269" s="151"/>
      <c r="H269" s="151"/>
      <c r="I269" s="151"/>
      <c r="J269" s="151"/>
      <c r="K269" s="151"/>
      <c r="L269" s="151"/>
      <c r="M269" s="151"/>
      <c r="N269" s="151"/>
      <c r="O269" s="151"/>
      <c r="P269" s="151"/>
      <c r="Q269" s="151"/>
      <c r="R269" s="151"/>
      <c r="S269" s="151"/>
      <c r="T269" s="151"/>
      <c r="U269" s="151"/>
      <c r="V269" s="151"/>
      <c r="W269" s="151"/>
    </row>
    <row r="270" spans="1:23" x14ac:dyDescent="0.25">
      <c r="A270" s="151"/>
      <c r="B270" s="270"/>
      <c r="C270" s="270"/>
      <c r="D270" s="151"/>
      <c r="E270" s="151"/>
      <c r="F270" s="151"/>
      <c r="G270" s="151"/>
      <c r="H270" s="151"/>
      <c r="I270" s="151"/>
      <c r="J270" s="151"/>
      <c r="K270" s="151"/>
      <c r="L270" s="151"/>
      <c r="M270" s="151"/>
      <c r="N270" s="151"/>
      <c r="O270" s="151"/>
      <c r="P270" s="151"/>
      <c r="Q270" s="151"/>
      <c r="R270" s="151"/>
      <c r="S270" s="151"/>
      <c r="T270" s="151"/>
      <c r="U270" s="151"/>
      <c r="V270" s="151"/>
      <c r="W270" s="151"/>
    </row>
    <row r="271" spans="1:23" x14ac:dyDescent="0.25">
      <c r="A271" s="151"/>
      <c r="B271" s="270"/>
      <c r="C271" s="270"/>
      <c r="D271" s="151"/>
      <c r="E271" s="151"/>
      <c r="F271" s="151"/>
      <c r="G271" s="151"/>
      <c r="H271" s="151"/>
      <c r="I271" s="151"/>
      <c r="J271" s="151"/>
      <c r="K271" s="151"/>
      <c r="L271" s="151"/>
      <c r="M271" s="151"/>
      <c r="N271" s="151"/>
      <c r="O271" s="151"/>
      <c r="P271" s="151"/>
      <c r="Q271" s="151"/>
      <c r="R271" s="151"/>
      <c r="S271" s="151"/>
      <c r="T271" s="151"/>
      <c r="U271" s="151"/>
      <c r="V271" s="151"/>
      <c r="W271" s="151"/>
    </row>
    <row r="272" spans="1:23" x14ac:dyDescent="0.25">
      <c r="A272" s="151"/>
      <c r="B272" s="270"/>
      <c r="C272" s="270"/>
      <c r="D272" s="151"/>
      <c r="E272" s="151"/>
      <c r="F272" s="151"/>
      <c r="G272" s="151"/>
      <c r="H272" s="151"/>
      <c r="I272" s="151"/>
      <c r="J272" s="151"/>
      <c r="K272" s="151"/>
      <c r="L272" s="151"/>
      <c r="M272" s="151"/>
      <c r="N272" s="151"/>
      <c r="O272" s="151"/>
      <c r="P272" s="151"/>
      <c r="Q272" s="151"/>
      <c r="R272" s="151"/>
      <c r="S272" s="151"/>
      <c r="T272" s="151"/>
      <c r="U272" s="151"/>
      <c r="V272" s="151"/>
      <c r="W272" s="151"/>
    </row>
    <row r="273" spans="1:23" x14ac:dyDescent="0.25">
      <c r="A273" s="151"/>
      <c r="B273" s="270"/>
      <c r="C273" s="270"/>
      <c r="D273" s="151"/>
      <c r="E273" s="151"/>
      <c r="F273" s="151"/>
      <c r="G273" s="151"/>
      <c r="H273" s="151"/>
      <c r="I273" s="151"/>
      <c r="J273" s="151"/>
      <c r="K273" s="151"/>
      <c r="L273" s="151"/>
      <c r="M273" s="151"/>
      <c r="N273" s="151"/>
      <c r="O273" s="151"/>
      <c r="P273" s="151"/>
      <c r="Q273" s="151"/>
      <c r="R273" s="151"/>
      <c r="S273" s="151"/>
      <c r="T273" s="151"/>
      <c r="U273" s="151"/>
      <c r="V273" s="151"/>
      <c r="W273" s="151"/>
    </row>
    <row r="274" spans="1:23" x14ac:dyDescent="0.25">
      <c r="A274" s="151"/>
      <c r="B274" s="270"/>
      <c r="C274" s="270"/>
      <c r="D274" s="151"/>
      <c r="E274" s="151"/>
      <c r="F274" s="151"/>
      <c r="G274" s="151"/>
      <c r="H274" s="151"/>
      <c r="I274" s="151"/>
      <c r="J274" s="151"/>
      <c r="K274" s="151"/>
      <c r="L274" s="151"/>
      <c r="M274" s="151"/>
      <c r="N274" s="151"/>
      <c r="O274" s="151"/>
      <c r="P274" s="151"/>
      <c r="Q274" s="151"/>
      <c r="R274" s="151"/>
      <c r="S274" s="151"/>
      <c r="T274" s="151"/>
      <c r="U274" s="151"/>
      <c r="V274" s="151"/>
      <c r="W274" s="151"/>
    </row>
    <row r="275" spans="1:23" hidden="1" x14ac:dyDescent="0.25">
      <c r="A275" s="151"/>
      <c r="C275" s="151"/>
      <c r="D275" s="151"/>
      <c r="E275" s="151"/>
      <c r="F275" s="151"/>
      <c r="G275" s="151"/>
      <c r="H275" s="151"/>
      <c r="I275" s="151"/>
      <c r="J275" s="151"/>
      <c r="K275" s="151"/>
      <c r="L275" s="151"/>
      <c r="M275" s="151"/>
      <c r="N275" s="151"/>
      <c r="O275" s="151"/>
      <c r="P275" s="151"/>
      <c r="Q275" s="151"/>
      <c r="R275" s="151"/>
      <c r="S275" s="151"/>
      <c r="T275" s="151"/>
      <c r="U275" s="151"/>
      <c r="V275" s="151"/>
      <c r="W275" s="151"/>
    </row>
    <row r="276" spans="1:23" hidden="1" x14ac:dyDescent="0.25">
      <c r="A276" s="151"/>
      <c r="C276" s="151"/>
      <c r="D276" s="151"/>
      <c r="E276" s="151"/>
      <c r="F276" s="151"/>
      <c r="G276" s="151"/>
      <c r="H276" s="151"/>
      <c r="I276" s="151"/>
      <c r="J276" s="151"/>
      <c r="K276" s="151"/>
      <c r="L276" s="151"/>
      <c r="M276" s="151"/>
      <c r="N276" s="151"/>
      <c r="O276" s="151"/>
      <c r="P276" s="151"/>
      <c r="Q276" s="151"/>
      <c r="R276" s="151"/>
      <c r="S276" s="151"/>
      <c r="T276" s="151"/>
      <c r="U276" s="151"/>
      <c r="V276" s="151"/>
      <c r="W276" s="151"/>
    </row>
    <row r="277" spans="1:23" hidden="1" x14ac:dyDescent="0.25">
      <c r="A277" s="151"/>
      <c r="C277" s="151"/>
      <c r="D277" s="151"/>
      <c r="E277" s="151"/>
      <c r="F277" s="151"/>
      <c r="G277" s="151"/>
      <c r="H277" s="151"/>
      <c r="I277" s="151"/>
      <c r="J277" s="151"/>
      <c r="K277" s="151"/>
      <c r="L277" s="151"/>
      <c r="M277" s="151"/>
      <c r="N277" s="151"/>
      <c r="O277" s="151"/>
      <c r="P277" s="151"/>
      <c r="Q277" s="151"/>
      <c r="R277" s="151"/>
      <c r="S277" s="151"/>
      <c r="T277" s="151"/>
      <c r="U277" s="151"/>
      <c r="V277" s="151"/>
      <c r="W277" s="151"/>
    </row>
    <row r="278" spans="1:23" hidden="1" x14ac:dyDescent="0.25">
      <c r="A278" s="151"/>
      <c r="C278" s="151"/>
      <c r="D278" s="151"/>
      <c r="E278" s="151"/>
      <c r="F278" s="151"/>
      <c r="G278" s="151"/>
      <c r="H278" s="151"/>
      <c r="I278" s="151"/>
      <c r="J278" s="151"/>
      <c r="K278" s="151"/>
      <c r="L278" s="151"/>
      <c r="M278" s="151"/>
      <c r="N278" s="151"/>
      <c r="O278" s="151"/>
      <c r="P278" s="151"/>
      <c r="Q278" s="151"/>
      <c r="R278" s="151"/>
      <c r="S278" s="151"/>
      <c r="T278" s="151"/>
      <c r="U278" s="151"/>
      <c r="V278" s="151"/>
      <c r="W278" s="151"/>
    </row>
    <row r="279" spans="1:23" hidden="1" x14ac:dyDescent="0.25">
      <c r="A279" s="151"/>
      <c r="C279" s="151"/>
      <c r="D279" s="151"/>
      <c r="E279" s="151"/>
      <c r="F279" s="151"/>
      <c r="G279" s="151"/>
      <c r="H279" s="151"/>
      <c r="I279" s="151"/>
      <c r="J279" s="151"/>
      <c r="K279" s="151"/>
      <c r="L279" s="151"/>
      <c r="M279" s="151"/>
      <c r="N279" s="151"/>
      <c r="O279" s="151"/>
      <c r="P279" s="151"/>
      <c r="Q279" s="151"/>
      <c r="R279" s="151"/>
      <c r="S279" s="151"/>
      <c r="T279" s="151"/>
      <c r="U279" s="151"/>
      <c r="V279" s="151"/>
      <c r="W279" s="151"/>
    </row>
    <row r="280" spans="1:23" hidden="1" x14ac:dyDescent="0.25">
      <c r="A280" s="151"/>
      <c r="C280" s="151"/>
      <c r="D280" s="151"/>
      <c r="E280" s="151"/>
      <c r="F280" s="151"/>
      <c r="G280" s="151"/>
      <c r="H280" s="151"/>
      <c r="I280" s="151"/>
      <c r="J280" s="151"/>
      <c r="K280" s="151"/>
      <c r="L280" s="151"/>
      <c r="M280" s="151"/>
      <c r="N280" s="151"/>
      <c r="O280" s="151"/>
      <c r="P280" s="151"/>
      <c r="Q280" s="151"/>
      <c r="R280" s="151"/>
      <c r="S280" s="151"/>
      <c r="T280" s="151"/>
      <c r="U280" s="151"/>
      <c r="V280" s="151"/>
      <c r="W280" s="151"/>
    </row>
    <row r="281" spans="1:23" hidden="1" x14ac:dyDescent="0.25">
      <c r="A281" s="151"/>
      <c r="C281" s="151"/>
      <c r="D281" s="151"/>
      <c r="E281" s="151"/>
      <c r="F281" s="151"/>
      <c r="G281" s="151"/>
      <c r="H281" s="151"/>
      <c r="I281" s="151"/>
      <c r="J281" s="151"/>
      <c r="K281" s="151"/>
      <c r="L281" s="151"/>
      <c r="M281" s="151"/>
      <c r="N281" s="151"/>
      <c r="O281" s="151"/>
      <c r="P281" s="151"/>
      <c r="Q281" s="151"/>
      <c r="R281" s="151"/>
      <c r="S281" s="151"/>
      <c r="T281" s="151"/>
      <c r="U281" s="151"/>
      <c r="V281" s="151"/>
      <c r="W281" s="151"/>
    </row>
    <row r="282" spans="1:23" hidden="1" x14ac:dyDescent="0.25">
      <c r="A282" s="151"/>
      <c r="C282" s="151"/>
      <c r="D282" s="151"/>
      <c r="E282" s="151"/>
      <c r="F282" s="151"/>
      <c r="G282" s="151"/>
      <c r="H282" s="151"/>
      <c r="I282" s="151"/>
      <c r="J282" s="151"/>
      <c r="K282" s="151"/>
      <c r="L282" s="151"/>
      <c r="M282" s="151"/>
      <c r="N282" s="151"/>
      <c r="O282" s="151"/>
      <c r="P282" s="151"/>
      <c r="Q282" s="151"/>
      <c r="R282" s="151"/>
      <c r="S282" s="151"/>
      <c r="T282" s="151"/>
      <c r="U282" s="151"/>
      <c r="V282" s="151"/>
      <c r="W282" s="151"/>
    </row>
    <row r="283" spans="1:23" hidden="1" x14ac:dyDescent="0.25">
      <c r="A283" s="151"/>
      <c r="C283" s="151"/>
      <c r="D283" s="151"/>
      <c r="E283" s="151"/>
      <c r="F283" s="151"/>
      <c r="G283" s="151"/>
      <c r="H283" s="151"/>
      <c r="I283" s="151"/>
      <c r="J283" s="151"/>
      <c r="K283" s="151"/>
      <c r="L283" s="151"/>
      <c r="M283" s="151"/>
      <c r="N283" s="151"/>
      <c r="O283" s="151"/>
      <c r="P283" s="151"/>
      <c r="Q283" s="151"/>
      <c r="R283" s="151"/>
      <c r="S283" s="151"/>
      <c r="T283" s="151"/>
      <c r="U283" s="151"/>
      <c r="V283" s="151"/>
      <c r="W283" s="151"/>
    </row>
    <row r="284" spans="1:23" hidden="1" x14ac:dyDescent="0.25">
      <c r="A284" s="151"/>
      <c r="C284" s="151"/>
      <c r="D284" s="151"/>
      <c r="E284" s="151"/>
      <c r="F284" s="151"/>
      <c r="G284" s="151"/>
      <c r="H284" s="151"/>
      <c r="I284" s="151"/>
      <c r="J284" s="151"/>
      <c r="K284" s="151"/>
      <c r="L284" s="151"/>
      <c r="M284" s="151"/>
      <c r="N284" s="151"/>
      <c r="O284" s="151"/>
      <c r="P284" s="151"/>
      <c r="Q284" s="151"/>
      <c r="R284" s="151"/>
      <c r="S284" s="151"/>
      <c r="T284" s="151"/>
      <c r="U284" s="151"/>
      <c r="V284" s="151"/>
      <c r="W284" s="151"/>
    </row>
    <row r="285" spans="1:23" hidden="1" x14ac:dyDescent="0.25">
      <c r="A285" s="151"/>
      <c r="C285" s="151"/>
      <c r="D285" s="151"/>
      <c r="E285" s="151"/>
      <c r="F285" s="151"/>
      <c r="G285" s="151"/>
      <c r="H285" s="151"/>
      <c r="I285" s="151"/>
      <c r="J285" s="151"/>
      <c r="K285" s="151"/>
      <c r="L285" s="151"/>
      <c r="M285" s="151"/>
      <c r="N285" s="151"/>
      <c r="O285" s="151"/>
      <c r="P285" s="151"/>
      <c r="Q285" s="151"/>
      <c r="R285" s="151"/>
      <c r="S285" s="151"/>
      <c r="T285" s="151"/>
      <c r="U285" s="151"/>
      <c r="V285" s="151"/>
      <c r="W285" s="151"/>
    </row>
    <row r="286" spans="1:23" hidden="1" x14ac:dyDescent="0.25">
      <c r="A286" s="151"/>
      <c r="C286" s="151"/>
      <c r="D286" s="151"/>
      <c r="E286" s="151"/>
      <c r="F286" s="151"/>
      <c r="G286" s="151"/>
      <c r="H286" s="151"/>
      <c r="I286" s="151"/>
      <c r="J286" s="151"/>
      <c r="K286" s="151"/>
      <c r="L286" s="151"/>
      <c r="M286" s="151"/>
      <c r="N286" s="151"/>
      <c r="O286" s="151"/>
      <c r="P286" s="151"/>
      <c r="Q286" s="151"/>
      <c r="R286" s="151"/>
      <c r="S286" s="151"/>
      <c r="T286" s="151"/>
      <c r="U286" s="151"/>
      <c r="V286" s="151"/>
      <c r="W286" s="151"/>
    </row>
    <row r="287" spans="1:23" hidden="1" x14ac:dyDescent="0.25">
      <c r="A287" s="151"/>
      <c r="C287" s="151"/>
      <c r="D287" s="151"/>
      <c r="E287" s="151"/>
      <c r="F287" s="151"/>
      <c r="G287" s="151"/>
      <c r="H287" s="151"/>
      <c r="I287" s="151"/>
      <c r="J287" s="151"/>
      <c r="K287" s="151"/>
      <c r="L287" s="151"/>
      <c r="M287" s="151"/>
      <c r="N287" s="151"/>
      <c r="O287" s="151"/>
      <c r="P287" s="151"/>
      <c r="Q287" s="151"/>
      <c r="R287" s="151"/>
      <c r="S287" s="151"/>
      <c r="T287" s="151"/>
      <c r="U287" s="151"/>
      <c r="V287" s="151"/>
      <c r="W287" s="151"/>
    </row>
    <row r="288" spans="1:23" hidden="1" x14ac:dyDescent="0.25">
      <c r="A288" s="151"/>
      <c r="C288" s="151"/>
      <c r="D288" s="151"/>
      <c r="E288" s="151"/>
      <c r="F288" s="151"/>
      <c r="G288" s="151"/>
      <c r="H288" s="151"/>
      <c r="I288" s="151"/>
      <c r="J288" s="151"/>
      <c r="K288" s="151"/>
      <c r="L288" s="151"/>
      <c r="M288" s="151"/>
      <c r="N288" s="151"/>
      <c r="O288" s="151"/>
      <c r="P288" s="151"/>
      <c r="Q288" s="151"/>
      <c r="R288" s="151"/>
      <c r="S288" s="151"/>
      <c r="T288" s="151"/>
      <c r="U288" s="151"/>
      <c r="V288" s="151"/>
      <c r="W288" s="151"/>
    </row>
    <row r="289" spans="1:23" hidden="1" x14ac:dyDescent="0.25">
      <c r="A289" s="151"/>
      <c r="C289" s="151"/>
      <c r="D289" s="151"/>
      <c r="E289" s="151"/>
      <c r="F289" s="151"/>
      <c r="G289" s="151"/>
      <c r="H289" s="151"/>
      <c r="I289" s="151"/>
      <c r="J289" s="151"/>
      <c r="K289" s="151"/>
      <c r="L289" s="151"/>
      <c r="M289" s="151"/>
      <c r="N289" s="151"/>
      <c r="O289" s="151"/>
      <c r="P289" s="151"/>
      <c r="Q289" s="151"/>
      <c r="R289" s="151"/>
      <c r="S289" s="151"/>
      <c r="T289" s="151"/>
      <c r="U289" s="151"/>
      <c r="V289" s="151"/>
      <c r="W289" s="151"/>
    </row>
    <row r="290" spans="1:23" hidden="1" x14ac:dyDescent="0.25">
      <c r="A290" s="151"/>
      <c r="C290" s="151"/>
      <c r="D290" s="151"/>
      <c r="E290" s="151"/>
      <c r="F290" s="151"/>
      <c r="G290" s="151"/>
      <c r="H290" s="151"/>
      <c r="I290" s="151"/>
      <c r="J290" s="151"/>
      <c r="K290" s="151"/>
      <c r="L290" s="151"/>
      <c r="M290" s="151"/>
      <c r="N290" s="151"/>
      <c r="O290" s="151"/>
      <c r="P290" s="151"/>
      <c r="Q290" s="151"/>
      <c r="R290" s="151"/>
      <c r="S290" s="151"/>
      <c r="T290" s="151"/>
      <c r="U290" s="151"/>
      <c r="V290" s="151"/>
      <c r="W290" s="151"/>
    </row>
    <row r="291" spans="1:23" hidden="1" x14ac:dyDescent="0.25">
      <c r="A291" s="151"/>
      <c r="C291" s="151"/>
      <c r="D291" s="151"/>
      <c r="E291" s="151"/>
      <c r="F291" s="151"/>
      <c r="G291" s="151"/>
      <c r="H291" s="151"/>
      <c r="I291" s="151"/>
      <c r="J291" s="151"/>
      <c r="K291" s="151"/>
      <c r="L291" s="151"/>
      <c r="M291" s="151"/>
      <c r="N291" s="151"/>
      <c r="O291" s="151"/>
      <c r="P291" s="151"/>
      <c r="Q291" s="151"/>
      <c r="R291" s="151"/>
      <c r="S291" s="151"/>
      <c r="T291" s="151"/>
      <c r="U291" s="151"/>
      <c r="V291" s="151"/>
      <c r="W291" s="151"/>
    </row>
    <row r="292" spans="1:23" hidden="1" x14ac:dyDescent="0.25">
      <c r="A292" s="151"/>
      <c r="C292" s="151"/>
      <c r="D292" s="151"/>
      <c r="E292" s="151"/>
      <c r="F292" s="151"/>
      <c r="G292" s="151"/>
      <c r="H292" s="151"/>
      <c r="I292" s="151"/>
      <c r="J292" s="151"/>
      <c r="K292" s="151"/>
      <c r="L292" s="151"/>
      <c r="M292" s="151"/>
      <c r="N292" s="151"/>
      <c r="O292" s="151"/>
      <c r="P292" s="151"/>
      <c r="Q292" s="151"/>
      <c r="R292" s="151"/>
      <c r="S292" s="151"/>
      <c r="T292" s="151"/>
      <c r="U292" s="151"/>
      <c r="V292" s="151"/>
      <c r="W292" s="151"/>
    </row>
    <row r="293" spans="1:23" hidden="1" x14ac:dyDescent="0.25">
      <c r="A293" s="151"/>
      <c r="C293" s="151"/>
      <c r="D293" s="151"/>
      <c r="E293" s="151"/>
      <c r="F293" s="151"/>
      <c r="G293" s="151"/>
      <c r="H293" s="151"/>
      <c r="I293" s="151"/>
      <c r="J293" s="151"/>
      <c r="K293" s="151"/>
      <c r="L293" s="151"/>
      <c r="M293" s="151"/>
      <c r="N293" s="151"/>
      <c r="O293" s="151"/>
      <c r="P293" s="151"/>
      <c r="Q293" s="151"/>
      <c r="R293" s="151"/>
      <c r="S293" s="151"/>
      <c r="T293" s="151"/>
      <c r="U293" s="151"/>
      <c r="V293" s="151"/>
      <c r="W293" s="151"/>
    </row>
    <row r="294" spans="1:23" hidden="1" x14ac:dyDescent="0.25">
      <c r="A294" s="151"/>
      <c r="C294" s="151"/>
      <c r="D294" s="151"/>
      <c r="E294" s="151"/>
      <c r="F294" s="151"/>
      <c r="G294" s="151"/>
      <c r="H294" s="151"/>
      <c r="I294" s="151"/>
      <c r="J294" s="151"/>
      <c r="K294" s="151"/>
      <c r="L294" s="151"/>
      <c r="M294" s="151"/>
      <c r="N294" s="151"/>
      <c r="O294" s="151"/>
      <c r="P294" s="151"/>
      <c r="Q294" s="151"/>
      <c r="R294" s="151"/>
      <c r="S294" s="151"/>
      <c r="T294" s="151"/>
      <c r="U294" s="151"/>
      <c r="V294" s="151"/>
      <c r="W294" s="151"/>
    </row>
    <row r="295" spans="1:23" hidden="1" x14ac:dyDescent="0.25">
      <c r="A295" s="151"/>
      <c r="C295" s="151"/>
      <c r="D295" s="151"/>
      <c r="E295" s="151"/>
      <c r="F295" s="151"/>
      <c r="G295" s="151"/>
      <c r="H295" s="151"/>
      <c r="I295" s="151"/>
      <c r="J295" s="151"/>
      <c r="K295" s="151"/>
      <c r="L295" s="151"/>
      <c r="M295" s="151"/>
      <c r="N295" s="151"/>
      <c r="O295" s="151"/>
      <c r="P295" s="151"/>
      <c r="Q295" s="151"/>
      <c r="R295" s="151"/>
      <c r="S295" s="151"/>
      <c r="T295" s="151"/>
      <c r="U295" s="151"/>
      <c r="V295" s="151"/>
      <c r="W295" s="151"/>
    </row>
    <row r="296" spans="1:23" hidden="1" x14ac:dyDescent="0.25">
      <c r="A296" s="151"/>
      <c r="C296" s="151"/>
      <c r="D296" s="151"/>
      <c r="E296" s="151"/>
      <c r="F296" s="151"/>
      <c r="G296" s="151"/>
      <c r="H296" s="151"/>
      <c r="I296" s="151"/>
      <c r="J296" s="151"/>
      <c r="K296" s="151"/>
      <c r="L296" s="151"/>
      <c r="M296" s="151"/>
      <c r="N296" s="151"/>
      <c r="O296" s="151"/>
      <c r="P296" s="151"/>
      <c r="Q296" s="151"/>
      <c r="R296" s="151"/>
      <c r="S296" s="151"/>
      <c r="T296" s="151"/>
      <c r="U296" s="151"/>
      <c r="V296" s="151"/>
      <c r="W296" s="151"/>
    </row>
    <row r="297" spans="1:23" hidden="1" x14ac:dyDescent="0.25">
      <c r="A297" s="151"/>
      <c r="C297" s="151"/>
      <c r="D297" s="151"/>
      <c r="E297" s="151"/>
      <c r="F297" s="151"/>
      <c r="G297" s="151"/>
      <c r="H297" s="151"/>
      <c r="I297" s="151"/>
      <c r="J297" s="151"/>
      <c r="K297" s="151"/>
      <c r="L297" s="151"/>
      <c r="M297" s="151"/>
      <c r="N297" s="151"/>
      <c r="O297" s="151"/>
      <c r="P297" s="151"/>
      <c r="Q297" s="151"/>
      <c r="R297" s="151"/>
      <c r="S297" s="151"/>
      <c r="T297" s="151"/>
      <c r="U297" s="151"/>
      <c r="V297" s="151"/>
      <c r="W297" s="151"/>
    </row>
    <row r="298" spans="1:23" hidden="1" x14ac:dyDescent="0.25">
      <c r="A298" s="151"/>
      <c r="C298" s="151"/>
      <c r="D298" s="151"/>
      <c r="E298" s="151"/>
      <c r="F298" s="151"/>
      <c r="G298" s="151"/>
      <c r="H298" s="151"/>
      <c r="I298" s="151"/>
      <c r="J298" s="151"/>
      <c r="K298" s="151"/>
      <c r="L298" s="151"/>
      <c r="M298" s="151"/>
      <c r="N298" s="151"/>
      <c r="O298" s="151"/>
      <c r="P298" s="151"/>
      <c r="Q298" s="151"/>
      <c r="R298" s="151"/>
      <c r="S298" s="151"/>
      <c r="T298" s="151"/>
      <c r="U298" s="151"/>
      <c r="V298" s="151"/>
      <c r="W298" s="151"/>
    </row>
    <row r="299" spans="1:23" hidden="1" x14ac:dyDescent="0.25">
      <c r="A299" s="151"/>
      <c r="C299" s="151"/>
      <c r="D299" s="151"/>
      <c r="E299" s="151"/>
      <c r="F299" s="151"/>
      <c r="G299" s="151"/>
      <c r="H299" s="151"/>
      <c r="I299" s="151"/>
      <c r="J299" s="151"/>
      <c r="K299" s="151"/>
      <c r="L299" s="151"/>
      <c r="M299" s="151"/>
      <c r="N299" s="151"/>
      <c r="O299" s="151"/>
      <c r="P299" s="151"/>
      <c r="Q299" s="151"/>
      <c r="R299" s="151"/>
      <c r="S299" s="151"/>
      <c r="T299" s="151"/>
      <c r="U299" s="151"/>
      <c r="V299" s="151"/>
      <c r="W299" s="151"/>
    </row>
    <row r="300" spans="1:23" hidden="1" x14ac:dyDescent="0.25">
      <c r="A300" s="151"/>
      <c r="C300" s="151"/>
      <c r="D300" s="151"/>
      <c r="E300" s="151"/>
      <c r="F300" s="151"/>
      <c r="G300" s="151"/>
      <c r="H300" s="151"/>
      <c r="I300" s="151"/>
      <c r="J300" s="151"/>
      <c r="K300" s="151"/>
      <c r="L300" s="151"/>
      <c r="M300" s="151"/>
      <c r="N300" s="151"/>
      <c r="O300" s="151"/>
      <c r="P300" s="151"/>
      <c r="Q300" s="151"/>
      <c r="R300" s="151"/>
      <c r="S300" s="151"/>
      <c r="T300" s="151"/>
      <c r="U300" s="151"/>
      <c r="V300" s="151"/>
      <c r="W300" s="151"/>
    </row>
    <row r="301" spans="1:23" hidden="1" x14ac:dyDescent="0.25">
      <c r="A301" s="151"/>
      <c r="C301" s="151"/>
      <c r="D301" s="151"/>
      <c r="E301" s="151"/>
      <c r="F301" s="151"/>
      <c r="G301" s="151"/>
      <c r="H301" s="151"/>
      <c r="I301" s="151"/>
      <c r="J301" s="151"/>
      <c r="K301" s="151"/>
      <c r="L301" s="151"/>
      <c r="M301" s="151"/>
      <c r="N301" s="151"/>
      <c r="O301" s="151"/>
      <c r="P301" s="151"/>
      <c r="Q301" s="151"/>
      <c r="R301" s="151"/>
      <c r="S301" s="151"/>
      <c r="T301" s="151"/>
      <c r="U301" s="151"/>
      <c r="V301" s="151"/>
      <c r="W301" s="151"/>
    </row>
    <row r="302" spans="1:23" hidden="1" x14ac:dyDescent="0.25">
      <c r="A302" s="151"/>
      <c r="C302" s="151"/>
      <c r="D302" s="151"/>
      <c r="E302" s="151"/>
      <c r="F302" s="151"/>
      <c r="G302" s="151"/>
      <c r="H302" s="151"/>
      <c r="I302" s="151"/>
      <c r="J302" s="151"/>
      <c r="K302" s="151"/>
      <c r="L302" s="151"/>
      <c r="M302" s="151"/>
      <c r="N302" s="151"/>
      <c r="O302" s="151"/>
      <c r="P302" s="151"/>
      <c r="Q302" s="151"/>
      <c r="R302" s="151"/>
      <c r="S302" s="151"/>
      <c r="T302" s="151"/>
      <c r="U302" s="151"/>
      <c r="V302" s="151"/>
      <c r="W302" s="151"/>
    </row>
    <row r="303" spans="1:23" hidden="1" x14ac:dyDescent="0.25">
      <c r="A303" s="151"/>
      <c r="C303" s="151"/>
      <c r="D303" s="151"/>
      <c r="E303" s="151"/>
      <c r="F303" s="151"/>
      <c r="G303" s="151"/>
      <c r="H303" s="151"/>
      <c r="I303" s="151"/>
      <c r="J303" s="151"/>
      <c r="K303" s="151"/>
      <c r="L303" s="151"/>
      <c r="M303" s="151"/>
      <c r="N303" s="151"/>
      <c r="O303" s="151"/>
      <c r="P303" s="151"/>
      <c r="Q303" s="151"/>
      <c r="R303" s="151"/>
      <c r="S303" s="151"/>
      <c r="T303" s="151"/>
      <c r="U303" s="151"/>
      <c r="V303" s="151"/>
      <c r="W303" s="151"/>
    </row>
    <row r="304" spans="1:23" hidden="1" x14ac:dyDescent="0.25">
      <c r="A304" s="151"/>
      <c r="C304" s="151"/>
      <c r="D304" s="151"/>
      <c r="E304" s="151"/>
      <c r="F304" s="151"/>
      <c r="G304" s="151"/>
      <c r="H304" s="151"/>
      <c r="I304" s="151"/>
      <c r="J304" s="151"/>
      <c r="K304" s="151"/>
      <c r="L304" s="151"/>
      <c r="M304" s="151"/>
      <c r="N304" s="151"/>
      <c r="O304" s="151"/>
      <c r="P304" s="151"/>
      <c r="Q304" s="151"/>
      <c r="R304" s="151"/>
      <c r="S304" s="151"/>
      <c r="T304" s="151"/>
      <c r="U304" s="151"/>
      <c r="V304" s="151"/>
      <c r="W304" s="151"/>
    </row>
    <row r="305" spans="1:23" hidden="1" x14ac:dyDescent="0.25">
      <c r="A305" s="151"/>
      <c r="C305" s="151"/>
      <c r="D305" s="151"/>
      <c r="E305" s="151"/>
      <c r="F305" s="151"/>
      <c r="G305" s="151"/>
      <c r="H305" s="151"/>
      <c r="I305" s="151"/>
      <c r="J305" s="151"/>
      <c r="K305" s="151"/>
      <c r="L305" s="151"/>
      <c r="M305" s="151"/>
      <c r="N305" s="151"/>
      <c r="O305" s="151"/>
      <c r="P305" s="151"/>
      <c r="Q305" s="151"/>
      <c r="R305" s="151"/>
      <c r="S305" s="151"/>
      <c r="T305" s="151"/>
      <c r="U305" s="151"/>
      <c r="V305" s="151"/>
      <c r="W305" s="151"/>
    </row>
    <row r="306" spans="1:23" hidden="1" x14ac:dyDescent="0.25">
      <c r="A306" s="151"/>
      <c r="C306" s="151"/>
      <c r="D306" s="151"/>
      <c r="E306" s="151"/>
      <c r="F306" s="151"/>
      <c r="G306" s="151"/>
      <c r="H306" s="151"/>
      <c r="I306" s="151"/>
      <c r="J306" s="151"/>
      <c r="K306" s="151"/>
      <c r="L306" s="151"/>
      <c r="M306" s="151"/>
      <c r="N306" s="151"/>
      <c r="O306" s="151"/>
      <c r="P306" s="151"/>
      <c r="Q306" s="151"/>
      <c r="R306" s="151"/>
      <c r="S306" s="151"/>
      <c r="T306" s="151"/>
      <c r="U306" s="151"/>
      <c r="V306" s="151"/>
      <c r="W306" s="151"/>
    </row>
    <row r="307" spans="1:23" hidden="1" x14ac:dyDescent="0.25">
      <c r="A307" s="151"/>
      <c r="C307" s="151"/>
      <c r="D307" s="151"/>
      <c r="E307" s="151"/>
      <c r="F307" s="151"/>
      <c r="G307" s="151"/>
      <c r="H307" s="151"/>
      <c r="I307" s="151"/>
      <c r="J307" s="151"/>
      <c r="K307" s="151"/>
      <c r="L307" s="151"/>
      <c r="M307" s="151"/>
      <c r="N307" s="151"/>
      <c r="O307" s="151"/>
      <c r="P307" s="151"/>
      <c r="Q307" s="151"/>
      <c r="R307" s="151"/>
      <c r="S307" s="151"/>
      <c r="T307" s="151"/>
      <c r="U307" s="151"/>
      <c r="V307" s="151"/>
      <c r="W307" s="151"/>
    </row>
    <row r="308" spans="1:23" hidden="1" x14ac:dyDescent="0.25">
      <c r="A308" s="151"/>
      <c r="C308" s="151"/>
      <c r="D308" s="151"/>
      <c r="E308" s="151"/>
      <c r="F308" s="151"/>
      <c r="G308" s="151"/>
      <c r="H308" s="151"/>
      <c r="I308" s="151"/>
      <c r="J308" s="151"/>
      <c r="K308" s="151"/>
      <c r="L308" s="151"/>
      <c r="M308" s="151"/>
      <c r="N308" s="151"/>
      <c r="O308" s="151"/>
      <c r="P308" s="151"/>
      <c r="Q308" s="151"/>
      <c r="R308" s="151"/>
      <c r="S308" s="151"/>
      <c r="T308" s="151"/>
      <c r="U308" s="151"/>
      <c r="V308" s="151"/>
      <c r="W308" s="151"/>
    </row>
    <row r="309" spans="1:23" hidden="1" x14ac:dyDescent="0.25">
      <c r="A309" s="151"/>
      <c r="C309" s="151"/>
      <c r="D309" s="151"/>
      <c r="E309" s="151"/>
      <c r="F309" s="151"/>
      <c r="G309" s="151"/>
      <c r="H309" s="151"/>
      <c r="I309" s="151"/>
      <c r="J309" s="151"/>
      <c r="K309" s="151"/>
      <c r="L309" s="151"/>
      <c r="M309" s="151"/>
      <c r="N309" s="151"/>
      <c r="O309" s="151"/>
      <c r="P309" s="151"/>
      <c r="Q309" s="151"/>
      <c r="R309" s="151"/>
      <c r="S309" s="151"/>
      <c r="T309" s="151"/>
      <c r="U309" s="151"/>
      <c r="V309" s="151"/>
      <c r="W309" s="151"/>
    </row>
    <row r="310" spans="1:23" hidden="1" x14ac:dyDescent="0.25">
      <c r="A310" s="151"/>
      <c r="C310" s="151"/>
      <c r="D310" s="151"/>
      <c r="E310" s="151"/>
      <c r="F310" s="151"/>
      <c r="G310" s="151"/>
      <c r="H310" s="151"/>
      <c r="I310" s="151"/>
      <c r="J310" s="151"/>
      <c r="K310" s="151"/>
      <c r="L310" s="151"/>
      <c r="M310" s="151"/>
      <c r="N310" s="151"/>
      <c r="O310" s="151"/>
      <c r="P310" s="151"/>
      <c r="Q310" s="151"/>
      <c r="R310" s="151"/>
      <c r="S310" s="151"/>
      <c r="T310" s="151"/>
      <c r="U310" s="151"/>
      <c r="V310" s="151"/>
      <c r="W310" s="151"/>
    </row>
    <row r="311" spans="1:23" hidden="1" x14ac:dyDescent="0.25">
      <c r="A311" s="151"/>
      <c r="C311" s="151"/>
      <c r="D311" s="151"/>
      <c r="E311" s="151"/>
      <c r="F311" s="151"/>
      <c r="G311" s="151"/>
      <c r="H311" s="151"/>
      <c r="I311" s="151"/>
      <c r="J311" s="151"/>
      <c r="K311" s="151"/>
      <c r="L311" s="151"/>
      <c r="M311" s="151"/>
      <c r="N311" s="151"/>
      <c r="O311" s="151"/>
      <c r="P311" s="151"/>
      <c r="Q311" s="151"/>
      <c r="R311" s="151"/>
      <c r="S311" s="151"/>
      <c r="T311" s="151"/>
      <c r="U311" s="151"/>
      <c r="V311" s="151"/>
      <c r="W311" s="151"/>
    </row>
    <row r="312" spans="1:23" hidden="1" x14ac:dyDescent="0.25">
      <c r="A312" s="151"/>
      <c r="C312" s="151"/>
      <c r="D312" s="151"/>
      <c r="E312" s="151"/>
      <c r="F312" s="151"/>
      <c r="G312" s="151"/>
      <c r="H312" s="151"/>
      <c r="I312" s="151"/>
      <c r="J312" s="151"/>
      <c r="K312" s="151"/>
      <c r="L312" s="151"/>
      <c r="M312" s="151"/>
      <c r="N312" s="151"/>
      <c r="O312" s="151"/>
      <c r="P312" s="151"/>
      <c r="Q312" s="151"/>
      <c r="R312" s="151"/>
      <c r="S312" s="151"/>
      <c r="T312" s="151"/>
      <c r="U312" s="151"/>
      <c r="V312" s="151"/>
      <c r="W312" s="151"/>
    </row>
    <row r="313" spans="1:23" hidden="1" x14ac:dyDescent="0.25">
      <c r="A313" s="151"/>
      <c r="C313" s="151"/>
      <c r="D313" s="151"/>
      <c r="E313" s="151"/>
      <c r="F313" s="151"/>
      <c r="G313" s="151"/>
      <c r="H313" s="151"/>
      <c r="I313" s="151"/>
      <c r="J313" s="151"/>
      <c r="K313" s="151"/>
      <c r="L313" s="151"/>
      <c r="M313" s="151"/>
      <c r="N313" s="151"/>
      <c r="O313" s="151"/>
      <c r="P313" s="151"/>
      <c r="Q313" s="151"/>
      <c r="R313" s="151"/>
      <c r="S313" s="151"/>
      <c r="T313" s="151"/>
      <c r="U313" s="151"/>
      <c r="V313" s="151"/>
      <c r="W313" s="151"/>
    </row>
    <row r="314" spans="1:23" hidden="1" x14ac:dyDescent="0.25">
      <c r="A314" s="151"/>
      <c r="C314" s="151"/>
      <c r="D314" s="151"/>
      <c r="E314" s="151"/>
      <c r="F314" s="151"/>
      <c r="G314" s="151"/>
      <c r="H314" s="151"/>
      <c r="I314" s="151"/>
      <c r="J314" s="151"/>
      <c r="K314" s="151"/>
      <c r="L314" s="151"/>
      <c r="M314" s="151"/>
      <c r="N314" s="151"/>
      <c r="O314" s="151"/>
      <c r="P314" s="151"/>
      <c r="Q314" s="151"/>
      <c r="R314" s="151"/>
      <c r="S314" s="151"/>
      <c r="T314" s="151"/>
      <c r="U314" s="151"/>
      <c r="V314" s="151"/>
      <c r="W314" s="151"/>
    </row>
    <row r="315" spans="1:23" hidden="1" x14ac:dyDescent="0.25">
      <c r="A315" s="151"/>
      <c r="C315" s="151"/>
      <c r="D315" s="151"/>
      <c r="E315" s="151"/>
      <c r="F315" s="151"/>
      <c r="G315" s="151"/>
      <c r="H315" s="151"/>
      <c r="I315" s="151"/>
      <c r="J315" s="151"/>
      <c r="K315" s="151"/>
      <c r="L315" s="151"/>
      <c r="M315" s="151"/>
      <c r="N315" s="151"/>
      <c r="O315" s="151"/>
      <c r="P315" s="151"/>
      <c r="Q315" s="151"/>
      <c r="R315" s="151"/>
      <c r="S315" s="151"/>
      <c r="T315" s="151"/>
      <c r="U315" s="151"/>
      <c r="V315" s="151"/>
      <c r="W315" s="151"/>
    </row>
    <row r="316" spans="1:23" hidden="1" x14ac:dyDescent="0.25">
      <c r="A316" s="151"/>
      <c r="C316" s="151"/>
      <c r="D316" s="151"/>
      <c r="E316" s="151"/>
      <c r="F316" s="151"/>
      <c r="G316" s="151"/>
      <c r="H316" s="151"/>
      <c r="I316" s="151"/>
      <c r="J316" s="151"/>
      <c r="K316" s="151"/>
      <c r="L316" s="151"/>
      <c r="M316" s="151"/>
      <c r="N316" s="151"/>
      <c r="O316" s="151"/>
      <c r="P316" s="151"/>
      <c r="Q316" s="151"/>
      <c r="R316" s="151"/>
      <c r="S316" s="151"/>
      <c r="T316" s="151"/>
      <c r="U316" s="151"/>
      <c r="V316" s="151"/>
      <c r="W316" s="151"/>
    </row>
    <row r="317" spans="1:23" hidden="1" x14ac:dyDescent="0.25">
      <c r="A317" s="151"/>
      <c r="C317" s="151"/>
      <c r="D317" s="151"/>
      <c r="E317" s="151"/>
      <c r="F317" s="151"/>
      <c r="G317" s="151"/>
      <c r="H317" s="151"/>
      <c r="I317" s="151"/>
      <c r="J317" s="151"/>
      <c r="K317" s="151"/>
      <c r="L317" s="151"/>
      <c r="M317" s="151"/>
      <c r="N317" s="151"/>
      <c r="O317" s="151"/>
      <c r="P317" s="151"/>
      <c r="Q317" s="151"/>
      <c r="R317" s="151"/>
      <c r="S317" s="151"/>
      <c r="T317" s="151"/>
      <c r="U317" s="151"/>
      <c r="V317" s="151"/>
      <c r="W317" s="151"/>
    </row>
    <row r="318" spans="1:23" hidden="1" x14ac:dyDescent="0.25">
      <c r="A318" s="151"/>
      <c r="C318" s="151"/>
      <c r="D318" s="151"/>
      <c r="E318" s="151"/>
      <c r="F318" s="151"/>
      <c r="G318" s="151"/>
      <c r="H318" s="151"/>
      <c r="I318" s="151"/>
      <c r="J318" s="151"/>
      <c r="K318" s="151"/>
      <c r="L318" s="151"/>
      <c r="M318" s="151"/>
      <c r="N318" s="151"/>
      <c r="O318" s="151"/>
      <c r="P318" s="151"/>
      <c r="Q318" s="151"/>
      <c r="R318" s="151"/>
      <c r="S318" s="151"/>
      <c r="T318" s="151"/>
      <c r="U318" s="151"/>
      <c r="V318" s="151"/>
      <c r="W318" s="151"/>
    </row>
    <row r="319" spans="1:23" hidden="1" x14ac:dyDescent="0.25">
      <c r="A319" s="151"/>
      <c r="C319" s="151"/>
      <c r="D319" s="151"/>
      <c r="E319" s="151"/>
      <c r="F319" s="151"/>
      <c r="G319" s="151"/>
      <c r="H319" s="151"/>
      <c r="I319" s="151"/>
      <c r="J319" s="151"/>
      <c r="K319" s="151"/>
      <c r="L319" s="151"/>
      <c r="M319" s="151"/>
      <c r="N319" s="151"/>
      <c r="O319" s="151"/>
      <c r="P319" s="151"/>
      <c r="Q319" s="151"/>
      <c r="R319" s="151"/>
      <c r="S319" s="151"/>
      <c r="T319" s="151"/>
      <c r="U319" s="151"/>
      <c r="V319" s="151"/>
      <c r="W319" s="151"/>
    </row>
    <row r="320" spans="1:23" hidden="1" x14ac:dyDescent="0.25">
      <c r="A320" s="151"/>
      <c r="C320" s="151"/>
      <c r="D320" s="151"/>
      <c r="E320" s="151"/>
      <c r="F320" s="151"/>
      <c r="G320" s="151"/>
      <c r="H320" s="151"/>
      <c r="I320" s="151"/>
      <c r="J320" s="151"/>
      <c r="K320" s="151"/>
      <c r="L320" s="151"/>
      <c r="M320" s="151"/>
      <c r="N320" s="151"/>
      <c r="O320" s="151"/>
      <c r="P320" s="151"/>
      <c r="Q320" s="151"/>
      <c r="R320" s="151"/>
      <c r="S320" s="151"/>
      <c r="T320" s="151"/>
      <c r="U320" s="151"/>
      <c r="V320" s="151"/>
      <c r="W320" s="151"/>
    </row>
    <row r="321" spans="1:1" hidden="1" x14ac:dyDescent="0.25">
      <c r="A321" s="151"/>
    </row>
    <row r="322" spans="1:1" hidden="1" x14ac:dyDescent="0.25">
      <c r="A322" s="151"/>
    </row>
    <row r="323" spans="1:1" hidden="1" x14ac:dyDescent="0.25">
      <c r="A323" s="151"/>
    </row>
    <row r="324" spans="1:1" hidden="1" x14ac:dyDescent="0.25">
      <c r="A324" s="151"/>
    </row>
    <row r="325" spans="1:1" hidden="1" x14ac:dyDescent="0.25">
      <c r="A325" s="151"/>
    </row>
    <row r="326" spans="1:1" hidden="1" x14ac:dyDescent="0.25">
      <c r="A326" s="151"/>
    </row>
    <row r="327" spans="1:1" hidden="1" x14ac:dyDescent="0.25">
      <c r="A327" s="151"/>
    </row>
    <row r="328" spans="1:1" hidden="1" x14ac:dyDescent="0.25">
      <c r="A328" s="151"/>
    </row>
    <row r="329" spans="1:1" hidden="1" x14ac:dyDescent="0.25">
      <c r="A329" s="151"/>
    </row>
    <row r="330" spans="1:1" hidden="1" x14ac:dyDescent="0.25">
      <c r="A330" s="151"/>
    </row>
    <row r="331" spans="1:1" hidden="1" x14ac:dyDescent="0.25">
      <c r="A331" s="151"/>
    </row>
    <row r="332" spans="1:1" hidden="1" x14ac:dyDescent="0.25">
      <c r="A332" s="151"/>
    </row>
    <row r="333" spans="1:1" hidden="1" x14ac:dyDescent="0.25">
      <c r="A333" s="151"/>
    </row>
    <row r="334" spans="1:1" hidden="1" x14ac:dyDescent="0.25">
      <c r="A334" s="151"/>
    </row>
    <row r="335" spans="1:1" hidden="1" x14ac:dyDescent="0.25">
      <c r="A335" s="151"/>
    </row>
    <row r="336" spans="1:1" hidden="1" x14ac:dyDescent="0.25">
      <c r="A336" s="151"/>
    </row>
    <row r="337" spans="1:1" hidden="1" x14ac:dyDescent="0.25">
      <c r="A337" s="151"/>
    </row>
    <row r="338" spans="1:1" hidden="1" x14ac:dyDescent="0.25">
      <c r="A338" s="151"/>
    </row>
    <row r="339" spans="1:1" hidden="1" x14ac:dyDescent="0.25">
      <c r="A339" s="151"/>
    </row>
  </sheetData>
  <mergeCells count="8">
    <mergeCell ref="B3:L3"/>
    <mergeCell ref="B11:B12"/>
    <mergeCell ref="C22:F22"/>
    <mergeCell ref="C21:F21"/>
    <mergeCell ref="C11:J11"/>
    <mergeCell ref="L11:V11"/>
    <mergeCell ref="C12:J12"/>
    <mergeCell ref="L12:V12"/>
  </mergeCells>
  <hyperlinks>
    <hyperlink ref="C22" r:id="rId1"/>
  </hyperlinks>
  <pageMargins left="0.75" right="0.75" top="1" bottom="1" header="0.5" footer="0.5"/>
  <pageSetup orientation="portrait" horizontalDpi="300" verticalDpi="300" r:id="rId2"/>
  <headerFooter alignWithMargins="0">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31"/>
  <sheetViews>
    <sheetView workbookViewId="0"/>
  </sheetViews>
  <sheetFormatPr defaultColWidth="0" defaultRowHeight="13.5" zeroHeight="1" x14ac:dyDescent="0.3"/>
  <cols>
    <col min="1" max="1" width="9" customWidth="1"/>
    <col min="2" max="2" width="16.3828125" customWidth="1"/>
    <col min="3" max="3" width="34.07421875" customWidth="1"/>
    <col min="4" max="4" width="31.61328125" customWidth="1"/>
    <col min="5" max="6" width="9" customWidth="1"/>
    <col min="7" max="7" width="22.4609375" customWidth="1"/>
    <col min="8" max="32" width="0" hidden="1" customWidth="1"/>
    <col min="33" max="16384" width="9" hidden="1"/>
  </cols>
  <sheetData>
    <row r="1" spans="1:13" s="94" customFormat="1" ht="12.4" customHeight="1" x14ac:dyDescent="0.25"/>
    <row r="2" spans="1:13" s="94" customFormat="1" ht="18.399999999999999" customHeight="1" x14ac:dyDescent="0.35">
      <c r="B2" s="5" t="s">
        <v>498</v>
      </c>
      <c r="C2" s="5"/>
      <c r="D2" s="5"/>
    </row>
    <row r="3" spans="1:13" s="117" customFormat="1" ht="23.4" customHeight="1" x14ac:dyDescent="0.25">
      <c r="B3" s="533" t="s">
        <v>526</v>
      </c>
      <c r="C3" s="533"/>
      <c r="D3" s="533"/>
      <c r="E3" s="533"/>
      <c r="F3" s="533"/>
      <c r="G3" s="533"/>
      <c r="I3" s="119"/>
      <c r="J3" s="119"/>
      <c r="K3" s="119"/>
      <c r="L3" s="119"/>
      <c r="M3" s="119"/>
    </row>
    <row r="4" spans="1:13" s="117" customFormat="1" ht="12.4" customHeight="1" x14ac:dyDescent="0.25"/>
    <row r="5" spans="1:13" s="7" customFormat="1" x14ac:dyDescent="0.3"/>
    <row r="6" spans="1:13" x14ac:dyDescent="0.3">
      <c r="A6" s="7"/>
      <c r="B6" s="80" t="s">
        <v>43</v>
      </c>
      <c r="C6" s="80" t="s">
        <v>337</v>
      </c>
      <c r="D6" s="80" t="s">
        <v>494</v>
      </c>
      <c r="E6" s="25" t="s">
        <v>350</v>
      </c>
      <c r="F6" s="7"/>
      <c r="G6" s="7"/>
    </row>
    <row r="7" spans="1:13" x14ac:dyDescent="0.3">
      <c r="A7" s="7"/>
      <c r="B7" s="26" t="s">
        <v>33</v>
      </c>
      <c r="C7" s="26" t="s">
        <v>505</v>
      </c>
      <c r="D7" s="26" t="s">
        <v>292</v>
      </c>
      <c r="E7" s="323">
        <v>43.189421489608776</v>
      </c>
      <c r="F7" s="7"/>
      <c r="G7" s="7"/>
    </row>
    <row r="8" spans="1:13" x14ac:dyDescent="0.3">
      <c r="A8" s="7"/>
      <c r="B8" s="26" t="s">
        <v>33</v>
      </c>
      <c r="C8" s="26" t="s">
        <v>505</v>
      </c>
      <c r="D8" s="26" t="s">
        <v>295</v>
      </c>
      <c r="E8" s="267">
        <v>78.29511308235405</v>
      </c>
      <c r="F8" s="7"/>
      <c r="G8" s="263"/>
      <c r="H8" s="132"/>
      <c r="I8" s="132"/>
      <c r="J8" s="132"/>
      <c r="L8" s="132"/>
    </row>
    <row r="9" spans="1:13" x14ac:dyDescent="0.3">
      <c r="A9" s="7"/>
      <c r="B9" s="26" t="s">
        <v>33</v>
      </c>
      <c r="C9" s="26" t="s">
        <v>506</v>
      </c>
      <c r="D9" s="26" t="s">
        <v>292</v>
      </c>
      <c r="E9" s="324">
        <v>43.454891445558637</v>
      </c>
      <c r="F9" s="7"/>
      <c r="G9" s="262"/>
      <c r="L9" s="132"/>
    </row>
    <row r="10" spans="1:13" x14ac:dyDescent="0.3">
      <c r="A10" s="7"/>
      <c r="B10" s="26" t="s">
        <v>33</v>
      </c>
      <c r="C10" s="26" t="s">
        <v>506</v>
      </c>
      <c r="D10" s="26" t="s">
        <v>296</v>
      </c>
      <c r="E10" s="267">
        <v>78.29511308235405</v>
      </c>
      <c r="F10" s="7"/>
      <c r="G10" s="263"/>
      <c r="H10" s="132"/>
    </row>
    <row r="11" spans="1:13" x14ac:dyDescent="0.3">
      <c r="A11" s="7"/>
      <c r="B11" s="26" t="s">
        <v>34</v>
      </c>
      <c r="C11" s="26" t="s">
        <v>351</v>
      </c>
      <c r="D11" s="26" t="s">
        <v>292</v>
      </c>
      <c r="E11" s="324">
        <v>68.4658873816322</v>
      </c>
      <c r="F11" s="7"/>
      <c r="G11" s="262"/>
    </row>
    <row r="12" spans="1:13" x14ac:dyDescent="0.3">
      <c r="A12" s="7"/>
      <c r="B12" s="26" t="s">
        <v>34</v>
      </c>
      <c r="C12" s="26" t="s">
        <v>351</v>
      </c>
      <c r="D12" s="26" t="s">
        <v>495</v>
      </c>
      <c r="E12" s="267">
        <v>89.262431515501163</v>
      </c>
      <c r="F12" s="7"/>
      <c r="G12" s="263"/>
      <c r="H12" s="132"/>
    </row>
    <row r="13" spans="1:13" s="7" customFormat="1" x14ac:dyDescent="0.3">
      <c r="G13" s="217"/>
    </row>
    <row r="14" spans="1:13" s="7" customFormat="1" x14ac:dyDescent="0.3"/>
    <row r="15" spans="1:13" ht="12" hidden="1" customHeight="1" x14ac:dyDescent="0.3"/>
    <row r="16" spans="1:13" ht="12" hidden="1" customHeight="1" x14ac:dyDescent="0.3"/>
    <row r="17" ht="12" hidden="1" customHeight="1" x14ac:dyDescent="0.3"/>
    <row r="18" ht="12" hidden="1" customHeight="1" x14ac:dyDescent="0.3"/>
    <row r="19" ht="12" hidden="1" customHeight="1" x14ac:dyDescent="0.3"/>
    <row r="20" ht="12" hidden="1" customHeight="1" x14ac:dyDescent="0.3"/>
    <row r="21" ht="12" hidden="1" customHeight="1" x14ac:dyDescent="0.3"/>
    <row r="22" ht="12" hidden="1" customHeight="1" x14ac:dyDescent="0.3"/>
    <row r="23" ht="12" hidden="1" customHeight="1" x14ac:dyDescent="0.3"/>
    <row r="24" ht="12" hidden="1" customHeight="1" x14ac:dyDescent="0.3"/>
    <row r="25" ht="12" hidden="1" customHeight="1" x14ac:dyDescent="0.3"/>
    <row r="26" ht="12" hidden="1" customHeight="1" x14ac:dyDescent="0.3"/>
    <row r="27" ht="12" hidden="1" customHeight="1" x14ac:dyDescent="0.3"/>
    <row r="28" ht="12" hidden="1" customHeight="1" x14ac:dyDescent="0.3"/>
    <row r="29" hidden="1" x14ac:dyDescent="0.3"/>
    <row r="30" hidden="1" x14ac:dyDescent="0.3"/>
    <row r="31" hidden="1" x14ac:dyDescent="0.3"/>
  </sheetData>
  <mergeCells count="1">
    <mergeCell ref="B3:G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C47"/>
  <sheetViews>
    <sheetView zoomScaleNormal="100" workbookViewId="0"/>
  </sheetViews>
  <sheetFormatPr defaultColWidth="0" defaultRowHeight="14" zeroHeight="1" x14ac:dyDescent="0.3"/>
  <cols>
    <col min="1" max="1" width="8" style="127" customWidth="1"/>
    <col min="2" max="2" width="17.765625" style="127" customWidth="1"/>
    <col min="3" max="3" width="50.765625" style="127" customWidth="1"/>
    <col min="4" max="4" width="24.84375" style="127" customWidth="1"/>
    <col min="5" max="5" width="33.3828125" style="127" customWidth="1"/>
    <col min="6" max="9" width="15.61328125" style="127" customWidth="1"/>
    <col min="10" max="10" width="1.07421875" style="127" customWidth="1"/>
    <col min="11" max="21" width="15.61328125" style="105" customWidth="1"/>
    <col min="22" max="22" width="9" style="127" customWidth="1"/>
    <col min="23" max="29" width="0" style="127" hidden="1" customWidth="1"/>
    <col min="30" max="16384" width="9" style="127" hidden="1"/>
  </cols>
  <sheetData>
    <row r="1" spans="1:29" s="94" customFormat="1" ht="12.4" customHeight="1" x14ac:dyDescent="0.3">
      <c r="K1" s="171"/>
      <c r="L1" s="171"/>
      <c r="M1" s="171"/>
      <c r="N1" s="171"/>
      <c r="O1" s="171"/>
      <c r="P1" s="171"/>
      <c r="Q1" s="171"/>
      <c r="R1" s="171"/>
      <c r="S1" s="171"/>
      <c r="T1" s="171"/>
      <c r="U1" s="171"/>
    </row>
    <row r="2" spans="1:29" s="94" customFormat="1" ht="18.399999999999999" customHeight="1" x14ac:dyDescent="0.35">
      <c r="B2" s="5" t="s">
        <v>45</v>
      </c>
      <c r="C2" s="5"/>
      <c r="D2" s="5"/>
      <c r="E2" s="5"/>
      <c r="F2" s="5"/>
      <c r="G2" s="5"/>
      <c r="H2" s="5"/>
      <c r="I2" s="5"/>
      <c r="J2" s="5"/>
      <c r="K2" s="171"/>
      <c r="L2" s="171"/>
      <c r="M2" s="171"/>
      <c r="N2" s="171"/>
      <c r="O2" s="171"/>
      <c r="P2" s="171"/>
      <c r="Q2" s="171"/>
      <c r="R2" s="172"/>
      <c r="S2" s="171"/>
      <c r="T2" s="171"/>
      <c r="U2" s="171"/>
    </row>
    <row r="3" spans="1:29" s="171" customFormat="1" ht="43.15" customHeight="1" x14ac:dyDescent="0.3">
      <c r="B3" s="581" t="s">
        <v>525</v>
      </c>
      <c r="C3" s="582"/>
      <c r="D3" s="582"/>
      <c r="E3" s="582"/>
      <c r="F3" s="582"/>
      <c r="G3" s="582"/>
      <c r="H3" s="582"/>
      <c r="I3" s="582"/>
      <c r="J3" s="582"/>
      <c r="K3" s="582"/>
      <c r="L3" s="582"/>
      <c r="M3" s="173"/>
      <c r="N3" s="173"/>
      <c r="O3" s="173"/>
      <c r="P3" s="173"/>
      <c r="Q3" s="173"/>
      <c r="R3" s="173"/>
      <c r="S3" s="173"/>
      <c r="T3" s="173"/>
      <c r="U3" s="173"/>
      <c r="V3" s="173"/>
      <c r="W3" s="173"/>
      <c r="X3" s="173"/>
      <c r="Y3" s="173"/>
      <c r="Z3" s="173"/>
      <c r="AA3" s="173"/>
      <c r="AB3" s="173"/>
      <c r="AC3" s="173"/>
    </row>
    <row r="4" spans="1:29" s="171" customFormat="1" ht="12.4" customHeight="1" x14ac:dyDescent="0.3"/>
    <row r="5" spans="1:29" s="101" customFormat="1" ht="12.4" customHeight="1" x14ac:dyDescent="0.3"/>
    <row r="6" spans="1:29" s="101" customFormat="1" ht="12.4" customHeight="1" x14ac:dyDescent="0.3">
      <c r="B6" s="8" t="s">
        <v>405</v>
      </c>
    </row>
    <row r="7" spans="1:29" s="101" customFormat="1" ht="13.5" x14ac:dyDescent="0.3"/>
    <row r="8" spans="1:29" s="174" customFormat="1" ht="11.9" customHeight="1" x14ac:dyDescent="0.3">
      <c r="A8" s="101"/>
      <c r="B8" s="583" t="s">
        <v>43</v>
      </c>
      <c r="C8" s="583" t="s">
        <v>406</v>
      </c>
      <c r="D8" s="584" t="s">
        <v>4</v>
      </c>
      <c r="E8" s="587"/>
      <c r="F8" s="588" t="s">
        <v>510</v>
      </c>
      <c r="G8" s="589"/>
      <c r="H8" s="589"/>
      <c r="I8" s="590"/>
      <c r="J8" s="175"/>
      <c r="K8" s="591" t="s">
        <v>502</v>
      </c>
      <c r="L8" s="592"/>
      <c r="M8" s="592"/>
      <c r="N8" s="592"/>
      <c r="O8" s="592"/>
      <c r="P8" s="592"/>
      <c r="Q8" s="592"/>
      <c r="R8" s="592"/>
      <c r="S8" s="592"/>
      <c r="T8" s="592"/>
      <c r="U8" s="593"/>
      <c r="V8" s="101"/>
    </row>
    <row r="9" spans="1:29" s="174" customFormat="1" ht="38.75" customHeight="1" x14ac:dyDescent="0.3">
      <c r="A9" s="101"/>
      <c r="B9" s="583"/>
      <c r="C9" s="583"/>
      <c r="D9" s="585"/>
      <c r="E9" s="587"/>
      <c r="F9" s="594" t="s">
        <v>519</v>
      </c>
      <c r="G9" s="595"/>
      <c r="H9" s="595"/>
      <c r="I9" s="596"/>
      <c r="J9" s="175"/>
      <c r="K9" s="603" t="s">
        <v>503</v>
      </c>
      <c r="L9" s="604"/>
      <c r="M9" s="604"/>
      <c r="N9" s="604"/>
      <c r="O9" s="604"/>
      <c r="P9" s="604"/>
      <c r="Q9" s="604"/>
      <c r="R9" s="604"/>
      <c r="S9" s="604"/>
      <c r="T9" s="604"/>
      <c r="U9" s="605"/>
      <c r="V9" s="101"/>
    </row>
    <row r="10" spans="1:29" s="178" customFormat="1" ht="27" x14ac:dyDescent="0.3">
      <c r="A10" s="265"/>
      <c r="B10" s="583"/>
      <c r="C10" s="583"/>
      <c r="D10" s="585"/>
      <c r="E10" s="176" t="s">
        <v>5</v>
      </c>
      <c r="F10" s="177" t="s">
        <v>6</v>
      </c>
      <c r="G10" s="177" t="s">
        <v>7</v>
      </c>
      <c r="H10" s="177" t="s">
        <v>8</v>
      </c>
      <c r="I10" s="177" t="s">
        <v>307</v>
      </c>
      <c r="J10" s="175"/>
      <c r="K10" s="364" t="s">
        <v>473</v>
      </c>
      <c r="L10" s="177" t="s">
        <v>10</v>
      </c>
      <c r="M10" s="177" t="s">
        <v>11</v>
      </c>
      <c r="N10" s="177" t="s">
        <v>12</v>
      </c>
      <c r="O10" s="177" t="s">
        <v>13</v>
      </c>
      <c r="P10" s="177" t="s">
        <v>14</v>
      </c>
      <c r="Q10" s="177" t="s">
        <v>15</v>
      </c>
      <c r="R10" s="177" t="s">
        <v>16</v>
      </c>
      <c r="S10" s="177" t="s">
        <v>17</v>
      </c>
      <c r="T10" s="177" t="s">
        <v>18</v>
      </c>
      <c r="U10" s="177" t="s">
        <v>19</v>
      </c>
      <c r="V10" s="265"/>
    </row>
    <row r="11" spans="1:29" s="105" customFormat="1" ht="13.5" x14ac:dyDescent="0.3">
      <c r="A11" s="101"/>
      <c r="B11" s="583"/>
      <c r="C11" s="583"/>
      <c r="D11" s="585"/>
      <c r="E11" s="179" t="s">
        <v>383</v>
      </c>
      <c r="F11" s="180" t="s">
        <v>20</v>
      </c>
      <c r="G11" s="180" t="s">
        <v>21</v>
      </c>
      <c r="H11" s="180" t="s">
        <v>22</v>
      </c>
      <c r="I11" s="181" t="s">
        <v>312</v>
      </c>
      <c r="J11" s="175"/>
      <c r="K11" s="180" t="s">
        <v>384</v>
      </c>
      <c r="L11" s="180" t="s">
        <v>23</v>
      </c>
      <c r="M11" s="180" t="s">
        <v>24</v>
      </c>
      <c r="N11" s="180" t="s">
        <v>25</v>
      </c>
      <c r="O11" s="180" t="s">
        <v>26</v>
      </c>
      <c r="P11" s="180" t="s">
        <v>27</v>
      </c>
      <c r="Q11" s="180" t="s">
        <v>28</v>
      </c>
      <c r="R11" s="180" t="s">
        <v>29</v>
      </c>
      <c r="S11" s="180" t="s">
        <v>30</v>
      </c>
      <c r="T11" s="180" t="s">
        <v>31</v>
      </c>
      <c r="U11" s="180" t="s">
        <v>32</v>
      </c>
      <c r="V11" s="101"/>
    </row>
    <row r="12" spans="1:29" s="105" customFormat="1" ht="13.5" x14ac:dyDescent="0.3">
      <c r="A12" s="101"/>
      <c r="B12" s="583"/>
      <c r="C12" s="583"/>
      <c r="D12" s="586"/>
      <c r="E12" s="248" t="s">
        <v>458</v>
      </c>
      <c r="F12" s="182" t="s">
        <v>36</v>
      </c>
      <c r="G12" s="180" t="s">
        <v>36</v>
      </c>
      <c r="H12" s="180" t="s">
        <v>37</v>
      </c>
      <c r="I12" s="180" t="s">
        <v>37</v>
      </c>
      <c r="J12" s="175"/>
      <c r="K12" s="180" t="s">
        <v>317</v>
      </c>
      <c r="L12" s="180" t="s">
        <v>38</v>
      </c>
      <c r="M12" s="180" t="s">
        <v>38</v>
      </c>
      <c r="N12" s="180" t="s">
        <v>39</v>
      </c>
      <c r="O12" s="180" t="s">
        <v>39</v>
      </c>
      <c r="P12" s="180" t="s">
        <v>40</v>
      </c>
      <c r="Q12" s="180" t="s">
        <v>40</v>
      </c>
      <c r="R12" s="180" t="s">
        <v>41</v>
      </c>
      <c r="S12" s="180" t="s">
        <v>41</v>
      </c>
      <c r="T12" s="180" t="s">
        <v>42</v>
      </c>
      <c r="U12" s="180" t="s">
        <v>42</v>
      </c>
      <c r="V12" s="101"/>
    </row>
    <row r="13" spans="1:29" s="105" customFormat="1" ht="13.5" x14ac:dyDescent="0.3">
      <c r="A13" s="101"/>
      <c r="B13" s="577" t="s">
        <v>33</v>
      </c>
      <c r="C13" s="183" t="s">
        <v>407</v>
      </c>
      <c r="D13" s="183" t="s">
        <v>465</v>
      </c>
      <c r="E13" s="579"/>
      <c r="F13" s="268">
        <v>5.9060025088291495</v>
      </c>
      <c r="G13" s="268">
        <v>5.7860025088291493</v>
      </c>
      <c r="H13" s="268">
        <v>8.4153375147152474</v>
      </c>
      <c r="I13" s="268">
        <v>8.5395843058416556</v>
      </c>
      <c r="J13" s="175"/>
      <c r="K13" s="268" t="s">
        <v>336</v>
      </c>
      <c r="L13" s="268" t="s">
        <v>336</v>
      </c>
      <c r="M13" s="268" t="s">
        <v>336</v>
      </c>
      <c r="N13" s="268" t="s">
        <v>336</v>
      </c>
      <c r="O13" s="268" t="s">
        <v>336</v>
      </c>
      <c r="P13" s="268" t="s">
        <v>336</v>
      </c>
      <c r="Q13" s="268" t="s">
        <v>336</v>
      </c>
      <c r="R13" s="268" t="s">
        <v>336</v>
      </c>
      <c r="S13" s="268" t="s">
        <v>336</v>
      </c>
      <c r="T13" s="268" t="s">
        <v>336</v>
      </c>
      <c r="U13" s="268" t="s">
        <v>336</v>
      </c>
      <c r="V13" s="101"/>
    </row>
    <row r="14" spans="1:29" s="105" customFormat="1" ht="13.5" x14ac:dyDescent="0.3">
      <c r="A14" s="101"/>
      <c r="B14" s="606"/>
      <c r="C14" s="183" t="s">
        <v>409</v>
      </c>
      <c r="D14" s="183" t="s">
        <v>465</v>
      </c>
      <c r="E14" s="607"/>
      <c r="F14" s="268">
        <v>1.0071163613414267</v>
      </c>
      <c r="G14" s="268">
        <v>1.0071163613414267</v>
      </c>
      <c r="H14" s="268">
        <v>1.0401592187872586</v>
      </c>
      <c r="I14" s="268">
        <v>1.0401592187872586</v>
      </c>
      <c r="J14" s="175"/>
      <c r="K14" s="268" t="s">
        <v>336</v>
      </c>
      <c r="L14" s="268" t="s">
        <v>336</v>
      </c>
      <c r="M14" s="268" t="s">
        <v>336</v>
      </c>
      <c r="N14" s="268" t="s">
        <v>336</v>
      </c>
      <c r="O14" s="268" t="s">
        <v>336</v>
      </c>
      <c r="P14" s="268" t="s">
        <v>336</v>
      </c>
      <c r="Q14" s="268" t="s">
        <v>336</v>
      </c>
      <c r="R14" s="268" t="s">
        <v>336</v>
      </c>
      <c r="S14" s="268" t="s">
        <v>336</v>
      </c>
      <c r="T14" s="268" t="s">
        <v>336</v>
      </c>
      <c r="U14" s="268" t="s">
        <v>336</v>
      </c>
      <c r="V14" s="101"/>
    </row>
    <row r="15" spans="1:29" s="105" customFormat="1" ht="13.5" x14ac:dyDescent="0.3">
      <c r="A15" s="101"/>
      <c r="B15" s="606"/>
      <c r="C15" s="183" t="s">
        <v>410</v>
      </c>
      <c r="D15" s="183" t="s">
        <v>465</v>
      </c>
      <c r="E15" s="607"/>
      <c r="F15" s="268">
        <v>4.8246714398749446E-3</v>
      </c>
      <c r="G15" s="268">
        <v>4.8246714398749446E-3</v>
      </c>
      <c r="H15" s="268">
        <v>4.8246714398749446E-3</v>
      </c>
      <c r="I15" s="268">
        <v>4.8246714398749446E-3</v>
      </c>
      <c r="J15" s="175"/>
      <c r="K15" s="268" t="s">
        <v>336</v>
      </c>
      <c r="L15" s="268" t="s">
        <v>336</v>
      </c>
      <c r="M15" s="268" t="s">
        <v>336</v>
      </c>
      <c r="N15" s="268" t="s">
        <v>336</v>
      </c>
      <c r="O15" s="268" t="s">
        <v>336</v>
      </c>
      <c r="P15" s="268" t="s">
        <v>336</v>
      </c>
      <c r="Q15" s="268" t="s">
        <v>336</v>
      </c>
      <c r="R15" s="268" t="s">
        <v>336</v>
      </c>
      <c r="S15" s="268" t="s">
        <v>336</v>
      </c>
      <c r="T15" s="268" t="s">
        <v>336</v>
      </c>
      <c r="U15" s="268" t="s">
        <v>336</v>
      </c>
      <c r="V15" s="101"/>
    </row>
    <row r="16" spans="1:29" s="105" customFormat="1" ht="13.5" x14ac:dyDescent="0.3">
      <c r="A16" s="101"/>
      <c r="B16" s="606"/>
      <c r="C16" s="183" t="s">
        <v>411</v>
      </c>
      <c r="D16" s="183" t="s">
        <v>465</v>
      </c>
      <c r="E16" s="607"/>
      <c r="F16" s="268">
        <v>6.9179435416104509</v>
      </c>
      <c r="G16" s="268">
        <v>6.7979435416104508</v>
      </c>
      <c r="H16" s="268">
        <v>9.4603214049423823</v>
      </c>
      <c r="I16" s="268">
        <v>9.5845681960687887</v>
      </c>
      <c r="J16" s="175"/>
      <c r="K16" s="268" t="s">
        <v>336</v>
      </c>
      <c r="L16" s="268" t="s">
        <v>336</v>
      </c>
      <c r="M16" s="268" t="s">
        <v>336</v>
      </c>
      <c r="N16" s="268" t="s">
        <v>336</v>
      </c>
      <c r="O16" s="268" t="s">
        <v>336</v>
      </c>
      <c r="P16" s="268" t="s">
        <v>336</v>
      </c>
      <c r="Q16" s="268" t="s">
        <v>336</v>
      </c>
      <c r="R16" s="268" t="s">
        <v>336</v>
      </c>
      <c r="S16" s="268" t="s">
        <v>336</v>
      </c>
      <c r="T16" s="268" t="s">
        <v>336</v>
      </c>
      <c r="U16" s="268" t="s">
        <v>336</v>
      </c>
      <c r="V16" s="101"/>
    </row>
    <row r="17" spans="1:22" s="105" customFormat="1" ht="13.5" x14ac:dyDescent="0.3">
      <c r="A17" s="101"/>
      <c r="B17" s="606"/>
      <c r="C17" s="184" t="s">
        <v>412</v>
      </c>
      <c r="D17" s="184" t="s">
        <v>413</v>
      </c>
      <c r="E17" s="607"/>
      <c r="F17" s="268">
        <v>1</v>
      </c>
      <c r="G17" s="268">
        <v>1.0127201565557731</v>
      </c>
      <c r="H17" s="268">
        <v>1.0273972602739725</v>
      </c>
      <c r="I17" s="268">
        <v>1.0362035225048924</v>
      </c>
      <c r="J17" s="175"/>
      <c r="K17" s="268" t="s">
        <v>336</v>
      </c>
      <c r="L17" s="268" t="s">
        <v>336</v>
      </c>
      <c r="M17" s="268" t="s">
        <v>336</v>
      </c>
      <c r="N17" s="268" t="s">
        <v>336</v>
      </c>
      <c r="O17" s="268" t="s">
        <v>336</v>
      </c>
      <c r="P17" s="268" t="s">
        <v>336</v>
      </c>
      <c r="Q17" s="268" t="s">
        <v>336</v>
      </c>
      <c r="R17" s="268" t="s">
        <v>336</v>
      </c>
      <c r="S17" s="268" t="s">
        <v>336</v>
      </c>
      <c r="T17" s="268" t="s">
        <v>336</v>
      </c>
      <c r="U17" s="268" t="s">
        <v>336</v>
      </c>
      <c r="V17" s="101"/>
    </row>
    <row r="18" spans="1:22" s="105" customFormat="1" ht="13.5" x14ac:dyDescent="0.3">
      <c r="A18" s="101"/>
      <c r="B18" s="578"/>
      <c r="C18" s="184" t="s">
        <v>414</v>
      </c>
      <c r="D18" s="183" t="s">
        <v>465</v>
      </c>
      <c r="E18" s="607"/>
      <c r="F18" s="268">
        <v>0</v>
      </c>
      <c r="G18" s="268">
        <v>-0.20799732489328449</v>
      </c>
      <c r="H18" s="268">
        <v>2.3528451635617831</v>
      </c>
      <c r="I18" s="268">
        <v>2.4161707297620687</v>
      </c>
      <c r="J18" s="175"/>
      <c r="K18" s="268" t="s">
        <v>336</v>
      </c>
      <c r="L18" s="268" t="s">
        <v>336</v>
      </c>
      <c r="M18" s="268" t="s">
        <v>336</v>
      </c>
      <c r="N18" s="268" t="s">
        <v>336</v>
      </c>
      <c r="O18" s="268" t="s">
        <v>336</v>
      </c>
      <c r="P18" s="268" t="s">
        <v>336</v>
      </c>
      <c r="Q18" s="268" t="s">
        <v>336</v>
      </c>
      <c r="R18" s="268" t="s">
        <v>336</v>
      </c>
      <c r="S18" s="268" t="s">
        <v>336</v>
      </c>
      <c r="T18" s="268" t="s">
        <v>336</v>
      </c>
      <c r="U18" s="268" t="s">
        <v>336</v>
      </c>
      <c r="V18" s="101"/>
    </row>
    <row r="19" spans="1:22" s="105" customFormat="1" ht="13.5" x14ac:dyDescent="0.3">
      <c r="A19" s="101"/>
      <c r="B19" s="577" t="s">
        <v>34</v>
      </c>
      <c r="C19" s="183" t="s">
        <v>407</v>
      </c>
      <c r="D19" s="183" t="s">
        <v>465</v>
      </c>
      <c r="E19" s="607"/>
      <c r="F19" s="268">
        <v>4.5260025088291487</v>
      </c>
      <c r="G19" s="268">
        <v>4.4300025088291486</v>
      </c>
      <c r="H19" s="268">
        <v>6.5073375147152479</v>
      </c>
      <c r="I19" s="268">
        <v>6.5974736964495673</v>
      </c>
      <c r="J19" s="175"/>
      <c r="K19" s="268" t="s">
        <v>336</v>
      </c>
      <c r="L19" s="268" t="s">
        <v>336</v>
      </c>
      <c r="M19" s="268" t="s">
        <v>336</v>
      </c>
      <c r="N19" s="268" t="s">
        <v>336</v>
      </c>
      <c r="O19" s="268" t="s">
        <v>336</v>
      </c>
      <c r="P19" s="268" t="s">
        <v>336</v>
      </c>
      <c r="Q19" s="268" t="s">
        <v>336</v>
      </c>
      <c r="R19" s="268" t="s">
        <v>336</v>
      </c>
      <c r="S19" s="268" t="s">
        <v>336</v>
      </c>
      <c r="T19" s="268" t="s">
        <v>336</v>
      </c>
      <c r="U19" s="268" t="s">
        <v>336</v>
      </c>
      <c r="V19" s="101"/>
    </row>
    <row r="20" spans="1:22" s="105" customFormat="1" ht="13.5" x14ac:dyDescent="0.3">
      <c r="A20" s="101"/>
      <c r="B20" s="606"/>
      <c r="C20" s="183" t="s">
        <v>409</v>
      </c>
      <c r="D20" s="183" t="s">
        <v>465</v>
      </c>
      <c r="E20" s="607"/>
      <c r="F20" s="268">
        <v>1.0370944031899543</v>
      </c>
      <c r="G20" s="268">
        <v>1.0370944031899543</v>
      </c>
      <c r="H20" s="268">
        <v>1.070668215918186</v>
      </c>
      <c r="I20" s="268">
        <v>1.070668215918186</v>
      </c>
      <c r="J20" s="175"/>
      <c r="K20" s="268" t="s">
        <v>336</v>
      </c>
      <c r="L20" s="268" t="s">
        <v>336</v>
      </c>
      <c r="M20" s="268" t="s">
        <v>336</v>
      </c>
      <c r="N20" s="268" t="s">
        <v>336</v>
      </c>
      <c r="O20" s="268" t="s">
        <v>336</v>
      </c>
      <c r="P20" s="268" t="s">
        <v>336</v>
      </c>
      <c r="Q20" s="268" t="s">
        <v>336</v>
      </c>
      <c r="R20" s="268" t="s">
        <v>336</v>
      </c>
      <c r="S20" s="268" t="s">
        <v>336</v>
      </c>
      <c r="T20" s="268" t="s">
        <v>336</v>
      </c>
      <c r="U20" s="268" t="s">
        <v>336</v>
      </c>
      <c r="V20" s="101"/>
    </row>
    <row r="21" spans="1:22" s="105" customFormat="1" ht="13.5" x14ac:dyDescent="0.3">
      <c r="A21" s="101"/>
      <c r="B21" s="606"/>
      <c r="C21" s="183" t="s">
        <v>410</v>
      </c>
      <c r="D21" s="183" t="s">
        <v>465</v>
      </c>
      <c r="E21" s="607"/>
      <c r="F21" s="268">
        <v>4.8246714398749438E-3</v>
      </c>
      <c r="G21" s="268">
        <v>4.8246714398749438E-3</v>
      </c>
      <c r="H21" s="268">
        <v>4.8246714398749438E-3</v>
      </c>
      <c r="I21" s="268">
        <v>4.8246714398749438E-3</v>
      </c>
      <c r="J21" s="175"/>
      <c r="K21" s="268" t="s">
        <v>336</v>
      </c>
      <c r="L21" s="268" t="s">
        <v>336</v>
      </c>
      <c r="M21" s="268" t="s">
        <v>336</v>
      </c>
      <c r="N21" s="268" t="s">
        <v>336</v>
      </c>
      <c r="O21" s="268" t="s">
        <v>336</v>
      </c>
      <c r="P21" s="268" t="s">
        <v>336</v>
      </c>
      <c r="Q21" s="268" t="s">
        <v>336</v>
      </c>
      <c r="R21" s="268" t="s">
        <v>336</v>
      </c>
      <c r="S21" s="268" t="s">
        <v>336</v>
      </c>
      <c r="T21" s="268" t="s">
        <v>336</v>
      </c>
      <c r="U21" s="268" t="s">
        <v>336</v>
      </c>
      <c r="V21" s="101"/>
    </row>
    <row r="22" spans="1:22" s="105" customFormat="1" ht="13.5" x14ac:dyDescent="0.3">
      <c r="A22" s="101"/>
      <c r="B22" s="606"/>
      <c r="C22" s="183" t="s">
        <v>411</v>
      </c>
      <c r="D22" s="183" t="s">
        <v>465</v>
      </c>
      <c r="E22" s="607"/>
      <c r="F22" s="268">
        <v>5.5679215834589773</v>
      </c>
      <c r="G22" s="268">
        <v>5.4719215834589772</v>
      </c>
      <c r="H22" s="268">
        <v>7.5828304020733084</v>
      </c>
      <c r="I22" s="268">
        <v>7.6729665838076277</v>
      </c>
      <c r="J22" s="175"/>
      <c r="K22" s="268" t="s">
        <v>336</v>
      </c>
      <c r="L22" s="268" t="s">
        <v>336</v>
      </c>
      <c r="M22" s="268" t="s">
        <v>336</v>
      </c>
      <c r="N22" s="268" t="s">
        <v>336</v>
      </c>
      <c r="O22" s="268" t="s">
        <v>336</v>
      </c>
      <c r="P22" s="268" t="s">
        <v>336</v>
      </c>
      <c r="Q22" s="268" t="s">
        <v>336</v>
      </c>
      <c r="R22" s="268" t="s">
        <v>336</v>
      </c>
      <c r="S22" s="268" t="s">
        <v>336</v>
      </c>
      <c r="T22" s="268" t="s">
        <v>336</v>
      </c>
      <c r="U22" s="268" t="s">
        <v>336</v>
      </c>
      <c r="V22" s="101"/>
    </row>
    <row r="23" spans="1:22" s="105" customFormat="1" ht="13.5" x14ac:dyDescent="0.3">
      <c r="A23" s="101"/>
      <c r="B23" s="606"/>
      <c r="C23" s="184" t="s">
        <v>412</v>
      </c>
      <c r="D23" s="184" t="s">
        <v>413</v>
      </c>
      <c r="E23" s="607"/>
      <c r="F23" s="268">
        <v>1</v>
      </c>
      <c r="G23" s="268">
        <v>1.0127201565557731</v>
      </c>
      <c r="H23" s="268">
        <v>1.0273972602739725</v>
      </c>
      <c r="I23" s="268">
        <v>1.0362035225048924</v>
      </c>
      <c r="J23" s="175"/>
      <c r="K23" s="268" t="s">
        <v>336</v>
      </c>
      <c r="L23" s="268" t="s">
        <v>336</v>
      </c>
      <c r="M23" s="268" t="s">
        <v>336</v>
      </c>
      <c r="N23" s="268" t="s">
        <v>336</v>
      </c>
      <c r="O23" s="268" t="s">
        <v>336</v>
      </c>
      <c r="P23" s="268" t="s">
        <v>336</v>
      </c>
      <c r="Q23" s="268" t="s">
        <v>336</v>
      </c>
      <c r="R23" s="268" t="s">
        <v>336</v>
      </c>
      <c r="S23" s="268" t="s">
        <v>336</v>
      </c>
      <c r="T23" s="268" t="s">
        <v>336</v>
      </c>
      <c r="U23" s="268" t="s">
        <v>336</v>
      </c>
      <c r="V23" s="101"/>
    </row>
    <row r="24" spans="1:22" s="105" customFormat="1" ht="13.5" x14ac:dyDescent="0.3">
      <c r="A24" s="101"/>
      <c r="B24" s="578"/>
      <c r="C24" s="184" t="s">
        <v>414</v>
      </c>
      <c r="D24" s="183" t="s">
        <v>465</v>
      </c>
      <c r="E24" s="580"/>
      <c r="F24" s="268">
        <v>0</v>
      </c>
      <c r="G24" s="268">
        <v>-0.16682483423186589</v>
      </c>
      <c r="H24" s="268">
        <v>1.8623630218072362</v>
      </c>
      <c r="I24" s="268">
        <v>1.9034666259964172</v>
      </c>
      <c r="J24" s="175"/>
      <c r="K24" s="268" t="s">
        <v>336</v>
      </c>
      <c r="L24" s="268" t="s">
        <v>336</v>
      </c>
      <c r="M24" s="268" t="s">
        <v>336</v>
      </c>
      <c r="N24" s="268" t="s">
        <v>336</v>
      </c>
      <c r="O24" s="268" t="s">
        <v>336</v>
      </c>
      <c r="P24" s="268" t="s">
        <v>336</v>
      </c>
      <c r="Q24" s="268" t="s">
        <v>336</v>
      </c>
      <c r="R24" s="268" t="s">
        <v>336</v>
      </c>
      <c r="S24" s="268" t="s">
        <v>336</v>
      </c>
      <c r="T24" s="268" t="s">
        <v>336</v>
      </c>
      <c r="U24" s="268" t="s">
        <v>336</v>
      </c>
      <c r="V24" s="101"/>
    </row>
    <row r="25" spans="1:22" s="101" customFormat="1" ht="13.5" x14ac:dyDescent="0.3"/>
    <row r="26" spans="1:22" s="101" customFormat="1" ht="13.5" x14ac:dyDescent="0.3">
      <c r="B26" s="8" t="s">
        <v>463</v>
      </c>
    </row>
    <row r="27" spans="1:22" s="101" customFormat="1" ht="13.5" x14ac:dyDescent="0.3">
      <c r="B27" s="8"/>
    </row>
    <row r="28" spans="1:22" s="174" customFormat="1" ht="27" x14ac:dyDescent="0.3">
      <c r="A28" s="101"/>
      <c r="B28" s="185" t="s">
        <v>43</v>
      </c>
      <c r="C28" s="185" t="s">
        <v>406</v>
      </c>
      <c r="D28" s="185" t="s">
        <v>4</v>
      </c>
      <c r="E28" s="185" t="s">
        <v>5</v>
      </c>
      <c r="F28" s="608"/>
      <c r="G28" s="609"/>
      <c r="H28" s="610"/>
      <c r="I28" s="182" t="s">
        <v>307</v>
      </c>
      <c r="J28" s="175"/>
      <c r="K28" s="365" t="s">
        <v>473</v>
      </c>
      <c r="L28" s="182" t="s">
        <v>10</v>
      </c>
      <c r="M28" s="182" t="s">
        <v>11</v>
      </c>
      <c r="N28" s="182" t="s">
        <v>12</v>
      </c>
      <c r="O28" s="182" t="s">
        <v>13</v>
      </c>
      <c r="P28" s="182" t="s">
        <v>14</v>
      </c>
      <c r="Q28" s="182" t="s">
        <v>15</v>
      </c>
      <c r="R28" s="182" t="s">
        <v>16</v>
      </c>
      <c r="S28" s="182" t="s">
        <v>17</v>
      </c>
      <c r="T28" s="182" t="s">
        <v>18</v>
      </c>
      <c r="U28" s="182" t="s">
        <v>19</v>
      </c>
      <c r="V28" s="101"/>
    </row>
    <row r="29" spans="1:22" s="105" customFormat="1" ht="13.5" x14ac:dyDescent="0.3">
      <c r="A29" s="101"/>
      <c r="B29" s="183" t="s">
        <v>33</v>
      </c>
      <c r="C29" s="577" t="s">
        <v>464</v>
      </c>
      <c r="D29" s="577" t="s">
        <v>465</v>
      </c>
      <c r="E29" s="579"/>
      <c r="F29" s="597"/>
      <c r="G29" s="598"/>
      <c r="H29" s="599"/>
      <c r="I29" s="269">
        <v>4.8600000000000003</v>
      </c>
      <c r="J29" s="175"/>
      <c r="K29" s="269">
        <v>4.8600000000000003</v>
      </c>
      <c r="L29" s="269">
        <v>4.8600000000000003</v>
      </c>
      <c r="M29" s="269" t="s">
        <v>336</v>
      </c>
      <c r="N29" s="269" t="s">
        <v>336</v>
      </c>
      <c r="O29" s="269" t="s">
        <v>336</v>
      </c>
      <c r="P29" s="269" t="s">
        <v>336</v>
      </c>
      <c r="Q29" s="269" t="s">
        <v>336</v>
      </c>
      <c r="R29" s="269" t="s">
        <v>336</v>
      </c>
      <c r="S29" s="269" t="s">
        <v>336</v>
      </c>
      <c r="T29" s="269" t="s">
        <v>336</v>
      </c>
      <c r="U29" s="269" t="s">
        <v>336</v>
      </c>
      <c r="V29" s="101"/>
    </row>
    <row r="30" spans="1:22" s="105" customFormat="1" ht="13.5" x14ac:dyDescent="0.3">
      <c r="A30" s="101"/>
      <c r="B30" s="183" t="s">
        <v>34</v>
      </c>
      <c r="C30" s="578"/>
      <c r="D30" s="578"/>
      <c r="E30" s="580"/>
      <c r="F30" s="600"/>
      <c r="G30" s="601"/>
      <c r="H30" s="602"/>
      <c r="I30" s="269">
        <v>5.87</v>
      </c>
      <c r="J30" s="175"/>
      <c r="K30" s="269">
        <v>5.87</v>
      </c>
      <c r="L30" s="269">
        <v>5.87</v>
      </c>
      <c r="M30" s="269" t="s">
        <v>336</v>
      </c>
      <c r="N30" s="269" t="s">
        <v>336</v>
      </c>
      <c r="O30" s="269" t="s">
        <v>336</v>
      </c>
      <c r="P30" s="269" t="s">
        <v>336</v>
      </c>
      <c r="Q30" s="269" t="s">
        <v>336</v>
      </c>
      <c r="R30" s="269" t="s">
        <v>336</v>
      </c>
      <c r="S30" s="269" t="s">
        <v>336</v>
      </c>
      <c r="T30" s="269" t="s">
        <v>336</v>
      </c>
      <c r="U30" s="269" t="s">
        <v>336</v>
      </c>
      <c r="V30" s="101"/>
    </row>
    <row r="31" spans="1:22" s="101" customFormat="1" ht="13.5" x14ac:dyDescent="0.3"/>
    <row r="32" spans="1:22" s="101" customFormat="1" ht="13.5" x14ac:dyDescent="0.3"/>
    <row r="33" spans="1:22" s="101" customFormat="1" ht="13.5" x14ac:dyDescent="0.3">
      <c r="B33" s="352" t="s">
        <v>524</v>
      </c>
    </row>
    <row r="34" spans="1:22" s="101" customFormat="1" ht="13.5" x14ac:dyDescent="0.3">
      <c r="B34" s="8"/>
    </row>
    <row r="35" spans="1:22" s="174" customFormat="1" ht="27" x14ac:dyDescent="0.3">
      <c r="A35" s="101"/>
      <c r="B35" s="185" t="s">
        <v>43</v>
      </c>
      <c r="C35" s="185" t="s">
        <v>406</v>
      </c>
      <c r="D35" s="186" t="s">
        <v>4</v>
      </c>
      <c r="E35" s="186" t="s">
        <v>5</v>
      </c>
      <c r="F35" s="182" t="s">
        <v>6</v>
      </c>
      <c r="G35" s="182" t="s">
        <v>7</v>
      </c>
      <c r="H35" s="182" t="s">
        <v>8</v>
      </c>
      <c r="I35" s="182" t="s">
        <v>307</v>
      </c>
      <c r="J35" s="175"/>
      <c r="K35" s="365" t="s">
        <v>473</v>
      </c>
      <c r="L35" s="182" t="s">
        <v>10</v>
      </c>
      <c r="M35" s="182" t="s">
        <v>11</v>
      </c>
      <c r="N35" s="182" t="s">
        <v>12</v>
      </c>
      <c r="O35" s="182" t="s">
        <v>13</v>
      </c>
      <c r="P35" s="182" t="s">
        <v>14</v>
      </c>
      <c r="Q35" s="182" t="s">
        <v>15</v>
      </c>
      <c r="R35" s="182" t="s">
        <v>16</v>
      </c>
      <c r="S35" s="182" t="s">
        <v>17</v>
      </c>
      <c r="T35" s="182" t="s">
        <v>18</v>
      </c>
      <c r="U35" s="182" t="s">
        <v>19</v>
      </c>
      <c r="V35" s="101"/>
    </row>
    <row r="36" spans="1:22" s="105" customFormat="1" ht="13.5" x14ac:dyDescent="0.3">
      <c r="A36" s="101"/>
      <c r="B36" s="183" t="s">
        <v>33</v>
      </c>
      <c r="C36" s="575" t="s">
        <v>523</v>
      </c>
      <c r="D36" s="577" t="s">
        <v>408</v>
      </c>
      <c r="E36" s="579"/>
      <c r="F36" s="268">
        <v>0</v>
      </c>
      <c r="G36" s="268">
        <v>-0.20799732489328449</v>
      </c>
      <c r="H36" s="268">
        <v>2.3528451635617831</v>
      </c>
      <c r="I36" s="268">
        <v>7.276170729762069</v>
      </c>
      <c r="J36" s="175">
        <v>7.276170729762069</v>
      </c>
      <c r="K36" s="268" t="s">
        <v>336</v>
      </c>
      <c r="L36" s="268" t="s">
        <v>336</v>
      </c>
      <c r="M36" s="268" t="s">
        <v>336</v>
      </c>
      <c r="N36" s="268" t="s">
        <v>336</v>
      </c>
      <c r="O36" s="268" t="s">
        <v>336</v>
      </c>
      <c r="P36" s="268" t="s">
        <v>336</v>
      </c>
      <c r="Q36" s="268" t="s">
        <v>336</v>
      </c>
      <c r="R36" s="268" t="s">
        <v>336</v>
      </c>
      <c r="S36" s="268" t="s">
        <v>336</v>
      </c>
      <c r="T36" s="268" t="s">
        <v>336</v>
      </c>
      <c r="U36" s="268" t="s">
        <v>336</v>
      </c>
      <c r="V36" s="101"/>
    </row>
    <row r="37" spans="1:22" s="105" customFormat="1" ht="13.5" x14ac:dyDescent="0.3">
      <c r="A37" s="101"/>
      <c r="B37" s="183" t="s">
        <v>34</v>
      </c>
      <c r="C37" s="576"/>
      <c r="D37" s="578"/>
      <c r="E37" s="580"/>
      <c r="F37" s="268">
        <v>0</v>
      </c>
      <c r="G37" s="268">
        <v>-0.16682483423186589</v>
      </c>
      <c r="H37" s="268">
        <v>1.8623630218072362</v>
      </c>
      <c r="I37" s="268">
        <v>7.7734666259964174</v>
      </c>
      <c r="J37" s="175">
        <v>7.7734666259964174</v>
      </c>
      <c r="K37" s="268" t="s">
        <v>336</v>
      </c>
      <c r="L37" s="268" t="s">
        <v>336</v>
      </c>
      <c r="M37" s="268" t="s">
        <v>336</v>
      </c>
      <c r="N37" s="268" t="s">
        <v>336</v>
      </c>
      <c r="O37" s="268" t="s">
        <v>336</v>
      </c>
      <c r="P37" s="268" t="s">
        <v>336</v>
      </c>
      <c r="Q37" s="268" t="s">
        <v>336</v>
      </c>
      <c r="R37" s="268" t="s">
        <v>336</v>
      </c>
      <c r="S37" s="268" t="s">
        <v>336</v>
      </c>
      <c r="T37" s="268" t="s">
        <v>336</v>
      </c>
      <c r="U37" s="268" t="s">
        <v>336</v>
      </c>
      <c r="V37" s="101"/>
    </row>
    <row r="38" spans="1:22" s="101" customFormat="1" ht="13.5" x14ac:dyDescent="0.3"/>
    <row r="39" spans="1:22" s="101" customFormat="1" ht="13.5" x14ac:dyDescent="0.3">
      <c r="B39" s="8" t="s">
        <v>521</v>
      </c>
    </row>
    <row r="40" spans="1:22" s="101" customFormat="1" ht="13.5" x14ac:dyDescent="0.3">
      <c r="B40" s="8"/>
    </row>
    <row r="41" spans="1:22" s="101" customFormat="1" ht="27" customHeight="1" x14ac:dyDescent="0.3">
      <c r="B41" s="261" t="s">
        <v>472</v>
      </c>
      <c r="C41" s="321" t="s">
        <v>522</v>
      </c>
      <c r="D41" s="325">
        <v>0.73</v>
      </c>
    </row>
    <row r="42" spans="1:22" s="101" customFormat="1" ht="13.5" x14ac:dyDescent="0.3"/>
    <row r="43" spans="1:22" s="101" customFormat="1" ht="27" x14ac:dyDescent="0.3">
      <c r="B43" s="260" t="s">
        <v>43</v>
      </c>
      <c r="C43" s="260" t="s">
        <v>406</v>
      </c>
      <c r="D43" s="261" t="s">
        <v>4</v>
      </c>
      <c r="E43" s="261" t="s">
        <v>5</v>
      </c>
      <c r="F43" s="182" t="s">
        <v>6</v>
      </c>
      <c r="G43" s="182" t="s">
        <v>7</v>
      </c>
      <c r="H43" s="182" t="s">
        <v>8</v>
      </c>
      <c r="I43" s="182" t="s">
        <v>307</v>
      </c>
      <c r="J43" s="175"/>
      <c r="K43" s="365" t="s">
        <v>473</v>
      </c>
      <c r="L43" s="182" t="s">
        <v>10</v>
      </c>
      <c r="M43" s="182" t="s">
        <v>11</v>
      </c>
      <c r="N43" s="182" t="s">
        <v>12</v>
      </c>
      <c r="O43" s="182" t="s">
        <v>13</v>
      </c>
      <c r="P43" s="182" t="s">
        <v>14</v>
      </c>
      <c r="Q43" s="182" t="s">
        <v>15</v>
      </c>
      <c r="R43" s="182" t="s">
        <v>16</v>
      </c>
      <c r="S43" s="182" t="s">
        <v>17</v>
      </c>
      <c r="T43" s="182" t="s">
        <v>18</v>
      </c>
      <c r="U43" s="182" t="s">
        <v>19</v>
      </c>
    </row>
    <row r="44" spans="1:22" s="101" customFormat="1" ht="13.5" x14ac:dyDescent="0.3">
      <c r="B44" s="183" t="s">
        <v>33</v>
      </c>
      <c r="C44" s="575" t="s">
        <v>521</v>
      </c>
      <c r="D44" s="577" t="s">
        <v>408</v>
      </c>
      <c r="E44" s="579"/>
      <c r="F44" s="268">
        <f t="shared" ref="F44:I45" si="0">F36*$D$41</f>
        <v>0</v>
      </c>
      <c r="G44" s="268">
        <f t="shared" si="0"/>
        <v>-0.15183804717209767</v>
      </c>
      <c r="H44" s="268">
        <f t="shared" si="0"/>
        <v>1.7175769694001015</v>
      </c>
      <c r="I44" s="268">
        <f t="shared" si="0"/>
        <v>5.3116046327263104</v>
      </c>
      <c r="J44" s="175">
        <v>7.276170729762069</v>
      </c>
      <c r="K44" s="268"/>
      <c r="L44" s="268"/>
      <c r="M44" s="268"/>
      <c r="N44" s="268"/>
      <c r="O44" s="268"/>
      <c r="P44" s="268"/>
      <c r="Q44" s="268"/>
      <c r="R44" s="268"/>
      <c r="S44" s="268"/>
      <c r="T44" s="268"/>
      <c r="U44" s="268"/>
    </row>
    <row r="45" spans="1:22" s="101" customFormat="1" ht="13.5" x14ac:dyDescent="0.3">
      <c r="B45" s="183" t="s">
        <v>34</v>
      </c>
      <c r="C45" s="576"/>
      <c r="D45" s="578"/>
      <c r="E45" s="580"/>
      <c r="F45" s="268">
        <f t="shared" si="0"/>
        <v>0</v>
      </c>
      <c r="G45" s="268">
        <f t="shared" si="0"/>
        <v>-0.12178212898926209</v>
      </c>
      <c r="H45" s="268">
        <f t="shared" si="0"/>
        <v>1.3595250059192825</v>
      </c>
      <c r="I45" s="268">
        <f t="shared" si="0"/>
        <v>5.6746306369773842</v>
      </c>
      <c r="J45" s="175">
        <v>7.7734666259964174</v>
      </c>
      <c r="K45" s="268"/>
      <c r="L45" s="268"/>
      <c r="M45" s="268"/>
      <c r="N45" s="268"/>
      <c r="O45" s="268"/>
      <c r="P45" s="268"/>
      <c r="Q45" s="268"/>
      <c r="R45" s="268"/>
      <c r="S45" s="268"/>
      <c r="T45" s="268"/>
      <c r="U45" s="268"/>
    </row>
    <row r="46" spans="1:22" s="101" customFormat="1" ht="13.5" x14ac:dyDescent="0.3"/>
    <row r="47" spans="1:22" s="101" customFormat="1" ht="13.5" x14ac:dyDescent="0.3"/>
  </sheetData>
  <mergeCells count="23">
    <mergeCell ref="F28:H28"/>
    <mergeCell ref="C36:C37"/>
    <mergeCell ref="D36:D37"/>
    <mergeCell ref="E36:E37"/>
    <mergeCell ref="C29:C30"/>
    <mergeCell ref="D29:D30"/>
    <mergeCell ref="E29:E30"/>
    <mergeCell ref="C44:C45"/>
    <mergeCell ref="D44:D45"/>
    <mergeCell ref="E44:E45"/>
    <mergeCell ref="B3:L3"/>
    <mergeCell ref="B8:B12"/>
    <mergeCell ref="C8:C12"/>
    <mergeCell ref="D8:D12"/>
    <mergeCell ref="E8:E9"/>
    <mergeCell ref="F8:I8"/>
    <mergeCell ref="K8:U8"/>
    <mergeCell ref="F9:I9"/>
    <mergeCell ref="F29:H30"/>
    <mergeCell ref="K9:U9"/>
    <mergeCell ref="B13:B18"/>
    <mergeCell ref="E13:E24"/>
    <mergeCell ref="B19:B24"/>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36"/>
  <sheetViews>
    <sheetView workbookViewId="0"/>
  </sheetViews>
  <sheetFormatPr defaultColWidth="0" defaultRowHeight="13.5" zeroHeight="1" x14ac:dyDescent="0.3"/>
  <cols>
    <col min="1" max="2" width="9" customWidth="1"/>
    <col min="3" max="3" width="13.61328125" customWidth="1"/>
    <col min="4" max="4" width="34.921875" customWidth="1"/>
    <col min="5" max="5" width="33.61328125" customWidth="1"/>
    <col min="6" max="6" width="21" customWidth="1"/>
    <col min="7" max="8" width="10.765625" customWidth="1"/>
    <col min="9" max="11" width="9" hidden="1" customWidth="1"/>
    <col min="12" max="32" width="0" hidden="1" customWidth="1"/>
    <col min="33" max="16384" width="9" hidden="1"/>
  </cols>
  <sheetData>
    <row r="1" spans="1:13" s="94" customFormat="1" ht="12.4" customHeight="1" x14ac:dyDescent="0.25"/>
    <row r="2" spans="1:13" s="94" customFormat="1" ht="18.399999999999999" customHeight="1" x14ac:dyDescent="0.35">
      <c r="B2" s="5" t="s">
        <v>404</v>
      </c>
      <c r="C2" s="5"/>
      <c r="D2" s="5"/>
    </row>
    <row r="3" spans="1:13" s="117" customFormat="1" ht="102" customHeight="1" x14ac:dyDescent="0.25">
      <c r="B3" s="533" t="s">
        <v>520</v>
      </c>
      <c r="C3" s="533"/>
      <c r="D3" s="533"/>
      <c r="E3" s="533"/>
      <c r="F3" s="533"/>
      <c r="G3" s="533"/>
      <c r="I3" s="119"/>
      <c r="J3" s="119"/>
      <c r="K3" s="119"/>
      <c r="L3" s="119"/>
      <c r="M3" s="119"/>
    </row>
    <row r="4" spans="1:13" s="117" customFormat="1" ht="12.4" customHeight="1" x14ac:dyDescent="0.25"/>
    <row r="5" spans="1:13" x14ac:dyDescent="0.3">
      <c r="A5" s="7"/>
      <c r="B5" s="7"/>
      <c r="C5" s="7"/>
      <c r="D5" s="7"/>
      <c r="E5" s="7"/>
      <c r="F5" s="7"/>
      <c r="G5" s="7"/>
      <c r="H5" s="7"/>
    </row>
    <row r="6" spans="1:13" x14ac:dyDescent="0.3">
      <c r="A6" s="7"/>
      <c r="B6" s="80" t="s">
        <v>462</v>
      </c>
      <c r="C6" s="80" t="s">
        <v>43</v>
      </c>
      <c r="D6" s="80" t="s">
        <v>337</v>
      </c>
      <c r="E6" s="80" t="s">
        <v>494</v>
      </c>
      <c r="F6" s="80" t="s">
        <v>348</v>
      </c>
      <c r="G6" s="25" t="s">
        <v>350</v>
      </c>
      <c r="H6" s="262"/>
    </row>
    <row r="7" spans="1:13" x14ac:dyDescent="0.3">
      <c r="A7" s="7"/>
      <c r="B7" s="611" t="s">
        <v>291</v>
      </c>
      <c r="C7" s="26" t="s">
        <v>33</v>
      </c>
      <c r="D7" s="26" t="s">
        <v>505</v>
      </c>
      <c r="E7" s="26" t="s">
        <v>292</v>
      </c>
      <c r="F7" s="26" t="s">
        <v>1</v>
      </c>
      <c r="G7" s="267">
        <v>12.842216070370334</v>
      </c>
      <c r="H7" s="217"/>
    </row>
    <row r="8" spans="1:13" x14ac:dyDescent="0.3">
      <c r="A8" s="7"/>
      <c r="B8" s="612"/>
      <c r="C8" s="26" t="s">
        <v>33</v>
      </c>
      <c r="D8" s="26" t="s">
        <v>505</v>
      </c>
      <c r="E8" s="26" t="s">
        <v>295</v>
      </c>
      <c r="F8" s="26" t="s">
        <v>1</v>
      </c>
      <c r="G8" s="267">
        <v>12.842216070370334</v>
      </c>
      <c r="H8" s="217"/>
    </row>
    <row r="9" spans="1:13" x14ac:dyDescent="0.3">
      <c r="A9" s="7"/>
      <c r="B9" s="612"/>
      <c r="C9" s="26" t="s">
        <v>33</v>
      </c>
      <c r="D9" s="26" t="s">
        <v>505</v>
      </c>
      <c r="E9" s="26" t="s">
        <v>292</v>
      </c>
      <c r="F9" s="26" t="s">
        <v>400</v>
      </c>
      <c r="G9" s="267">
        <v>4.4969378125021686</v>
      </c>
      <c r="H9" s="217"/>
    </row>
    <row r="10" spans="1:13" x14ac:dyDescent="0.3">
      <c r="A10" s="7"/>
      <c r="B10" s="612"/>
      <c r="C10" s="26" t="s">
        <v>33</v>
      </c>
      <c r="D10" s="26" t="s">
        <v>505</v>
      </c>
      <c r="E10" s="26" t="s">
        <v>295</v>
      </c>
      <c r="F10" s="26" t="s">
        <v>400</v>
      </c>
      <c r="G10" s="267">
        <v>4.4969378125021686</v>
      </c>
      <c r="H10" s="263"/>
    </row>
    <row r="11" spans="1:13" x14ac:dyDescent="0.3">
      <c r="A11" s="7"/>
      <c r="B11" s="612"/>
      <c r="C11" s="26" t="s">
        <v>33</v>
      </c>
      <c r="D11" s="26" t="s">
        <v>506</v>
      </c>
      <c r="E11" s="26" t="s">
        <v>292</v>
      </c>
      <c r="F11" s="26" t="s">
        <v>1</v>
      </c>
      <c r="G11" s="267">
        <v>12.842216070370334</v>
      </c>
      <c r="H11" s="263"/>
    </row>
    <row r="12" spans="1:13" x14ac:dyDescent="0.3">
      <c r="A12" s="7"/>
      <c r="B12" s="612"/>
      <c r="C12" s="26" t="s">
        <v>33</v>
      </c>
      <c r="D12" s="26" t="s">
        <v>506</v>
      </c>
      <c r="E12" s="26" t="s">
        <v>296</v>
      </c>
      <c r="F12" s="26" t="s">
        <v>1</v>
      </c>
      <c r="G12" s="267">
        <v>12.842216070370334</v>
      </c>
      <c r="H12" s="263"/>
    </row>
    <row r="13" spans="1:13" x14ac:dyDescent="0.3">
      <c r="A13" s="7"/>
      <c r="B13" s="612"/>
      <c r="C13" s="26" t="s">
        <v>33</v>
      </c>
      <c r="D13" s="26" t="s">
        <v>506</v>
      </c>
      <c r="E13" s="26" t="s">
        <v>292</v>
      </c>
      <c r="F13" s="26" t="s">
        <v>400</v>
      </c>
      <c r="G13" s="267">
        <v>4.4969378125021686</v>
      </c>
      <c r="H13" s="263"/>
    </row>
    <row r="14" spans="1:13" x14ac:dyDescent="0.3">
      <c r="A14" s="7"/>
      <c r="B14" s="612"/>
      <c r="C14" s="26" t="s">
        <v>33</v>
      </c>
      <c r="D14" s="26" t="s">
        <v>506</v>
      </c>
      <c r="E14" s="26" t="s">
        <v>296</v>
      </c>
      <c r="F14" s="26" t="s">
        <v>400</v>
      </c>
      <c r="G14" s="267">
        <v>4.4969378125021686</v>
      </c>
      <c r="H14" s="263"/>
    </row>
    <row r="15" spans="1:13" x14ac:dyDescent="0.3">
      <c r="A15" s="7"/>
      <c r="B15" s="612"/>
      <c r="C15" s="26" t="s">
        <v>34</v>
      </c>
      <c r="D15" s="26" t="s">
        <v>351</v>
      </c>
      <c r="E15" s="26" t="s">
        <v>292</v>
      </c>
      <c r="F15" s="26" t="s">
        <v>1</v>
      </c>
      <c r="G15" s="267">
        <v>13.319849280795236</v>
      </c>
      <c r="H15" s="263"/>
    </row>
    <row r="16" spans="1:13" x14ac:dyDescent="0.3">
      <c r="A16" s="7"/>
      <c r="B16" s="612"/>
      <c r="C16" s="26" t="s">
        <v>34</v>
      </c>
      <c r="D16" s="26" t="s">
        <v>351</v>
      </c>
      <c r="E16" s="26" t="s">
        <v>495</v>
      </c>
      <c r="F16" s="26" t="s">
        <v>1</v>
      </c>
      <c r="G16" s="267">
        <v>13.319849280795236</v>
      </c>
      <c r="H16" s="263"/>
    </row>
    <row r="17" spans="1:8" x14ac:dyDescent="0.3">
      <c r="A17" s="7"/>
      <c r="B17" s="612"/>
      <c r="C17" s="26" t="s">
        <v>34</v>
      </c>
      <c r="D17" s="26" t="s">
        <v>351</v>
      </c>
      <c r="E17" s="26" t="s">
        <v>292</v>
      </c>
      <c r="F17" s="26" t="s">
        <v>400</v>
      </c>
      <c r="G17" s="267">
        <v>4.4686151207874385</v>
      </c>
      <c r="H17" s="263"/>
    </row>
    <row r="18" spans="1:8" x14ac:dyDescent="0.3">
      <c r="A18" s="7"/>
      <c r="B18" s="613"/>
      <c r="C18" s="26" t="s">
        <v>34</v>
      </c>
      <c r="D18" s="26" t="s">
        <v>351</v>
      </c>
      <c r="E18" s="26" t="s">
        <v>495</v>
      </c>
      <c r="F18" s="26" t="s">
        <v>400</v>
      </c>
      <c r="G18" s="267">
        <v>4.4686151207874385</v>
      </c>
      <c r="H18" s="263"/>
    </row>
    <row r="19" spans="1:8" x14ac:dyDescent="0.3">
      <c r="A19" s="7"/>
      <c r="B19" s="611" t="s">
        <v>417</v>
      </c>
      <c r="C19" s="26" t="s">
        <v>33</v>
      </c>
      <c r="D19" s="26" t="s">
        <v>505</v>
      </c>
      <c r="E19" s="26" t="s">
        <v>292</v>
      </c>
      <c r="F19" s="26" t="s">
        <v>1</v>
      </c>
      <c r="G19" s="266">
        <v>8.239295834415393E-2</v>
      </c>
      <c r="H19" s="262"/>
    </row>
    <row r="20" spans="1:8" x14ac:dyDescent="0.3">
      <c r="A20" s="7"/>
      <c r="B20" s="612"/>
      <c r="C20" s="26" t="s">
        <v>33</v>
      </c>
      <c r="D20" s="26" t="s">
        <v>505</v>
      </c>
      <c r="E20" s="26" t="s">
        <v>295</v>
      </c>
      <c r="F20" s="26" t="s">
        <v>1</v>
      </c>
      <c r="G20" s="266">
        <v>8.239295834415393E-2</v>
      </c>
      <c r="H20" s="264"/>
    </row>
    <row r="21" spans="1:8" x14ac:dyDescent="0.3">
      <c r="A21" s="7"/>
      <c r="B21" s="612"/>
      <c r="C21" s="26" t="s">
        <v>33</v>
      </c>
      <c r="D21" s="26" t="s">
        <v>505</v>
      </c>
      <c r="E21" s="26" t="s">
        <v>292</v>
      </c>
      <c r="F21" s="26" t="s">
        <v>400</v>
      </c>
      <c r="G21" s="266">
        <v>1.4442024634202931E-2</v>
      </c>
      <c r="H21" s="264"/>
    </row>
    <row r="22" spans="1:8" x14ac:dyDescent="0.3">
      <c r="A22" s="7"/>
      <c r="B22" s="612"/>
      <c r="C22" s="26" t="s">
        <v>33</v>
      </c>
      <c r="D22" s="26" t="s">
        <v>505</v>
      </c>
      <c r="E22" s="26" t="s">
        <v>295</v>
      </c>
      <c r="F22" s="26" t="s">
        <v>400</v>
      </c>
      <c r="G22" s="266">
        <v>1.4442024634202931E-2</v>
      </c>
      <c r="H22" s="264"/>
    </row>
    <row r="23" spans="1:8" x14ac:dyDescent="0.3">
      <c r="A23" s="7"/>
      <c r="B23" s="612"/>
      <c r="C23" s="26" t="s">
        <v>33</v>
      </c>
      <c r="D23" s="26" t="s">
        <v>506</v>
      </c>
      <c r="E23" s="26" t="s">
        <v>292</v>
      </c>
      <c r="F23" s="26" t="s">
        <v>1</v>
      </c>
      <c r="G23" s="266">
        <v>8.1831749955289176E-2</v>
      </c>
      <c r="H23" s="264"/>
    </row>
    <row r="24" spans="1:8" x14ac:dyDescent="0.3">
      <c r="A24" s="7"/>
      <c r="B24" s="612"/>
      <c r="C24" s="26" t="s">
        <v>33</v>
      </c>
      <c r="D24" s="26" t="s">
        <v>506</v>
      </c>
      <c r="E24" s="26" t="s">
        <v>296</v>
      </c>
      <c r="F24" s="26" t="s">
        <v>1</v>
      </c>
      <c r="G24" s="266">
        <v>8.1831749955289176E-2</v>
      </c>
      <c r="H24" s="264"/>
    </row>
    <row r="25" spans="1:8" x14ac:dyDescent="0.3">
      <c r="A25" s="7"/>
      <c r="B25" s="612"/>
      <c r="C25" s="26" t="s">
        <v>33</v>
      </c>
      <c r="D25" s="26" t="s">
        <v>506</v>
      </c>
      <c r="E25" s="26" t="s">
        <v>292</v>
      </c>
      <c r="F25" s="26" t="s">
        <v>400</v>
      </c>
      <c r="G25" s="266">
        <v>1.4343654754788576E-2</v>
      </c>
      <c r="H25" s="264"/>
    </row>
    <row r="26" spans="1:8" x14ac:dyDescent="0.3">
      <c r="A26" s="7"/>
      <c r="B26" s="612"/>
      <c r="C26" s="26" t="s">
        <v>33</v>
      </c>
      <c r="D26" s="26" t="s">
        <v>506</v>
      </c>
      <c r="E26" s="26" t="s">
        <v>296</v>
      </c>
      <c r="F26" s="26" t="s">
        <v>400</v>
      </c>
      <c r="G26" s="266">
        <v>1.4343654754788576E-2</v>
      </c>
      <c r="H26" s="264"/>
    </row>
    <row r="27" spans="1:8" x14ac:dyDescent="0.3">
      <c r="A27" s="7"/>
      <c r="B27" s="612"/>
      <c r="C27" s="26" t="s">
        <v>34</v>
      </c>
      <c r="D27" s="26" t="s">
        <v>351</v>
      </c>
      <c r="E27" s="26" t="s">
        <v>292</v>
      </c>
      <c r="F27" s="26" t="s">
        <v>1</v>
      </c>
      <c r="G27" s="266">
        <v>5.707136578142636E-2</v>
      </c>
      <c r="H27" s="264"/>
    </row>
    <row r="28" spans="1:8" x14ac:dyDescent="0.3">
      <c r="A28" s="7"/>
      <c r="B28" s="612"/>
      <c r="C28" s="26" t="s">
        <v>34</v>
      </c>
      <c r="D28" s="26" t="s">
        <v>351</v>
      </c>
      <c r="E28" s="26" t="s">
        <v>495</v>
      </c>
      <c r="F28" s="26" t="s">
        <v>1</v>
      </c>
      <c r="G28" s="266">
        <v>5.707136578142636E-2</v>
      </c>
      <c r="H28" s="264"/>
    </row>
    <row r="29" spans="1:8" x14ac:dyDescent="0.3">
      <c r="A29" s="7"/>
      <c r="B29" s="612"/>
      <c r="C29" s="26" t="s">
        <v>34</v>
      </c>
      <c r="D29" s="26" t="s">
        <v>351</v>
      </c>
      <c r="E29" s="26" t="s">
        <v>292</v>
      </c>
      <c r="F29" s="26" t="s">
        <v>400</v>
      </c>
      <c r="G29" s="266">
        <v>1.1294874574320777E-2</v>
      </c>
      <c r="H29" s="264"/>
    </row>
    <row r="30" spans="1:8" x14ac:dyDescent="0.3">
      <c r="A30" s="7"/>
      <c r="B30" s="613"/>
      <c r="C30" s="26" t="s">
        <v>34</v>
      </c>
      <c r="D30" s="26" t="s">
        <v>351</v>
      </c>
      <c r="E30" s="26" t="s">
        <v>495</v>
      </c>
      <c r="F30" s="26" t="s">
        <v>400</v>
      </c>
      <c r="G30" s="266">
        <v>1.1294874574320777E-2</v>
      </c>
      <c r="H30" s="264"/>
    </row>
    <row r="31" spans="1:8" s="7" customFormat="1" x14ac:dyDescent="0.3"/>
    <row r="32" spans="1:8" s="7" customFormat="1" x14ac:dyDescent="0.3"/>
    <row r="33" hidden="1" x14ac:dyDescent="0.3"/>
    <row r="34" hidden="1" x14ac:dyDescent="0.3"/>
    <row r="35" hidden="1" x14ac:dyDescent="0.3"/>
    <row r="36" hidden="1" x14ac:dyDescent="0.3"/>
  </sheetData>
  <mergeCells count="3">
    <mergeCell ref="B7:B18"/>
    <mergeCell ref="B19:B30"/>
    <mergeCell ref="B3:G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15"/>
  <sheetViews>
    <sheetView workbookViewId="0"/>
  </sheetViews>
  <sheetFormatPr defaultColWidth="0" defaultRowHeight="13.5" zeroHeight="1" x14ac:dyDescent="0.3"/>
  <cols>
    <col min="1" max="1" width="9" customWidth="1"/>
    <col min="2" max="2" width="13.4609375" customWidth="1"/>
    <col min="3" max="3" width="31.765625" customWidth="1"/>
    <col min="4" max="4" width="31.765625" bestFit="1" customWidth="1"/>
    <col min="5" max="6" width="9" customWidth="1"/>
    <col min="7" max="32" width="0" hidden="1" customWidth="1"/>
    <col min="33" max="16384" width="9" hidden="1"/>
  </cols>
  <sheetData>
    <row r="1" spans="1:6" s="94" customFormat="1" ht="12.4" customHeight="1" x14ac:dyDescent="0.25"/>
    <row r="2" spans="1:6" s="94" customFormat="1" ht="18.399999999999999" customHeight="1" x14ac:dyDescent="0.35">
      <c r="B2" s="5" t="s">
        <v>496</v>
      </c>
      <c r="C2" s="5"/>
      <c r="D2" s="5"/>
    </row>
    <row r="3" spans="1:6" s="119" customFormat="1" ht="37.5" customHeight="1" x14ac:dyDescent="0.25">
      <c r="B3" s="533" t="s">
        <v>497</v>
      </c>
      <c r="C3" s="533"/>
      <c r="D3" s="533"/>
      <c r="E3" s="533"/>
      <c r="F3" s="533"/>
    </row>
    <row r="4" spans="1:6" s="117" customFormat="1" ht="12.4" customHeight="1" x14ac:dyDescent="0.25"/>
    <row r="5" spans="1:6" s="7" customFormat="1" ht="13.15" customHeight="1" x14ac:dyDescent="0.3"/>
    <row r="6" spans="1:6" x14ac:dyDescent="0.3">
      <c r="A6" s="7"/>
      <c r="B6" s="80" t="s">
        <v>43</v>
      </c>
      <c r="C6" s="80" t="s">
        <v>337</v>
      </c>
      <c r="D6" s="80" t="s">
        <v>494</v>
      </c>
      <c r="E6" s="25" t="s">
        <v>398</v>
      </c>
      <c r="F6" s="7"/>
    </row>
    <row r="7" spans="1:6" x14ac:dyDescent="0.3">
      <c r="A7" s="7"/>
      <c r="B7" s="26" t="s">
        <v>33</v>
      </c>
      <c r="C7" s="26" t="s">
        <v>505</v>
      </c>
      <c r="D7" s="26" t="s">
        <v>292</v>
      </c>
      <c r="E7" s="266">
        <v>1.9E-2</v>
      </c>
      <c r="F7" s="7"/>
    </row>
    <row r="8" spans="1:6" x14ac:dyDescent="0.3">
      <c r="A8" s="7"/>
      <c r="B8" s="26" t="s">
        <v>33</v>
      </c>
      <c r="C8" s="26" t="s">
        <v>505</v>
      </c>
      <c r="D8" s="26" t="s">
        <v>295</v>
      </c>
      <c r="E8" s="266">
        <v>1.9E-2</v>
      </c>
      <c r="F8" s="7"/>
    </row>
    <row r="9" spans="1:6" x14ac:dyDescent="0.3">
      <c r="A9" s="7"/>
      <c r="B9" s="26" t="s">
        <v>33</v>
      </c>
      <c r="C9" s="26" t="s">
        <v>506</v>
      </c>
      <c r="D9" s="26" t="s">
        <v>292</v>
      </c>
      <c r="E9" s="266">
        <v>1.9E-2</v>
      </c>
      <c r="F9" s="7"/>
    </row>
    <row r="10" spans="1:6" x14ac:dyDescent="0.3">
      <c r="A10" s="7"/>
      <c r="B10" s="26" t="s">
        <v>33</v>
      </c>
      <c r="C10" s="26" t="s">
        <v>506</v>
      </c>
      <c r="D10" s="26" t="s">
        <v>296</v>
      </c>
      <c r="E10" s="266">
        <v>1.9E-2</v>
      </c>
      <c r="F10" s="7"/>
    </row>
    <row r="11" spans="1:6" x14ac:dyDescent="0.3">
      <c r="A11" s="7"/>
      <c r="B11" s="26" t="s">
        <v>34</v>
      </c>
      <c r="C11" s="26" t="s">
        <v>351</v>
      </c>
      <c r="D11" s="26" t="s">
        <v>292</v>
      </c>
      <c r="E11" s="266">
        <v>1.9E-2</v>
      </c>
      <c r="F11" s="7"/>
    </row>
    <row r="12" spans="1:6" x14ac:dyDescent="0.3">
      <c r="A12" s="7"/>
      <c r="B12" s="26" t="s">
        <v>34</v>
      </c>
      <c r="C12" s="26" t="s">
        <v>351</v>
      </c>
      <c r="D12" s="26" t="s">
        <v>495</v>
      </c>
      <c r="E12" s="266">
        <v>1.9E-2</v>
      </c>
      <c r="F12" s="7"/>
    </row>
    <row r="13" spans="1:6" s="7" customFormat="1" x14ac:dyDescent="0.3"/>
    <row r="14" spans="1:6" s="7" customFormat="1" x14ac:dyDescent="0.3"/>
    <row r="15" spans="1:6" hidden="1" x14ac:dyDescent="0.3"/>
  </sheetData>
  <mergeCells count="1">
    <mergeCell ref="B3:F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
  <sheetViews>
    <sheetView workbookViewId="0"/>
  </sheetViews>
  <sheetFormatPr defaultRowHeight="13.5" x14ac:dyDescent="0.3"/>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17"/>
  <sheetViews>
    <sheetView workbookViewId="0"/>
  </sheetViews>
  <sheetFormatPr defaultColWidth="0" defaultRowHeight="13.5" zeroHeight="1" x14ac:dyDescent="0.3"/>
  <cols>
    <col min="1" max="1" width="9" customWidth="1"/>
    <col min="2" max="2" width="13.4609375" customWidth="1"/>
    <col min="3" max="3" width="31.765625" customWidth="1"/>
    <col min="4" max="4" width="33.07421875" customWidth="1"/>
    <col min="5" max="7" width="9" customWidth="1"/>
    <col min="8" max="32" width="0" hidden="1" customWidth="1"/>
    <col min="33" max="16384" width="9" hidden="1"/>
  </cols>
  <sheetData>
    <row r="1" spans="1:24" s="94" customFormat="1" ht="12.4" customHeight="1" x14ac:dyDescent="0.25"/>
    <row r="2" spans="1:24" s="94" customFormat="1" ht="18.399999999999999" customHeight="1" x14ac:dyDescent="0.35">
      <c r="B2" s="5" t="s">
        <v>492</v>
      </c>
      <c r="C2" s="5"/>
      <c r="D2" s="5"/>
      <c r="M2" s="5"/>
    </row>
    <row r="3" spans="1:24" s="117" customFormat="1" ht="57.75" customHeight="1" x14ac:dyDescent="0.25">
      <c r="B3" s="533" t="s">
        <v>493</v>
      </c>
      <c r="C3" s="533"/>
      <c r="D3" s="533"/>
      <c r="E3" s="533"/>
      <c r="F3" s="533"/>
      <c r="G3" s="119"/>
      <c r="H3" s="119"/>
      <c r="I3" s="119"/>
      <c r="J3" s="119"/>
      <c r="K3" s="119"/>
      <c r="L3" s="119"/>
      <c r="M3" s="119"/>
      <c r="N3" s="119"/>
      <c r="O3" s="119"/>
      <c r="P3" s="119"/>
      <c r="Q3" s="119"/>
      <c r="R3" s="119"/>
      <c r="S3" s="119"/>
      <c r="T3" s="119"/>
      <c r="U3" s="119"/>
      <c r="V3" s="119"/>
      <c r="W3" s="119"/>
      <c r="X3" s="119"/>
    </row>
    <row r="4" spans="1:24" s="117" customFormat="1" ht="12.4" customHeight="1" x14ac:dyDescent="0.25"/>
    <row r="5" spans="1:24" s="7" customFormat="1" x14ac:dyDescent="0.3"/>
    <row r="6" spans="1:24" s="7" customFormat="1" ht="13.15" customHeight="1" x14ac:dyDescent="0.3"/>
    <row r="7" spans="1:24" x14ac:dyDescent="0.3">
      <c r="A7" s="7"/>
      <c r="B7" s="80" t="s">
        <v>43</v>
      </c>
      <c r="C7" s="80" t="s">
        <v>337</v>
      </c>
      <c r="D7" s="80" t="s">
        <v>494</v>
      </c>
      <c r="E7" s="25" t="s">
        <v>415</v>
      </c>
      <c r="F7" s="7"/>
      <c r="G7" s="7"/>
    </row>
    <row r="8" spans="1:24" x14ac:dyDescent="0.3">
      <c r="A8" s="7"/>
      <c r="B8" s="26" t="s">
        <v>33</v>
      </c>
      <c r="C8" s="26" t="s">
        <v>505</v>
      </c>
      <c r="D8" s="26" t="s">
        <v>292</v>
      </c>
      <c r="E8" s="326">
        <v>1.44765762595249E-2</v>
      </c>
      <c r="F8" s="7"/>
      <c r="G8" s="7"/>
    </row>
    <row r="9" spans="1:24" x14ac:dyDescent="0.3">
      <c r="A9" s="7"/>
      <c r="B9" s="26" t="s">
        <v>33</v>
      </c>
      <c r="C9" s="26" t="s">
        <v>505</v>
      </c>
      <c r="D9" s="26" t="s">
        <v>295</v>
      </c>
      <c r="E9" s="326">
        <v>1.44765762595249E-2</v>
      </c>
      <c r="F9" s="7"/>
      <c r="G9" s="7"/>
    </row>
    <row r="10" spans="1:24" x14ac:dyDescent="0.3">
      <c r="A10" s="7"/>
      <c r="B10" s="26" t="s">
        <v>33</v>
      </c>
      <c r="C10" s="26" t="s">
        <v>506</v>
      </c>
      <c r="D10" s="26" t="s">
        <v>292</v>
      </c>
      <c r="E10" s="326">
        <v>1.44765762595249E-2</v>
      </c>
      <c r="F10" s="7"/>
      <c r="G10" s="7"/>
    </row>
    <row r="11" spans="1:24" x14ac:dyDescent="0.3">
      <c r="A11" s="7"/>
      <c r="B11" s="26" t="s">
        <v>33</v>
      </c>
      <c r="C11" s="26" t="s">
        <v>506</v>
      </c>
      <c r="D11" s="26" t="s">
        <v>296</v>
      </c>
      <c r="E11" s="326">
        <v>1.44765762595249E-2</v>
      </c>
      <c r="F11" s="7"/>
      <c r="G11" s="7"/>
    </row>
    <row r="12" spans="1:24" x14ac:dyDescent="0.3">
      <c r="A12" s="7"/>
      <c r="B12" s="26" t="s">
        <v>34</v>
      </c>
      <c r="C12" s="26" t="s">
        <v>351</v>
      </c>
      <c r="D12" s="26" t="s">
        <v>292</v>
      </c>
      <c r="E12" s="326">
        <v>1.44765762595249E-2</v>
      </c>
      <c r="F12" s="7"/>
      <c r="G12" s="7"/>
    </row>
    <row r="13" spans="1:24" x14ac:dyDescent="0.3">
      <c r="A13" s="7"/>
      <c r="B13" s="26" t="s">
        <v>34</v>
      </c>
      <c r="C13" s="26" t="s">
        <v>351</v>
      </c>
      <c r="D13" s="26" t="s">
        <v>495</v>
      </c>
      <c r="E13" s="326">
        <v>1.44765762595249E-2</v>
      </c>
      <c r="F13" s="7"/>
      <c r="G13" s="7"/>
    </row>
    <row r="14" spans="1:24" s="7" customFormat="1" x14ac:dyDescent="0.3"/>
    <row r="15" spans="1:24" s="7" customFormat="1" x14ac:dyDescent="0.3"/>
    <row r="16" spans="1:24" hidden="1" x14ac:dyDescent="0.3"/>
    <row r="17" hidden="1" x14ac:dyDescent="0.3"/>
  </sheetData>
  <mergeCells count="1">
    <mergeCell ref="B3:F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Q244"/>
  <sheetViews>
    <sheetView topLeftCell="A58" workbookViewId="0"/>
  </sheetViews>
  <sheetFormatPr defaultColWidth="0" defaultRowHeight="13.5" zeroHeight="1" x14ac:dyDescent="0.3"/>
  <cols>
    <col min="1" max="1" width="17.23046875" style="296" bestFit="1" customWidth="1"/>
    <col min="2" max="2" width="30.69140625" style="297" customWidth="1"/>
    <col min="3" max="10" width="24.61328125" style="297" customWidth="1"/>
    <col min="11" max="11" width="18.3828125" style="297" customWidth="1"/>
    <col min="12" max="16384" width="8.07421875" style="297" hidden="1"/>
  </cols>
  <sheetData>
    <row r="1" spans="1:17" s="73" customFormat="1" ht="12.4" customHeight="1" x14ac:dyDescent="0.35">
      <c r="A1" s="271"/>
    </row>
    <row r="2" spans="1:17" s="73" customFormat="1" ht="18.399999999999999" customHeight="1" x14ac:dyDescent="0.45">
      <c r="A2" s="271"/>
      <c r="B2" s="27" t="s">
        <v>471</v>
      </c>
      <c r="C2" s="27"/>
      <c r="D2" s="27"/>
    </row>
    <row r="3" spans="1:17" s="73" customFormat="1" ht="35.4" customHeight="1" x14ac:dyDescent="0.35">
      <c r="A3" s="271"/>
      <c r="B3" s="407" t="s">
        <v>579</v>
      </c>
      <c r="C3" s="407"/>
      <c r="D3" s="407"/>
      <c r="E3" s="407"/>
      <c r="F3" s="407"/>
      <c r="G3" s="407"/>
      <c r="H3" s="407"/>
      <c r="I3" s="75"/>
      <c r="J3" s="75"/>
      <c r="K3" s="75"/>
      <c r="L3" s="75"/>
      <c r="M3" s="75"/>
      <c r="N3" s="75"/>
      <c r="O3" s="75"/>
      <c r="P3" s="75"/>
      <c r="Q3" s="75"/>
    </row>
    <row r="4" spans="1:17" s="361" customFormat="1" ht="19.899999999999999" customHeight="1" x14ac:dyDescent="0.3">
      <c r="A4" s="357"/>
      <c r="B4" s="358" t="s">
        <v>550</v>
      </c>
      <c r="C4" s="359"/>
      <c r="D4" s="359"/>
      <c r="E4" s="359"/>
      <c r="F4" s="360"/>
      <c r="G4" s="360"/>
      <c r="I4" s="362"/>
      <c r="J4" s="362"/>
      <c r="K4" s="362"/>
      <c r="L4" s="362"/>
      <c r="M4" s="362"/>
      <c r="N4" s="362"/>
      <c r="O4" s="362"/>
      <c r="P4" s="362"/>
      <c r="Q4" s="362"/>
    </row>
    <row r="5" spans="1:17" ht="12.4" x14ac:dyDescent="0.3"/>
    <row r="6" spans="1:17" ht="17.25" customHeight="1" x14ac:dyDescent="0.3">
      <c r="B6" s="363" t="s">
        <v>5</v>
      </c>
      <c r="C6" s="317" t="s">
        <v>307</v>
      </c>
      <c r="D6" s="298"/>
    </row>
    <row r="7" spans="1:17" ht="12.4" x14ac:dyDescent="0.3"/>
    <row r="8" spans="1:17" ht="12.4" x14ac:dyDescent="0.3"/>
    <row r="9" spans="1:17" ht="12.4" x14ac:dyDescent="0.3">
      <c r="B9" s="299" t="s">
        <v>400</v>
      </c>
      <c r="C9" s="298"/>
    </row>
    <row r="10" spans="1:17" ht="12.4" x14ac:dyDescent="0.3">
      <c r="B10" s="299"/>
      <c r="C10" s="298"/>
    </row>
    <row r="11" spans="1:17" s="296" customFormat="1" ht="13.5" customHeight="1" x14ac:dyDescent="0.3">
      <c r="B11" s="318"/>
      <c r="C11" s="319" t="s">
        <v>378</v>
      </c>
      <c r="D11" s="319" t="s">
        <v>539</v>
      </c>
      <c r="E11" s="319" t="s">
        <v>380</v>
      </c>
      <c r="F11" s="319" t="s">
        <v>540</v>
      </c>
      <c r="G11" s="319" t="s">
        <v>379</v>
      </c>
      <c r="H11" s="319" t="s">
        <v>541</v>
      </c>
      <c r="I11" s="319"/>
      <c r="J11" s="319"/>
    </row>
    <row r="12" spans="1:17" ht="30" customHeight="1" x14ac:dyDescent="0.3">
      <c r="B12" s="409" t="s">
        <v>47</v>
      </c>
      <c r="C12" s="410" t="s">
        <v>570</v>
      </c>
      <c r="D12" s="410"/>
      <c r="E12" s="410" t="s">
        <v>571</v>
      </c>
      <c r="F12" s="410"/>
      <c r="G12" s="408" t="s">
        <v>34</v>
      </c>
      <c r="H12" s="408"/>
      <c r="I12" s="408" t="s">
        <v>297</v>
      </c>
      <c r="J12" s="408"/>
      <c r="L12" s="300"/>
      <c r="M12" s="300"/>
      <c r="N12" s="300"/>
      <c r="O12" s="300"/>
      <c r="P12" s="296"/>
    </row>
    <row r="13" spans="1:17" ht="25.5" customHeight="1" x14ac:dyDescent="0.3">
      <c r="A13" s="301"/>
      <c r="B13" s="409"/>
      <c r="C13" s="302" t="s">
        <v>0</v>
      </c>
      <c r="D13" s="302" t="s">
        <v>295</v>
      </c>
      <c r="E13" s="302" t="s">
        <v>0</v>
      </c>
      <c r="F13" s="302" t="s">
        <v>296</v>
      </c>
      <c r="G13" s="303" t="s">
        <v>0</v>
      </c>
      <c r="H13" s="353" t="s">
        <v>495</v>
      </c>
      <c r="I13" s="303" t="s">
        <v>0</v>
      </c>
      <c r="J13" s="353" t="s">
        <v>495</v>
      </c>
      <c r="L13" s="300"/>
      <c r="M13" s="304"/>
      <c r="N13" s="300"/>
      <c r="O13" s="304"/>
      <c r="P13" s="296"/>
    </row>
    <row r="14" spans="1:17" ht="15" customHeight="1" x14ac:dyDescent="0.3">
      <c r="B14" s="314" t="s">
        <v>325</v>
      </c>
      <c r="C14" s="328">
        <f t="shared" ref="C14:H14" ca="1" si="0">INDEX(INDIRECT(C$11&amp;"!$G$15:$Z$179"),MATCH("Total_"&amp;$B14,INDIRECT(C$11&amp;"!$C$15:$C$179"),0),MATCH($C$6,INDIRECT(C$11&amp;"!$G$12:$Z$12"),0))</f>
        <v>77.272991777567</v>
      </c>
      <c r="D14" s="328">
        <f t="shared" ca="1" si="0"/>
        <v>561.9927383831415</v>
      </c>
      <c r="E14" s="328">
        <f t="shared" ca="1" si="0"/>
        <v>77.554392972930941</v>
      </c>
      <c r="F14" s="328">
        <f t="shared" ca="1" si="0"/>
        <v>688.5179530576421</v>
      </c>
      <c r="G14" s="328">
        <f t="shared" ca="1" si="0"/>
        <v>92.322794344183237</v>
      </c>
      <c r="H14" s="328">
        <f t="shared" ca="1" si="0"/>
        <v>512.01863510157875</v>
      </c>
      <c r="I14" s="328">
        <f ca="1">IFERROR(C14+G14,"-")</f>
        <v>169.59578612175022</v>
      </c>
      <c r="J14" s="328">
        <f ca="1">IFERROR(D14+H14,"-")</f>
        <v>1074.0113734847203</v>
      </c>
      <c r="L14" s="305"/>
      <c r="M14" s="305"/>
      <c r="N14" s="305"/>
      <c r="O14" s="305"/>
      <c r="P14" s="296"/>
    </row>
    <row r="15" spans="1:17" ht="15" customHeight="1" x14ac:dyDescent="0.3">
      <c r="B15" s="314" t="s">
        <v>324</v>
      </c>
      <c r="C15" s="328">
        <f t="shared" ref="C15:H27" ca="1" si="1">INDEX(INDIRECT(C$11&amp;"!$G$15:$Z$179"),MATCH("Total_"&amp;$B15,INDIRECT(C$11&amp;"!$C$15:$C$179"),0),MATCH($C$6,INDIRECT(C$11&amp;"!$G$12:$Z$12"),0))</f>
        <v>85.0869240395524</v>
      </c>
      <c r="D15" s="328">
        <f t="shared" ca="1" si="1"/>
        <v>559.79896634537249</v>
      </c>
      <c r="E15" s="328">
        <f t="shared" ca="1" si="1"/>
        <v>85.367556915945258</v>
      </c>
      <c r="F15" s="328">
        <f t="shared" ca="1" si="1"/>
        <v>689.43938524927751</v>
      </c>
      <c r="G15" s="328">
        <f t="shared" ca="1" si="1"/>
        <v>92.322794344183237</v>
      </c>
      <c r="H15" s="328">
        <f t="shared" ca="1" si="1"/>
        <v>500.82902311475601</v>
      </c>
      <c r="I15" s="328">
        <f t="shared" ref="I15:I27" ca="1" si="2">IFERROR(C15+G15,"-")</f>
        <v>177.40971838373565</v>
      </c>
      <c r="J15" s="328">
        <f t="shared" ref="J15:J27" ca="1" si="3">IFERROR(D15+H15,"-")</f>
        <v>1060.6279894601284</v>
      </c>
      <c r="L15" s="305"/>
      <c r="M15" s="305"/>
      <c r="N15" s="305"/>
      <c r="O15" s="305"/>
      <c r="P15" s="296"/>
    </row>
    <row r="16" spans="1:17" ht="15" customHeight="1" x14ac:dyDescent="0.3">
      <c r="B16" s="314" t="s">
        <v>330</v>
      </c>
      <c r="C16" s="328">
        <f t="shared" ca="1" si="1"/>
        <v>84.331954738877471</v>
      </c>
      <c r="D16" s="328">
        <f t="shared" ca="1" si="1"/>
        <v>554.49903107116677</v>
      </c>
      <c r="E16" s="328">
        <f t="shared" ca="1" si="1"/>
        <v>84.612661848987344</v>
      </c>
      <c r="F16" s="328">
        <f t="shared" ca="1" si="1"/>
        <v>686.96088791393481</v>
      </c>
      <c r="G16" s="328">
        <f t="shared" ca="1" si="1"/>
        <v>92.322794344183237</v>
      </c>
      <c r="H16" s="328">
        <f t="shared" ca="1" si="1"/>
        <v>502.22025271236549</v>
      </c>
      <c r="I16" s="328">
        <f t="shared" ca="1" si="2"/>
        <v>176.65474908306072</v>
      </c>
      <c r="J16" s="328">
        <f t="shared" ca="1" si="3"/>
        <v>1056.7192837835323</v>
      </c>
      <c r="L16" s="305"/>
      <c r="M16" s="305"/>
      <c r="N16" s="305"/>
      <c r="O16" s="305"/>
      <c r="P16" s="296"/>
    </row>
    <row r="17" spans="1:16" ht="15" customHeight="1" x14ac:dyDescent="0.3">
      <c r="B17" s="314" t="s">
        <v>332</v>
      </c>
      <c r="C17" s="328">
        <f t="shared" ca="1" si="1"/>
        <v>95.052518808461315</v>
      </c>
      <c r="D17" s="328">
        <f t="shared" ca="1" si="1"/>
        <v>591.00264497056401</v>
      </c>
      <c r="E17" s="328">
        <f t="shared" ca="1" si="1"/>
        <v>95.332171799789606</v>
      </c>
      <c r="F17" s="328">
        <f t="shared" ca="1" si="1"/>
        <v>731.58157326940204</v>
      </c>
      <c r="G17" s="328">
        <f t="shared" ca="1" si="1"/>
        <v>92.322794344183237</v>
      </c>
      <c r="H17" s="328">
        <f t="shared" ca="1" si="1"/>
        <v>507.72138775459985</v>
      </c>
      <c r="I17" s="328">
        <f t="shared" ca="1" si="2"/>
        <v>187.37531315264454</v>
      </c>
      <c r="J17" s="328">
        <f t="shared" ca="1" si="3"/>
        <v>1098.7240327251639</v>
      </c>
      <c r="L17" s="305"/>
      <c r="M17" s="305"/>
      <c r="N17" s="305"/>
      <c r="O17" s="305"/>
      <c r="P17" s="296"/>
    </row>
    <row r="18" spans="1:16" ht="15" customHeight="1" x14ac:dyDescent="0.3">
      <c r="B18" s="314" t="s">
        <v>326</v>
      </c>
      <c r="C18" s="328">
        <f t="shared" ca="1" si="1"/>
        <v>75.951795501385874</v>
      </c>
      <c r="D18" s="328">
        <f t="shared" ca="1" si="1"/>
        <v>563.40405711812377</v>
      </c>
      <c r="E18" s="328">
        <f t="shared" ca="1" si="1"/>
        <v>76.233326605754613</v>
      </c>
      <c r="F18" s="328">
        <f t="shared" ca="1" si="1"/>
        <v>690.45726335370625</v>
      </c>
      <c r="G18" s="328">
        <f t="shared" ca="1" si="1"/>
        <v>92.322794344183237</v>
      </c>
      <c r="H18" s="328">
        <f t="shared" ca="1" si="1"/>
        <v>527.48500079847008</v>
      </c>
      <c r="I18" s="328">
        <f t="shared" ca="1" si="2"/>
        <v>168.2745898455691</v>
      </c>
      <c r="J18" s="328">
        <f t="shared" ca="1" si="3"/>
        <v>1090.8890579165939</v>
      </c>
      <c r="L18" s="305"/>
      <c r="M18" s="305"/>
      <c r="N18" s="305"/>
      <c r="O18" s="305"/>
      <c r="P18" s="296"/>
    </row>
    <row r="19" spans="1:16" ht="15" customHeight="1" x14ac:dyDescent="0.3">
      <c r="B19" s="314" t="s">
        <v>331</v>
      </c>
      <c r="C19" s="328">
        <f t="shared" ca="1" si="1"/>
        <v>84.029967018607508</v>
      </c>
      <c r="D19" s="328">
        <f t="shared" ca="1" si="1"/>
        <v>562.89738906496586</v>
      </c>
      <c r="E19" s="328">
        <f t="shared" ca="1" si="1"/>
        <v>84.310703822204175</v>
      </c>
      <c r="F19" s="328">
        <f t="shared" ca="1" si="1"/>
        <v>696.84846370422781</v>
      </c>
      <c r="G19" s="328">
        <f t="shared" ca="1" si="1"/>
        <v>92.322794344183237</v>
      </c>
      <c r="H19" s="328">
        <f t="shared" ca="1" si="1"/>
        <v>507.70604063578628</v>
      </c>
      <c r="I19" s="328">
        <f t="shared" ca="1" si="2"/>
        <v>176.35276136279074</v>
      </c>
      <c r="J19" s="328">
        <f t="shared" ca="1" si="3"/>
        <v>1070.6034297007523</v>
      </c>
      <c r="L19" s="305"/>
      <c r="M19" s="305"/>
      <c r="N19" s="305"/>
      <c r="O19" s="305"/>
      <c r="P19" s="296"/>
    </row>
    <row r="20" spans="1:16" ht="15" customHeight="1" x14ac:dyDescent="0.3">
      <c r="B20" s="314" t="s">
        <v>322</v>
      </c>
      <c r="C20" s="328">
        <f t="shared" ca="1" si="1"/>
        <v>78.707433448849343</v>
      </c>
      <c r="D20" s="328">
        <f t="shared" ca="1" si="1"/>
        <v>588.81675865216801</v>
      </c>
      <c r="E20" s="328">
        <f t="shared" ca="1" si="1"/>
        <v>78.988693600150967</v>
      </c>
      <c r="F20" s="328">
        <f t="shared" ca="1" si="1"/>
        <v>723.7119402074735</v>
      </c>
      <c r="G20" s="328">
        <f t="shared" ca="1" si="1"/>
        <v>92.322794344183237</v>
      </c>
      <c r="H20" s="328">
        <f t="shared" ca="1" si="1"/>
        <v>513.68933253278681</v>
      </c>
      <c r="I20" s="328">
        <f t="shared" ca="1" si="2"/>
        <v>171.03022779303257</v>
      </c>
      <c r="J20" s="328">
        <f t="shared" ca="1" si="3"/>
        <v>1102.5060911849548</v>
      </c>
      <c r="L20" s="305"/>
      <c r="M20" s="305"/>
      <c r="N20" s="305"/>
      <c r="O20" s="305"/>
      <c r="P20" s="296"/>
    </row>
    <row r="21" spans="1:16" ht="15" customHeight="1" x14ac:dyDescent="0.3">
      <c r="B21" s="314" t="s">
        <v>321</v>
      </c>
      <c r="C21" s="328">
        <f t="shared" ca="1" si="1"/>
        <v>80.745850560671613</v>
      </c>
      <c r="D21" s="328">
        <f t="shared" ca="1" si="1"/>
        <v>551.06612630746667</v>
      </c>
      <c r="E21" s="328">
        <f t="shared" ca="1" si="1"/>
        <v>81.026910280937287</v>
      </c>
      <c r="F21" s="328">
        <f t="shared" ca="1" si="1"/>
        <v>671.92977628871779</v>
      </c>
      <c r="G21" s="328">
        <f t="shared" ca="1" si="1"/>
        <v>92.322794344183237</v>
      </c>
      <c r="H21" s="328">
        <f t="shared" ca="1" si="1"/>
        <v>523.94698246888152</v>
      </c>
      <c r="I21" s="328">
        <f t="shared" ca="1" si="2"/>
        <v>173.06864490485486</v>
      </c>
      <c r="J21" s="328">
        <f t="shared" ca="1" si="3"/>
        <v>1075.0131087763482</v>
      </c>
      <c r="L21" s="305"/>
      <c r="M21" s="305"/>
      <c r="N21" s="305"/>
      <c r="O21" s="305"/>
      <c r="P21" s="296"/>
    </row>
    <row r="22" spans="1:16" ht="15" customHeight="1" x14ac:dyDescent="0.3">
      <c r="B22" s="314" t="s">
        <v>327</v>
      </c>
      <c r="C22" s="328">
        <f t="shared" ca="1" si="1"/>
        <v>81.500819861346542</v>
      </c>
      <c r="D22" s="328">
        <f t="shared" ca="1" si="1"/>
        <v>575.10332839393004</v>
      </c>
      <c r="E22" s="328">
        <f t="shared" ca="1" si="1"/>
        <v>81.781805347895201</v>
      </c>
      <c r="F22" s="328">
        <f t="shared" ca="1" si="1"/>
        <v>701.09709486977329</v>
      </c>
      <c r="G22" s="328">
        <f t="shared" ca="1" si="1"/>
        <v>92.322794344183237</v>
      </c>
      <c r="H22" s="328">
        <f t="shared" ca="1" si="1"/>
        <v>527.73367370135395</v>
      </c>
      <c r="I22" s="328">
        <f t="shared" ca="1" si="2"/>
        <v>173.82361420552979</v>
      </c>
      <c r="J22" s="328">
        <f t="shared" ca="1" si="3"/>
        <v>1102.8370020952839</v>
      </c>
      <c r="L22" s="305"/>
      <c r="M22" s="305"/>
      <c r="N22" s="305"/>
      <c r="O22" s="305"/>
      <c r="P22" s="296"/>
    </row>
    <row r="23" spans="1:16" ht="15" customHeight="1" x14ac:dyDescent="0.3">
      <c r="B23" s="314" t="s">
        <v>318</v>
      </c>
      <c r="C23" s="328">
        <f t="shared" ca="1" si="1"/>
        <v>81.500819861346542</v>
      </c>
      <c r="D23" s="328">
        <f t="shared" ca="1" si="1"/>
        <v>567.22205357153678</v>
      </c>
      <c r="E23" s="328">
        <f t="shared" ca="1" si="1"/>
        <v>81.781805347895201</v>
      </c>
      <c r="F23" s="328">
        <f t="shared" ca="1" si="1"/>
        <v>688.60033884541554</v>
      </c>
      <c r="G23" s="328">
        <f t="shared" ca="1" si="1"/>
        <v>92.322794344183237</v>
      </c>
      <c r="H23" s="328">
        <f t="shared" ca="1" si="1"/>
        <v>509.30767685409421</v>
      </c>
      <c r="I23" s="328">
        <f t="shared" ca="1" si="2"/>
        <v>173.82361420552979</v>
      </c>
      <c r="J23" s="328">
        <f t="shared" ca="1" si="3"/>
        <v>1076.529730425631</v>
      </c>
      <c r="L23" s="305"/>
      <c r="M23" s="305"/>
      <c r="N23" s="305"/>
      <c r="O23" s="305"/>
      <c r="P23" s="296"/>
    </row>
    <row r="24" spans="1:16" ht="15" customHeight="1" x14ac:dyDescent="0.3">
      <c r="B24" s="314" t="s">
        <v>320</v>
      </c>
      <c r="C24" s="328">
        <f t="shared" ca="1" si="1"/>
        <v>77.272991777567</v>
      </c>
      <c r="D24" s="328">
        <f t="shared" ca="1" si="1"/>
        <v>553.19533891846936</v>
      </c>
      <c r="E24" s="328">
        <f t="shared" ca="1" si="1"/>
        <v>77.554392972930941</v>
      </c>
      <c r="F24" s="328">
        <f t="shared" ca="1" si="1"/>
        <v>680.45657152691172</v>
      </c>
      <c r="G24" s="328">
        <f t="shared" ca="1" si="1"/>
        <v>92.322794344183237</v>
      </c>
      <c r="H24" s="328">
        <f t="shared" ca="1" si="1"/>
        <v>504.81693882560381</v>
      </c>
      <c r="I24" s="328">
        <f t="shared" ca="1" si="2"/>
        <v>169.59578612175022</v>
      </c>
      <c r="J24" s="328">
        <f t="shared" ca="1" si="3"/>
        <v>1058.0122777440731</v>
      </c>
      <c r="L24" s="305"/>
      <c r="M24" s="305"/>
      <c r="N24" s="305"/>
      <c r="O24" s="305"/>
      <c r="P24" s="296"/>
    </row>
    <row r="25" spans="1:16" ht="15" customHeight="1" x14ac:dyDescent="0.3">
      <c r="B25" s="314" t="s">
        <v>323</v>
      </c>
      <c r="C25" s="328">
        <f t="shared" ca="1" si="1"/>
        <v>80.972341350874103</v>
      </c>
      <c r="D25" s="328">
        <f t="shared" ca="1" si="1"/>
        <v>567.09102459294991</v>
      </c>
      <c r="E25" s="328">
        <f t="shared" ca="1" si="1"/>
        <v>81.253378801024667</v>
      </c>
      <c r="F25" s="328">
        <f t="shared" ca="1" si="1"/>
        <v>697.97177806944751</v>
      </c>
      <c r="G25" s="328">
        <f t="shared" ca="1" si="1"/>
        <v>92.322794344183237</v>
      </c>
      <c r="H25" s="328">
        <f t="shared" ca="1" si="1"/>
        <v>512.87565635804037</v>
      </c>
      <c r="I25" s="328">
        <f t="shared" ca="1" si="2"/>
        <v>173.29513569505735</v>
      </c>
      <c r="J25" s="328">
        <f t="shared" ca="1" si="3"/>
        <v>1079.9666809509904</v>
      </c>
      <c r="L25" s="305"/>
      <c r="M25" s="305"/>
      <c r="N25" s="305"/>
      <c r="O25" s="305"/>
      <c r="P25" s="296"/>
    </row>
    <row r="26" spans="1:16" ht="15" customHeight="1" x14ac:dyDescent="0.3">
      <c r="B26" s="314" t="s">
        <v>329</v>
      </c>
      <c r="C26" s="328">
        <f t="shared" ca="1" si="1"/>
        <v>84.596193994113705</v>
      </c>
      <c r="D26" s="328">
        <f t="shared" ca="1" si="1"/>
        <v>588.17834583518015</v>
      </c>
      <c r="E26" s="328">
        <f t="shared" ca="1" si="1"/>
        <v>84.876875122422618</v>
      </c>
      <c r="F26" s="328">
        <f t="shared" ca="1" si="1"/>
        <v>724.34036641350644</v>
      </c>
      <c r="G26" s="328">
        <f t="shared" ca="1" si="1"/>
        <v>92.322794344183237</v>
      </c>
      <c r="H26" s="328">
        <f t="shared" ca="1" si="1"/>
        <v>528.51333519755326</v>
      </c>
      <c r="I26" s="328">
        <f t="shared" ca="1" si="2"/>
        <v>176.91898833829694</v>
      </c>
      <c r="J26" s="328">
        <f t="shared" ca="1" si="3"/>
        <v>1116.6916810327334</v>
      </c>
      <c r="L26" s="305"/>
      <c r="M26" s="305"/>
      <c r="N26" s="305"/>
      <c r="O26" s="305"/>
      <c r="P26" s="296"/>
    </row>
    <row r="27" spans="1:16" ht="15" customHeight="1" x14ac:dyDescent="0.3">
      <c r="B27" s="314" t="s">
        <v>328</v>
      </c>
      <c r="C27" s="328">
        <f t="shared" ca="1" si="1"/>
        <v>82.067046836852725</v>
      </c>
      <c r="D27" s="328">
        <f t="shared" ca="1" si="1"/>
        <v>576.40249056692198</v>
      </c>
      <c r="E27" s="328">
        <f t="shared" ca="1" si="1"/>
        <v>82.347976648113629</v>
      </c>
      <c r="F27" s="328">
        <f t="shared" ca="1" si="1"/>
        <v>711.21373446070879</v>
      </c>
      <c r="G27" s="328">
        <f t="shared" ca="1" si="1"/>
        <v>92.322794344183237</v>
      </c>
      <c r="H27" s="328">
        <f t="shared" ca="1" si="1"/>
        <v>509.80211090740517</v>
      </c>
      <c r="I27" s="328">
        <f t="shared" ca="1" si="2"/>
        <v>174.38984118103596</v>
      </c>
      <c r="J27" s="328">
        <f t="shared" ca="1" si="3"/>
        <v>1086.2046014743271</v>
      </c>
      <c r="L27" s="305"/>
      <c r="M27" s="305"/>
      <c r="N27" s="305"/>
      <c r="O27" s="305"/>
      <c r="P27" s="296"/>
    </row>
    <row r="28" spans="1:16" ht="15" customHeight="1" x14ac:dyDescent="0.3">
      <c r="A28" s="306"/>
      <c r="B28" s="316" t="s">
        <v>293</v>
      </c>
      <c r="C28" s="329">
        <f ca="1">IFERROR(AVERAGE(C14:C27),"-")</f>
        <v>82.077832112576658</v>
      </c>
      <c r="D28" s="329">
        <f t="shared" ref="D28:J28" ca="1" si="4">IFERROR(AVERAGE(D14:D27),"-")</f>
        <v>568.61930669942547</v>
      </c>
      <c r="E28" s="329">
        <f t="shared" ca="1" si="4"/>
        <v>82.358760863355897</v>
      </c>
      <c r="F28" s="329">
        <f t="shared" ca="1" si="4"/>
        <v>698.79479480215309</v>
      </c>
      <c r="G28" s="329">
        <f t="shared" ca="1" si="4"/>
        <v>92.322794344183208</v>
      </c>
      <c r="H28" s="329">
        <f t="shared" ca="1" si="4"/>
        <v>513.47614621166247</v>
      </c>
      <c r="I28" s="329">
        <f t="shared" ca="1" si="4"/>
        <v>174.40062645675991</v>
      </c>
      <c r="J28" s="329">
        <f t="shared" ca="1" si="4"/>
        <v>1082.0954529110882</v>
      </c>
      <c r="L28" s="305"/>
      <c r="M28" s="305"/>
      <c r="N28" s="305"/>
      <c r="O28" s="305"/>
      <c r="P28" s="296"/>
    </row>
    <row r="29" spans="1:16" ht="15" customHeight="1" x14ac:dyDescent="0.3">
      <c r="A29" s="306"/>
      <c r="B29" s="316" t="s">
        <v>474</v>
      </c>
      <c r="C29" s="329">
        <f ca="1">IFERROR(C28*1.05,"-")</f>
        <v>86.18172371820549</v>
      </c>
      <c r="D29" s="329">
        <f t="shared" ref="D29:J29" ca="1" si="5">IFERROR(D28*1.05,"-")</f>
        <v>597.05027203439681</v>
      </c>
      <c r="E29" s="329">
        <f t="shared" ca="1" si="5"/>
        <v>86.476698906523694</v>
      </c>
      <c r="F29" s="329">
        <f t="shared" ca="1" si="5"/>
        <v>733.7345345422608</v>
      </c>
      <c r="G29" s="329">
        <f t="shared" ca="1" si="5"/>
        <v>96.938934061392374</v>
      </c>
      <c r="H29" s="329">
        <f t="shared" ca="1" si="5"/>
        <v>539.1499535222456</v>
      </c>
      <c r="I29" s="329">
        <f t="shared" ca="1" si="5"/>
        <v>183.12065777959791</v>
      </c>
      <c r="J29" s="329">
        <f t="shared" ca="1" si="5"/>
        <v>1136.2002255566426</v>
      </c>
      <c r="L29" s="305"/>
      <c r="M29" s="305"/>
      <c r="N29" s="305"/>
      <c r="O29" s="305"/>
      <c r="P29" s="296"/>
    </row>
    <row r="30" spans="1:16" ht="12.4" x14ac:dyDescent="0.3">
      <c r="J30" s="307"/>
      <c r="L30" s="296"/>
      <c r="M30" s="296"/>
      <c r="N30" s="296"/>
      <c r="O30" s="296"/>
      <c r="P30" s="296"/>
    </row>
    <row r="31" spans="1:16" ht="12.4" x14ac:dyDescent="0.3">
      <c r="B31" s="299" t="s">
        <v>1</v>
      </c>
      <c r="C31" s="298"/>
    </row>
    <row r="32" spans="1:16" s="296" customFormat="1" ht="13.5" customHeight="1" x14ac:dyDescent="0.3">
      <c r="B32" s="318"/>
      <c r="C32" s="319" t="s">
        <v>401</v>
      </c>
      <c r="D32" s="319" t="s">
        <v>542</v>
      </c>
      <c r="E32" s="319" t="s">
        <v>402</v>
      </c>
      <c r="F32" s="319" t="s">
        <v>543</v>
      </c>
      <c r="G32" s="319" t="s">
        <v>403</v>
      </c>
      <c r="H32" s="319" t="s">
        <v>544</v>
      </c>
      <c r="I32" s="319"/>
      <c r="J32" s="319"/>
    </row>
    <row r="33" spans="1:16" ht="30" customHeight="1" x14ac:dyDescent="0.3">
      <c r="B33" s="409" t="s">
        <v>47</v>
      </c>
      <c r="C33" s="410" t="s">
        <v>570</v>
      </c>
      <c r="D33" s="410"/>
      <c r="E33" s="410" t="s">
        <v>571</v>
      </c>
      <c r="F33" s="410"/>
      <c r="G33" s="408" t="s">
        <v>34</v>
      </c>
      <c r="H33" s="408"/>
      <c r="I33" s="408" t="s">
        <v>297</v>
      </c>
      <c r="J33" s="408"/>
      <c r="L33" s="300"/>
      <c r="M33" s="300"/>
      <c r="N33" s="300"/>
      <c r="O33" s="300"/>
      <c r="P33" s="296"/>
    </row>
    <row r="34" spans="1:16" ht="25.5" customHeight="1" x14ac:dyDescent="0.3">
      <c r="A34" s="301"/>
      <c r="B34" s="409"/>
      <c r="C34" s="302" t="s">
        <v>0</v>
      </c>
      <c r="D34" s="302" t="s">
        <v>295</v>
      </c>
      <c r="E34" s="302" t="s">
        <v>0</v>
      </c>
      <c r="F34" s="302" t="s">
        <v>296</v>
      </c>
      <c r="G34" s="303" t="s">
        <v>0</v>
      </c>
      <c r="H34" s="353" t="s">
        <v>495</v>
      </c>
      <c r="I34" s="353" t="s">
        <v>0</v>
      </c>
      <c r="J34" s="353" t="s">
        <v>495</v>
      </c>
      <c r="L34" s="300"/>
      <c r="M34" s="304"/>
      <c r="N34" s="300"/>
      <c r="O34" s="304"/>
      <c r="P34" s="296"/>
    </row>
    <row r="35" spans="1:16" ht="15" customHeight="1" x14ac:dyDescent="0.3">
      <c r="B35" s="314" t="s">
        <v>325</v>
      </c>
      <c r="C35" s="328">
        <f t="shared" ref="C35:H35" ca="1" si="6">INDEX(INDIRECT(C$32&amp;"!$G$15:$Z$179"),MATCH("Total_"&amp;$B35,INDIRECT(C$32&amp;"!$C$15:$C$179"),0),MATCH($C$6,INDIRECT(C$32&amp;"!$G$12:$Z$12"),0))</f>
        <v>91.077336758041881</v>
      </c>
      <c r="D35" s="328">
        <f t="shared" ca="1" si="6"/>
        <v>608.37341036036696</v>
      </c>
      <c r="E35" s="328">
        <f t="shared" ca="1" si="6"/>
        <v>91.344791439434161</v>
      </c>
      <c r="F35" s="328">
        <f t="shared" ca="1" si="6"/>
        <v>743.07594385019149</v>
      </c>
      <c r="G35" s="328">
        <f t="shared" ca="1" si="6"/>
        <v>105.76637561907728</v>
      </c>
      <c r="H35" s="328">
        <f t="shared" ca="1" si="6"/>
        <v>544.39633727246883</v>
      </c>
      <c r="I35" s="328">
        <f ca="1">IFERROR(C35+G35,"-")</f>
        <v>196.84371237711918</v>
      </c>
      <c r="J35" s="328">
        <f ca="1">IFERROR(D35+H35,"-")</f>
        <v>1152.7697476328358</v>
      </c>
      <c r="L35" s="305"/>
      <c r="M35" s="305"/>
      <c r="N35" s="305"/>
      <c r="O35" s="305"/>
      <c r="P35" s="296"/>
    </row>
    <row r="36" spans="1:16" ht="15" customHeight="1" x14ac:dyDescent="0.3">
      <c r="B36" s="314" t="s">
        <v>324</v>
      </c>
      <c r="C36" s="328">
        <f t="shared" ref="C36:H48" ca="1" si="7">INDEX(INDIRECT(C$32&amp;"!$G$15:$Z$179"),MATCH("Total_"&amp;$B36,INDIRECT(C$32&amp;"!$C$15:$C$179"),0),MATCH($C$6,INDIRECT(C$32&amp;"!$G$12:$Z$12"),0))</f>
        <v>99.422000497828648</v>
      </c>
      <c r="D36" s="328">
        <f t="shared" ca="1" si="7"/>
        <v>606.03424637768831</v>
      </c>
      <c r="E36" s="328">
        <f t="shared" ca="1" si="7"/>
        <v>99.685071855235279</v>
      </c>
      <c r="F36" s="328">
        <f t="shared" ca="1" si="7"/>
        <v>744.0644111765389</v>
      </c>
      <c r="G36" s="328">
        <f t="shared" ca="1" si="7"/>
        <v>105.76637561907728</v>
      </c>
      <c r="H36" s="328">
        <f t="shared" ca="1" si="7"/>
        <v>532.6962684469147</v>
      </c>
      <c r="I36" s="328">
        <f t="shared" ref="I36:I48" ca="1" si="8">IFERROR(C36+G36,"-")</f>
        <v>205.18837611690594</v>
      </c>
      <c r="J36" s="328">
        <f t="shared" ref="J36:J48" ca="1" si="9">IFERROR(D36+H36,"-")</f>
        <v>1138.730514824603</v>
      </c>
      <c r="L36" s="305"/>
      <c r="M36" s="305"/>
      <c r="N36" s="305"/>
      <c r="O36" s="305"/>
      <c r="P36" s="296"/>
    </row>
    <row r="37" spans="1:16" ht="15" customHeight="1" x14ac:dyDescent="0.3">
      <c r="B37" s="314" t="s">
        <v>330</v>
      </c>
      <c r="C37" s="328">
        <f t="shared" ca="1" si="7"/>
        <v>98.615752793501414</v>
      </c>
      <c r="D37" s="328">
        <f t="shared" ca="1" si="7"/>
        <v>600.37160386250491</v>
      </c>
      <c r="E37" s="328">
        <f t="shared" ca="1" si="7"/>
        <v>98.879247660471862</v>
      </c>
      <c r="F37" s="328">
        <f t="shared" ca="1" si="7"/>
        <v>741.41517413743952</v>
      </c>
      <c r="G37" s="328">
        <f t="shared" ca="1" si="7"/>
        <v>105.76637561907728</v>
      </c>
      <c r="H37" s="328">
        <f t="shared" ca="1" si="7"/>
        <v>534.15096429010828</v>
      </c>
      <c r="I37" s="328">
        <f t="shared" ca="1" si="8"/>
        <v>204.38212841257871</v>
      </c>
      <c r="J37" s="328">
        <f t="shared" ca="1" si="9"/>
        <v>1134.5225681526131</v>
      </c>
      <c r="K37" s="308"/>
      <c r="L37" s="305"/>
      <c r="M37" s="305"/>
      <c r="N37" s="305"/>
      <c r="O37" s="305"/>
      <c r="P37" s="296"/>
    </row>
    <row r="38" spans="1:16" ht="15" customHeight="1" x14ac:dyDescent="0.3">
      <c r="B38" s="314" t="s">
        <v>332</v>
      </c>
      <c r="C38" s="328">
        <f t="shared" ca="1" si="7"/>
        <v>110.06447019494797</v>
      </c>
      <c r="D38" s="328">
        <f t="shared" ca="1" si="7"/>
        <v>639.35706265391354</v>
      </c>
      <c r="E38" s="328">
        <f t="shared" ca="1" si="7"/>
        <v>110.32195122611208</v>
      </c>
      <c r="F38" s="328">
        <f t="shared" ca="1" si="7"/>
        <v>789.04888094073681</v>
      </c>
      <c r="G38" s="328">
        <f t="shared" ca="1" si="7"/>
        <v>105.76637561907728</v>
      </c>
      <c r="H38" s="328">
        <f t="shared" ca="1" si="7"/>
        <v>539.90305459391925</v>
      </c>
      <c r="I38" s="328">
        <f t="shared" ca="1" si="8"/>
        <v>215.83084581402525</v>
      </c>
      <c r="J38" s="328">
        <f t="shared" ca="1" si="9"/>
        <v>1179.2601172478328</v>
      </c>
      <c r="L38" s="305"/>
      <c r="M38" s="305"/>
      <c r="N38" s="305"/>
      <c r="O38" s="305"/>
      <c r="P38" s="296"/>
    </row>
    <row r="39" spans="1:16" ht="15" customHeight="1" x14ac:dyDescent="0.3">
      <c r="B39" s="314" t="s">
        <v>326</v>
      </c>
      <c r="C39" s="328">
        <f t="shared" ca="1" si="7"/>
        <v>89.666403275469236</v>
      </c>
      <c r="D39" s="328">
        <f t="shared" ca="1" si="7"/>
        <v>609.88225535745062</v>
      </c>
      <c r="E39" s="328">
        <f t="shared" ca="1" si="7"/>
        <v>89.934599098598213</v>
      </c>
      <c r="F39" s="328">
        <f t="shared" ca="1" si="7"/>
        <v>745.14803342224502</v>
      </c>
      <c r="G39" s="328">
        <f t="shared" ca="1" si="7"/>
        <v>105.76637561907728</v>
      </c>
      <c r="H39" s="328">
        <f t="shared" ca="1" si="7"/>
        <v>560.56826024423208</v>
      </c>
      <c r="I39" s="328">
        <f t="shared" ca="1" si="8"/>
        <v>195.43277889454652</v>
      </c>
      <c r="J39" s="328">
        <f t="shared" ca="1" si="9"/>
        <v>1170.4505156016826</v>
      </c>
      <c r="L39" s="305"/>
      <c r="M39" s="305"/>
      <c r="N39" s="305"/>
      <c r="O39" s="305"/>
      <c r="P39" s="296"/>
    </row>
    <row r="40" spans="1:16" ht="15" customHeight="1" x14ac:dyDescent="0.3">
      <c r="B40" s="314" t="s">
        <v>331</v>
      </c>
      <c r="C40" s="328">
        <f t="shared" ca="1" si="7"/>
        <v>98.293253711770518</v>
      </c>
      <c r="D40" s="328">
        <f t="shared" ca="1" si="7"/>
        <v>609.34010663181118</v>
      </c>
      <c r="E40" s="328">
        <f t="shared" ca="1" si="7"/>
        <v>98.556917982566517</v>
      </c>
      <c r="F40" s="328">
        <f t="shared" ca="1" si="7"/>
        <v>751.96977211022931</v>
      </c>
      <c r="G40" s="328">
        <f t="shared" ca="1" si="7"/>
        <v>105.76637561907728</v>
      </c>
      <c r="H40" s="328">
        <f t="shared" ca="1" si="7"/>
        <v>539.88700735773227</v>
      </c>
      <c r="I40" s="328">
        <f t="shared" ca="1" si="8"/>
        <v>204.0596293308478</v>
      </c>
      <c r="J40" s="328">
        <f t="shared" ca="1" si="9"/>
        <v>1149.2271139895433</v>
      </c>
      <c r="L40" s="305"/>
      <c r="M40" s="305"/>
      <c r="N40" s="305"/>
      <c r="O40" s="305"/>
      <c r="P40" s="296"/>
    </row>
    <row r="41" spans="1:16" ht="15" customHeight="1" x14ac:dyDescent="0.3">
      <c r="B41" s="314" t="s">
        <v>322</v>
      </c>
      <c r="C41" s="328">
        <f t="shared" ca="1" si="7"/>
        <v>92.609207396263614</v>
      </c>
      <c r="D41" s="328">
        <f t="shared" ca="1" si="7"/>
        <v>637.01566012935268</v>
      </c>
      <c r="E41" s="328">
        <f t="shared" ca="1" si="7"/>
        <v>92.875857409484595</v>
      </c>
      <c r="F41" s="328">
        <f t="shared" ca="1" si="7"/>
        <v>780.63990217730714</v>
      </c>
      <c r="G41" s="328">
        <f t="shared" ca="1" si="7"/>
        <v>105.76637561907728</v>
      </c>
      <c r="H41" s="328">
        <f t="shared" ca="1" si="7"/>
        <v>546.14324994064987</v>
      </c>
      <c r="I41" s="328">
        <f t="shared" ca="1" si="8"/>
        <v>198.37558301534091</v>
      </c>
      <c r="J41" s="328">
        <f t="shared" ca="1" si="9"/>
        <v>1183.1589100700025</v>
      </c>
      <c r="L41" s="305"/>
      <c r="M41" s="305"/>
      <c r="N41" s="305"/>
      <c r="O41" s="305"/>
      <c r="P41" s="296"/>
    </row>
    <row r="42" spans="1:16" ht="15" customHeight="1" x14ac:dyDescent="0.3">
      <c r="B42" s="314" t="s">
        <v>321</v>
      </c>
      <c r="C42" s="328">
        <f t="shared" ca="1" si="7"/>
        <v>94.786076197947111</v>
      </c>
      <c r="D42" s="328">
        <f t="shared" ca="1" si="7"/>
        <v>596.70260724789034</v>
      </c>
      <c r="E42" s="328">
        <f t="shared" ca="1" si="7"/>
        <v>95.051582735345747</v>
      </c>
      <c r="F42" s="328">
        <f t="shared" ca="1" si="7"/>
        <v>725.3661540729438</v>
      </c>
      <c r="G42" s="328">
        <f t="shared" ca="1" si="7"/>
        <v>105.76637561907728</v>
      </c>
      <c r="H42" s="328">
        <f t="shared" ca="1" si="7"/>
        <v>556.86884171113138</v>
      </c>
      <c r="I42" s="328">
        <f t="shared" ca="1" si="8"/>
        <v>200.55245181702441</v>
      </c>
      <c r="J42" s="328">
        <f t="shared" ca="1" si="9"/>
        <v>1153.5714489590218</v>
      </c>
      <c r="L42" s="305"/>
      <c r="M42" s="305"/>
      <c r="N42" s="305"/>
      <c r="O42" s="305"/>
      <c r="P42" s="296"/>
    </row>
    <row r="43" spans="1:16" ht="15" customHeight="1" x14ac:dyDescent="0.3">
      <c r="B43" s="314" t="s">
        <v>327</v>
      </c>
      <c r="C43" s="328">
        <f t="shared" ca="1" si="7"/>
        <v>95.592323902274345</v>
      </c>
      <c r="D43" s="328">
        <f t="shared" ca="1" si="7"/>
        <v>622.37558246219464</v>
      </c>
      <c r="E43" s="328">
        <f t="shared" ca="1" si="7"/>
        <v>95.85740693010915</v>
      </c>
      <c r="F43" s="328">
        <f t="shared" ca="1" si="7"/>
        <v>756.50523515867008</v>
      </c>
      <c r="G43" s="328">
        <f t="shared" ca="1" si="7"/>
        <v>105.76637561907728</v>
      </c>
      <c r="H43" s="328">
        <f t="shared" ca="1" si="7"/>
        <v>560.82827731025895</v>
      </c>
      <c r="I43" s="328">
        <f t="shared" ca="1" si="8"/>
        <v>201.35869952135164</v>
      </c>
      <c r="J43" s="328">
        <f t="shared" ca="1" si="9"/>
        <v>1183.2038597724536</v>
      </c>
      <c r="L43" s="305"/>
      <c r="M43" s="305"/>
      <c r="N43" s="305"/>
      <c r="O43" s="305"/>
      <c r="P43" s="296"/>
    </row>
    <row r="44" spans="1:16" ht="15" customHeight="1" x14ac:dyDescent="0.3">
      <c r="B44" s="314" t="s">
        <v>318</v>
      </c>
      <c r="C44" s="328">
        <f t="shared" ca="1" si="7"/>
        <v>95.592323902274345</v>
      </c>
      <c r="D44" s="328">
        <f t="shared" ca="1" si="7"/>
        <v>613.95769152759567</v>
      </c>
      <c r="E44" s="328">
        <f t="shared" ca="1" si="7"/>
        <v>95.85740693010915</v>
      </c>
      <c r="F44" s="328">
        <f t="shared" ca="1" si="7"/>
        <v>743.16370391299654</v>
      </c>
      <c r="G44" s="328">
        <f t="shared" ca="1" si="7"/>
        <v>105.76637561907728</v>
      </c>
      <c r="H44" s="328">
        <f t="shared" ca="1" si="7"/>
        <v>541.56170832232078</v>
      </c>
      <c r="I44" s="328">
        <f t="shared" ca="1" si="8"/>
        <v>201.35869952135164</v>
      </c>
      <c r="J44" s="328">
        <f t="shared" ca="1" si="9"/>
        <v>1155.5193998499165</v>
      </c>
      <c r="L44" s="305"/>
      <c r="M44" s="305"/>
      <c r="N44" s="305"/>
      <c r="O44" s="305"/>
      <c r="P44" s="296"/>
    </row>
    <row r="45" spans="1:16" ht="15" customHeight="1" x14ac:dyDescent="0.3">
      <c r="B45" s="314" t="s">
        <v>320</v>
      </c>
      <c r="C45" s="328">
        <f t="shared" ca="1" si="7"/>
        <v>91.077336758041881</v>
      </c>
      <c r="D45" s="328">
        <f t="shared" ca="1" si="7"/>
        <v>598.98109999037706</v>
      </c>
      <c r="E45" s="328">
        <f t="shared" ca="1" si="7"/>
        <v>91.344791439434161</v>
      </c>
      <c r="F45" s="328">
        <f t="shared" ca="1" si="7"/>
        <v>734.47396239237742</v>
      </c>
      <c r="G45" s="328">
        <f t="shared" ca="1" si="7"/>
        <v>105.76637561907728</v>
      </c>
      <c r="H45" s="328">
        <f t="shared" ca="1" si="7"/>
        <v>536.86610814666267</v>
      </c>
      <c r="I45" s="328">
        <f t="shared" ca="1" si="8"/>
        <v>196.84371237711918</v>
      </c>
      <c r="J45" s="328">
        <f t="shared" ca="1" si="9"/>
        <v>1135.8472081370396</v>
      </c>
      <c r="L45" s="305"/>
      <c r="M45" s="305"/>
      <c r="N45" s="305"/>
      <c r="O45" s="305"/>
      <c r="P45" s="296"/>
    </row>
    <row r="46" spans="1:16" ht="15" customHeight="1" x14ac:dyDescent="0.3">
      <c r="B46" s="314" t="s">
        <v>323</v>
      </c>
      <c r="C46" s="328">
        <f t="shared" ca="1" si="7"/>
        <v>95.027950509245287</v>
      </c>
      <c r="D46" s="328">
        <f t="shared" ca="1" si="7"/>
        <v>613.81901007324825</v>
      </c>
      <c r="E46" s="328">
        <f t="shared" ca="1" si="7"/>
        <v>95.293329993774762</v>
      </c>
      <c r="F46" s="328">
        <f t="shared" ca="1" si="7"/>
        <v>753.16884763240421</v>
      </c>
      <c r="G46" s="328">
        <f t="shared" ca="1" si="7"/>
        <v>105.76637561907728</v>
      </c>
      <c r="H46" s="328">
        <f t="shared" ca="1" si="7"/>
        <v>545.29245482304805</v>
      </c>
      <c r="I46" s="328">
        <f t="shared" ca="1" si="8"/>
        <v>200.79432612832255</v>
      </c>
      <c r="J46" s="328">
        <f t="shared" ca="1" si="9"/>
        <v>1159.1114648962962</v>
      </c>
      <c r="L46" s="305"/>
      <c r="M46" s="305"/>
      <c r="N46" s="305"/>
      <c r="O46" s="305"/>
      <c r="P46" s="296"/>
    </row>
    <row r="47" spans="1:16" ht="15" customHeight="1" x14ac:dyDescent="0.3">
      <c r="B47" s="314" t="s">
        <v>329</v>
      </c>
      <c r="C47" s="328">
        <f t="shared" ca="1" si="7"/>
        <v>98.897939490015929</v>
      </c>
      <c r="D47" s="328">
        <f t="shared" ca="1" si="7"/>
        <v>636.34269260419489</v>
      </c>
      <c r="E47" s="328">
        <f t="shared" ca="1" si="7"/>
        <v>99.161286128639063</v>
      </c>
      <c r="F47" s="328">
        <f t="shared" ca="1" si="7"/>
        <v>781.32155321913217</v>
      </c>
      <c r="G47" s="328">
        <f t="shared" ca="1" si="7"/>
        <v>105.76637561907728</v>
      </c>
      <c r="H47" s="328">
        <f t="shared" ca="1" si="7"/>
        <v>561.64350603998685</v>
      </c>
      <c r="I47" s="328">
        <f t="shared" ca="1" si="8"/>
        <v>204.6643151090932</v>
      </c>
      <c r="J47" s="328">
        <f t="shared" ca="1" si="9"/>
        <v>1197.9861986441817</v>
      </c>
      <c r="L47" s="305"/>
      <c r="M47" s="305"/>
      <c r="N47" s="305"/>
      <c r="O47" s="305"/>
      <c r="P47" s="296"/>
    </row>
    <row r="48" spans="1:16" ht="15" customHeight="1" x14ac:dyDescent="0.3">
      <c r="B48" s="314" t="s">
        <v>328</v>
      </c>
      <c r="C48" s="328">
        <f t="shared" ca="1" si="7"/>
        <v>96.197009680519756</v>
      </c>
      <c r="D48" s="328">
        <f t="shared" ca="1" si="7"/>
        <v>623.7660790850066</v>
      </c>
      <c r="E48" s="328">
        <f t="shared" ca="1" si="7"/>
        <v>96.461775076181695</v>
      </c>
      <c r="F48" s="328">
        <f t="shared" ca="1" si="7"/>
        <v>767.30825462071368</v>
      </c>
      <c r="G48" s="328">
        <f t="shared" ca="1" si="7"/>
        <v>105.76637561907728</v>
      </c>
      <c r="H48" s="328">
        <f t="shared" ca="1" si="7"/>
        <v>542.07869787122092</v>
      </c>
      <c r="I48" s="328">
        <f t="shared" ca="1" si="8"/>
        <v>201.96338529959704</v>
      </c>
      <c r="J48" s="328">
        <f t="shared" ca="1" si="9"/>
        <v>1165.8447769562276</v>
      </c>
      <c r="L48" s="305"/>
      <c r="M48" s="305"/>
      <c r="N48" s="305"/>
      <c r="O48" s="305"/>
      <c r="P48" s="296"/>
    </row>
    <row r="49" spans="1:16" x14ac:dyDescent="0.3">
      <c r="B49" s="315" t="s">
        <v>293</v>
      </c>
      <c r="C49" s="329">
        <f ca="1">IFERROR(AVERAGE(C35:C48),"-")</f>
        <v>96.208527504867291</v>
      </c>
      <c r="D49" s="329">
        <f t="shared" ref="D49:J49" ca="1" si="10">IFERROR(AVERAGE(D35:D48),"-")</f>
        <v>615.45136488311402</v>
      </c>
      <c r="E49" s="329">
        <f t="shared" ca="1" si="10"/>
        <v>96.473286850392597</v>
      </c>
      <c r="F49" s="329">
        <f t="shared" ca="1" si="10"/>
        <v>754.04784491599457</v>
      </c>
      <c r="G49" s="329">
        <f t="shared" ca="1" si="10"/>
        <v>105.76637561907728</v>
      </c>
      <c r="H49" s="329">
        <f t="shared" ca="1" si="10"/>
        <v>545.92033831218976</v>
      </c>
      <c r="I49" s="329">
        <f t="shared" ca="1" si="10"/>
        <v>201.97490312394456</v>
      </c>
      <c r="J49" s="329">
        <f t="shared" ca="1" si="10"/>
        <v>1161.3717031953036</v>
      </c>
      <c r="L49" s="296"/>
      <c r="M49" s="296"/>
      <c r="N49" s="296"/>
      <c r="O49" s="296"/>
      <c r="P49" s="296"/>
    </row>
    <row r="50" spans="1:16" ht="15" customHeight="1" x14ac:dyDescent="0.3">
      <c r="A50" s="309"/>
      <c r="B50" s="315" t="s">
        <v>474</v>
      </c>
      <c r="C50" s="329">
        <f ca="1">IFERROR(C49*1.05,"-")</f>
        <v>101.01895388011066</v>
      </c>
      <c r="D50" s="329">
        <f t="shared" ref="D50:J50" ca="1" si="11">IFERROR(D49*1.05,"-")</f>
        <v>646.22393312726979</v>
      </c>
      <c r="E50" s="329">
        <f t="shared" ca="1" si="11"/>
        <v>101.29695119291223</v>
      </c>
      <c r="F50" s="329">
        <f t="shared" ca="1" si="11"/>
        <v>791.7502371617943</v>
      </c>
      <c r="G50" s="329">
        <f t="shared" ca="1" si="11"/>
        <v>111.05469440003115</v>
      </c>
      <c r="H50" s="329">
        <f t="shared" ca="1" si="11"/>
        <v>573.21635522779923</v>
      </c>
      <c r="I50" s="329">
        <f t="shared" ca="1" si="11"/>
        <v>212.07364828014178</v>
      </c>
      <c r="J50" s="329">
        <f t="shared" ca="1" si="11"/>
        <v>1219.4402883550688</v>
      </c>
      <c r="L50" s="305"/>
      <c r="M50" s="305"/>
      <c r="N50" s="305"/>
      <c r="O50" s="305"/>
      <c r="P50" s="296"/>
    </row>
    <row r="51" spans="1:16" ht="12.4" x14ac:dyDescent="0.3">
      <c r="A51" s="310"/>
    </row>
    <row r="52" spans="1:16" ht="12.4" x14ac:dyDescent="0.3">
      <c r="A52" s="310"/>
    </row>
    <row r="53" spans="1:16" ht="33.75" customHeight="1" x14ac:dyDescent="0.3">
      <c r="A53" s="310"/>
      <c r="B53" s="311"/>
      <c r="C53" s="312"/>
      <c r="D53" s="312"/>
      <c r="E53" s="312"/>
      <c r="F53" s="312"/>
      <c r="G53" s="312"/>
      <c r="H53" s="312"/>
      <c r="I53" s="312"/>
      <c r="J53" s="312"/>
      <c r="K53" s="312"/>
      <c r="L53" s="312"/>
      <c r="M53" s="312"/>
    </row>
    <row r="54" spans="1:16" ht="24.75" customHeight="1" x14ac:dyDescent="0.3">
      <c r="A54" s="310"/>
      <c r="B54" s="343" t="s">
        <v>483</v>
      </c>
      <c r="C54" s="312"/>
      <c r="D54" s="312"/>
      <c r="E54" s="312"/>
      <c r="F54" s="312"/>
      <c r="G54" s="312"/>
      <c r="H54" s="312"/>
      <c r="I54" s="312"/>
      <c r="J54" s="312"/>
      <c r="K54" s="312"/>
      <c r="L54" s="312"/>
      <c r="M54" s="312"/>
    </row>
    <row r="55" spans="1:16" ht="20.65" customHeight="1" x14ac:dyDescent="0.3">
      <c r="B55" s="344" t="s">
        <v>576</v>
      </c>
      <c r="C55" s="344" t="s">
        <v>484</v>
      </c>
      <c r="D55" s="320"/>
      <c r="E55" s="320"/>
      <c r="F55" s="320"/>
      <c r="H55" s="296"/>
      <c r="I55" s="296"/>
    </row>
    <row r="56" spans="1:16" ht="36.4" customHeight="1" x14ac:dyDescent="0.3">
      <c r="A56" s="310"/>
      <c r="B56" s="345" t="s">
        <v>306</v>
      </c>
      <c r="C56" s="344">
        <v>9</v>
      </c>
      <c r="D56" s="320"/>
      <c r="E56" s="346" t="s">
        <v>485</v>
      </c>
      <c r="F56" s="344">
        <f>VLOOKUP(C6,B56:C71,2,FALSE)</f>
        <v>17</v>
      </c>
      <c r="H56" s="313"/>
      <c r="I56" s="296"/>
    </row>
    <row r="57" spans="1:16" ht="22.15" customHeight="1" x14ac:dyDescent="0.3">
      <c r="A57" s="310"/>
      <c r="B57" s="345" t="s">
        <v>300</v>
      </c>
      <c r="C57" s="344">
        <v>10</v>
      </c>
      <c r="D57" s="320"/>
      <c r="E57" s="320"/>
      <c r="F57" s="320"/>
      <c r="H57" s="313"/>
      <c r="I57" s="296"/>
    </row>
    <row r="58" spans="1:16" ht="33" customHeight="1" x14ac:dyDescent="0.3">
      <c r="A58" s="310"/>
      <c r="B58" s="345" t="s">
        <v>301</v>
      </c>
      <c r="C58" s="344">
        <v>11</v>
      </c>
      <c r="D58" s="320"/>
      <c r="E58" s="320"/>
      <c r="F58" s="320"/>
      <c r="H58" s="313"/>
      <c r="I58" s="296"/>
    </row>
    <row r="59" spans="1:16" ht="23.65" customHeight="1" x14ac:dyDescent="0.3">
      <c r="A59" s="310"/>
      <c r="B59" s="345" t="s">
        <v>302</v>
      </c>
      <c r="C59" s="344">
        <v>13</v>
      </c>
      <c r="D59" s="320"/>
      <c r="E59" s="320"/>
      <c r="F59" s="320"/>
      <c r="H59" s="313"/>
      <c r="I59" s="296"/>
    </row>
    <row r="60" spans="1:16" ht="24" customHeight="1" x14ac:dyDescent="0.3">
      <c r="B60" s="345" t="s">
        <v>6</v>
      </c>
      <c r="C60" s="344">
        <v>14</v>
      </c>
      <c r="D60" s="320"/>
      <c r="E60" s="320"/>
      <c r="F60" s="320"/>
      <c r="H60" s="313"/>
      <c r="I60" s="296"/>
    </row>
    <row r="61" spans="1:16" ht="38.65" customHeight="1" x14ac:dyDescent="0.3">
      <c r="B61" s="345" t="s">
        <v>7</v>
      </c>
      <c r="C61" s="344">
        <v>15</v>
      </c>
      <c r="D61" s="320"/>
      <c r="E61" s="320"/>
      <c r="F61" s="320"/>
      <c r="H61" s="313"/>
      <c r="I61" s="296"/>
    </row>
    <row r="62" spans="1:16" ht="24.75" customHeight="1" x14ac:dyDescent="0.3">
      <c r="B62" s="345" t="s">
        <v>8</v>
      </c>
      <c r="C62" s="344">
        <v>16</v>
      </c>
      <c r="D62" s="320"/>
      <c r="E62" s="320"/>
      <c r="F62" s="320"/>
      <c r="H62" s="313"/>
      <c r="I62" s="296"/>
    </row>
    <row r="63" spans="1:16" ht="31.5" customHeight="1" x14ac:dyDescent="0.3">
      <c r="A63" s="310"/>
      <c r="B63" s="345" t="s">
        <v>307</v>
      </c>
      <c r="C63" s="344">
        <v>17</v>
      </c>
      <c r="D63" s="320"/>
      <c r="E63" s="320"/>
      <c r="F63" s="320"/>
      <c r="H63" s="313"/>
      <c r="I63" s="296"/>
    </row>
    <row r="64" spans="1:16" ht="30" customHeight="1" x14ac:dyDescent="0.3">
      <c r="A64" s="310"/>
      <c r="B64" s="345" t="s">
        <v>473</v>
      </c>
      <c r="C64" s="344">
        <v>18</v>
      </c>
      <c r="D64" s="320"/>
      <c r="E64" s="320"/>
      <c r="F64" s="320"/>
      <c r="H64" s="313"/>
      <c r="I64" s="296"/>
    </row>
    <row r="65" spans="1:9" ht="27.75" customHeight="1" x14ac:dyDescent="0.3">
      <c r="B65" s="345" t="s">
        <v>10</v>
      </c>
      <c r="C65" s="344">
        <v>19</v>
      </c>
      <c r="D65" s="320"/>
      <c r="E65" s="320"/>
      <c r="F65" s="320"/>
      <c r="H65" s="313"/>
      <c r="I65" s="296"/>
    </row>
    <row r="66" spans="1:9" ht="26.65" customHeight="1" x14ac:dyDescent="0.3">
      <c r="A66" s="310"/>
      <c r="B66" s="345" t="s">
        <v>11</v>
      </c>
      <c r="C66" s="344">
        <v>20</v>
      </c>
      <c r="D66" s="320"/>
      <c r="E66" s="320"/>
      <c r="F66" s="320"/>
      <c r="H66" s="313"/>
      <c r="I66" s="296"/>
    </row>
    <row r="67" spans="1:9" ht="26.25" customHeight="1" x14ac:dyDescent="0.3">
      <c r="A67" s="310"/>
      <c r="B67" s="345" t="s">
        <v>12</v>
      </c>
      <c r="C67" s="344">
        <v>21</v>
      </c>
      <c r="D67" s="320"/>
      <c r="E67" s="320"/>
      <c r="F67" s="320"/>
      <c r="H67" s="313"/>
      <c r="I67" s="296"/>
    </row>
    <row r="68" spans="1:9" ht="33" customHeight="1" x14ac:dyDescent="0.3">
      <c r="A68" s="310"/>
      <c r="B68" s="345" t="s">
        <v>13</v>
      </c>
      <c r="C68" s="344">
        <v>22</v>
      </c>
      <c r="D68" s="320"/>
      <c r="E68" s="320"/>
      <c r="F68" s="320"/>
      <c r="H68" s="313"/>
      <c r="I68" s="296"/>
    </row>
    <row r="69" spans="1:9" ht="23.25" customHeight="1" x14ac:dyDescent="0.3">
      <c r="A69" s="310"/>
      <c r="B69" s="345" t="s">
        <v>14</v>
      </c>
      <c r="C69" s="344">
        <v>23</v>
      </c>
      <c r="D69" s="320"/>
      <c r="E69" s="320"/>
      <c r="F69" s="320"/>
      <c r="H69" s="313"/>
      <c r="I69" s="296"/>
    </row>
    <row r="70" spans="1:9" ht="26.65" customHeight="1" x14ac:dyDescent="0.3">
      <c r="A70" s="310"/>
      <c r="B70" s="345" t="s">
        <v>15</v>
      </c>
      <c r="C70" s="344">
        <v>24</v>
      </c>
      <c r="D70" s="320"/>
      <c r="E70" s="320"/>
      <c r="F70" s="320"/>
      <c r="H70" s="313"/>
      <c r="I70" s="296"/>
    </row>
    <row r="71" spans="1:9" ht="13.5" customHeight="1" x14ac:dyDescent="0.3">
      <c r="A71" s="310"/>
      <c r="B71" s="345" t="s">
        <v>16</v>
      </c>
      <c r="C71" s="344">
        <v>25</v>
      </c>
      <c r="D71" s="320"/>
      <c r="E71" s="320"/>
      <c r="F71" s="320"/>
      <c r="H71" s="313"/>
      <c r="I71" s="296"/>
    </row>
    <row r="72" spans="1:9" ht="13.15" customHeight="1" x14ac:dyDescent="0.3">
      <c r="A72" s="310"/>
      <c r="B72" s="345" t="s">
        <v>17</v>
      </c>
      <c r="C72" s="344">
        <v>26</v>
      </c>
      <c r="D72" s="320"/>
      <c r="E72" s="320"/>
      <c r="F72" s="320"/>
      <c r="H72" s="313"/>
      <c r="I72" s="296"/>
    </row>
    <row r="73" spans="1:9" ht="29.25" customHeight="1" x14ac:dyDescent="0.3">
      <c r="A73" s="310"/>
      <c r="B73" s="345" t="s">
        <v>18</v>
      </c>
      <c r="C73" s="344">
        <v>27</v>
      </c>
      <c r="D73" s="320"/>
      <c r="E73" s="320"/>
      <c r="F73" s="320"/>
      <c r="H73" s="313"/>
      <c r="I73" s="296"/>
    </row>
    <row r="74" spans="1:9" ht="17.25" customHeight="1" x14ac:dyDescent="0.3">
      <c r="A74" s="310"/>
      <c r="B74" s="345" t="s">
        <v>19</v>
      </c>
      <c r="C74" s="344">
        <v>28</v>
      </c>
      <c r="D74" s="320"/>
      <c r="E74" s="320"/>
      <c r="F74" s="320"/>
      <c r="H74" s="313"/>
      <c r="I74" s="296"/>
    </row>
    <row r="75" spans="1:9" ht="12.4" x14ac:dyDescent="0.3">
      <c r="B75" s="320"/>
      <c r="C75" s="320"/>
      <c r="D75" s="320"/>
      <c r="E75" s="320"/>
      <c r="F75" s="320"/>
      <c r="H75" s="313"/>
      <c r="I75" s="296"/>
    </row>
    <row r="76" spans="1:9" ht="125.25" customHeight="1" x14ac:dyDescent="0.3">
      <c r="A76" s="310"/>
      <c r="B76" s="320"/>
      <c r="C76" s="320"/>
      <c r="D76" s="320"/>
      <c r="E76" s="320"/>
      <c r="F76" s="320"/>
    </row>
    <row r="77" spans="1:9" ht="12.4" hidden="1" x14ac:dyDescent="0.3">
      <c r="A77" s="310"/>
    </row>
    <row r="78" spans="1:9" ht="12.4" hidden="1" x14ac:dyDescent="0.3">
      <c r="A78" s="310"/>
    </row>
    <row r="79" spans="1:9" ht="12.4" hidden="1" x14ac:dyDescent="0.3">
      <c r="A79" s="310"/>
    </row>
    <row r="80" spans="1:9" ht="12.4" hidden="1" x14ac:dyDescent="0.3"/>
    <row r="81" spans="1:1" ht="12.4" hidden="1" x14ac:dyDescent="0.3">
      <c r="A81" s="310"/>
    </row>
    <row r="82" spans="1:1" ht="12.4" hidden="1" x14ac:dyDescent="0.3">
      <c r="A82" s="310"/>
    </row>
    <row r="83" spans="1:1" ht="12.4" hidden="1" x14ac:dyDescent="0.3">
      <c r="A83" s="310"/>
    </row>
    <row r="84" spans="1:1" ht="12.4" hidden="1" x14ac:dyDescent="0.3">
      <c r="A84" s="310"/>
    </row>
    <row r="85" spans="1:1" ht="12.4" hidden="1" x14ac:dyDescent="0.3"/>
    <row r="86" spans="1:1" ht="12.4" hidden="1" x14ac:dyDescent="0.3">
      <c r="A86" s="310"/>
    </row>
    <row r="87" spans="1:1" ht="12.4" hidden="1" x14ac:dyDescent="0.3">
      <c r="A87" s="310"/>
    </row>
    <row r="88" spans="1:1" ht="12.4" hidden="1" x14ac:dyDescent="0.3">
      <c r="A88" s="310"/>
    </row>
    <row r="89" spans="1:1" ht="12.4" hidden="1" x14ac:dyDescent="0.3">
      <c r="A89" s="310"/>
    </row>
    <row r="90" spans="1:1" ht="12.4" hidden="1" x14ac:dyDescent="0.3"/>
    <row r="91" spans="1:1" ht="12.4" hidden="1" x14ac:dyDescent="0.3">
      <c r="A91" s="310"/>
    </row>
    <row r="92" spans="1:1" ht="12.4" hidden="1" x14ac:dyDescent="0.3">
      <c r="A92" s="310"/>
    </row>
    <row r="93" spans="1:1" ht="12.4" hidden="1" x14ac:dyDescent="0.3">
      <c r="A93" s="310"/>
    </row>
    <row r="94" spans="1:1" ht="12.4" hidden="1" x14ac:dyDescent="0.3">
      <c r="A94" s="310"/>
    </row>
    <row r="95" spans="1:1" ht="12.4" hidden="1" x14ac:dyDescent="0.3"/>
    <row r="96" spans="1:1" ht="12.4" hidden="1" x14ac:dyDescent="0.3">
      <c r="A96" s="310"/>
    </row>
    <row r="97" spans="1:1" ht="12.4" hidden="1" x14ac:dyDescent="0.3">
      <c r="A97" s="310"/>
    </row>
    <row r="98" spans="1:1" ht="12.4" hidden="1" x14ac:dyDescent="0.3">
      <c r="A98" s="310"/>
    </row>
    <row r="99" spans="1:1" ht="12.4" hidden="1" x14ac:dyDescent="0.3">
      <c r="A99" s="310"/>
    </row>
    <row r="100" spans="1:1" ht="12.4" hidden="1" x14ac:dyDescent="0.3"/>
    <row r="101" spans="1:1" ht="12.4" hidden="1" x14ac:dyDescent="0.3"/>
    <row r="102" spans="1:1" ht="12.4" hidden="1" x14ac:dyDescent="0.3"/>
    <row r="103" spans="1:1" ht="12.4" hidden="1" x14ac:dyDescent="0.3"/>
    <row r="104" spans="1:1" ht="12.4" hidden="1" x14ac:dyDescent="0.3"/>
    <row r="105" spans="1:1" ht="12.4" hidden="1" x14ac:dyDescent="0.3"/>
    <row r="106" spans="1:1" ht="12.4" hidden="1" x14ac:dyDescent="0.3"/>
    <row r="107" spans="1:1" ht="12.4" hidden="1" x14ac:dyDescent="0.3"/>
    <row r="108" spans="1:1" ht="12.4" hidden="1" x14ac:dyDescent="0.3"/>
    <row r="109" spans="1:1" ht="12.4" hidden="1" x14ac:dyDescent="0.3"/>
    <row r="110" spans="1:1" ht="12.4" hidden="1" x14ac:dyDescent="0.3"/>
    <row r="111" spans="1:1" ht="12.4" hidden="1" x14ac:dyDescent="0.3"/>
    <row r="112" spans="1:1" ht="12.4" hidden="1" x14ac:dyDescent="0.3"/>
    <row r="113" ht="12.4" hidden="1" x14ac:dyDescent="0.3"/>
    <row r="114" ht="12.4" hidden="1" x14ac:dyDescent="0.3"/>
    <row r="115" ht="12.4" hidden="1" x14ac:dyDescent="0.3"/>
    <row r="116" ht="12.4" hidden="1" x14ac:dyDescent="0.3"/>
    <row r="117" ht="12.4" hidden="1" x14ac:dyDescent="0.3"/>
    <row r="118" ht="12.4" hidden="1" x14ac:dyDescent="0.3"/>
    <row r="119" ht="12.4" hidden="1" x14ac:dyDescent="0.3"/>
    <row r="120" ht="12.4" hidden="1" x14ac:dyDescent="0.3"/>
    <row r="121" ht="12.4" hidden="1" x14ac:dyDescent="0.3"/>
    <row r="122" ht="12.4" hidden="1" x14ac:dyDescent="0.3"/>
    <row r="123" ht="12.4" hidden="1" x14ac:dyDescent="0.3"/>
    <row r="124" ht="12.4" hidden="1" x14ac:dyDescent="0.3"/>
    <row r="125" ht="12.4" hidden="1" x14ac:dyDescent="0.3"/>
    <row r="126" ht="12.4" hidden="1" x14ac:dyDescent="0.3"/>
    <row r="127" ht="12.4" hidden="1" x14ac:dyDescent="0.3"/>
    <row r="128" ht="12.4" hidden="1" x14ac:dyDescent="0.3"/>
    <row r="129" ht="12.4" hidden="1" x14ac:dyDescent="0.3"/>
    <row r="130" ht="12.4" hidden="1" x14ac:dyDescent="0.3"/>
    <row r="131" ht="12.4" hidden="1" x14ac:dyDescent="0.3"/>
    <row r="132" ht="12.4" hidden="1" x14ac:dyDescent="0.3"/>
    <row r="133" ht="12.4" hidden="1" x14ac:dyDescent="0.3"/>
    <row r="134" ht="12.4" hidden="1" x14ac:dyDescent="0.3"/>
    <row r="135" ht="12.4" hidden="1" x14ac:dyDescent="0.3"/>
    <row r="136" ht="12.4" hidden="1" x14ac:dyDescent="0.3"/>
    <row r="137" ht="12.4" hidden="1" x14ac:dyDescent="0.3"/>
    <row r="138" ht="12.4" hidden="1" x14ac:dyDescent="0.3"/>
    <row r="139" ht="12.4" hidden="1" x14ac:dyDescent="0.3"/>
    <row r="140" ht="12.4" hidden="1" x14ac:dyDescent="0.3"/>
    <row r="141" ht="12.4" hidden="1" x14ac:dyDescent="0.3"/>
    <row r="142" ht="12.4" hidden="1" x14ac:dyDescent="0.3"/>
    <row r="143" ht="12.4" hidden="1" x14ac:dyDescent="0.3"/>
    <row r="144" ht="12.4" hidden="1" x14ac:dyDescent="0.3"/>
    <row r="145" ht="12.4" hidden="1" x14ac:dyDescent="0.3"/>
    <row r="146" ht="12.4" hidden="1" x14ac:dyDescent="0.3"/>
    <row r="147" ht="12.4" hidden="1" x14ac:dyDescent="0.3"/>
    <row r="148" ht="12.4" hidden="1" x14ac:dyDescent="0.3"/>
    <row r="149" ht="12.4" hidden="1" x14ac:dyDescent="0.3"/>
    <row r="150" ht="12.4" hidden="1" x14ac:dyDescent="0.3"/>
    <row r="151" ht="12.4" hidden="1" x14ac:dyDescent="0.3"/>
    <row r="152" ht="12.4" hidden="1" x14ac:dyDescent="0.3"/>
    <row r="153" ht="12.4" hidden="1" x14ac:dyDescent="0.3"/>
    <row r="154" ht="12.4" hidden="1" x14ac:dyDescent="0.3"/>
    <row r="155" ht="12.4" hidden="1" x14ac:dyDescent="0.3"/>
    <row r="156" ht="12.4" hidden="1" x14ac:dyDescent="0.3"/>
    <row r="157" ht="12.4" hidden="1" x14ac:dyDescent="0.3"/>
    <row r="158" ht="12.4" hidden="1" x14ac:dyDescent="0.3"/>
    <row r="159" ht="12.4" hidden="1" x14ac:dyDescent="0.3"/>
    <row r="160" ht="12.4" hidden="1" x14ac:dyDescent="0.3"/>
    <row r="161" ht="12.4" hidden="1" x14ac:dyDescent="0.3"/>
    <row r="162" ht="12.4" hidden="1" x14ac:dyDescent="0.3"/>
    <row r="163" ht="12.4" hidden="1" x14ac:dyDescent="0.3"/>
    <row r="164" ht="12.4" hidden="1" x14ac:dyDescent="0.3"/>
    <row r="165" ht="12.4" hidden="1" x14ac:dyDescent="0.3"/>
    <row r="166" ht="12.4" hidden="1" x14ac:dyDescent="0.3"/>
    <row r="167" ht="12.4" hidden="1" x14ac:dyDescent="0.3"/>
    <row r="168" ht="12.4" hidden="1" x14ac:dyDescent="0.3"/>
    <row r="169" ht="12.4" hidden="1" x14ac:dyDescent="0.3"/>
    <row r="170" ht="12.4" hidden="1" x14ac:dyDescent="0.3"/>
    <row r="171" ht="12.4" hidden="1" x14ac:dyDescent="0.3"/>
    <row r="172" ht="12.4" hidden="1" x14ac:dyDescent="0.3"/>
    <row r="173" ht="12.4" hidden="1" x14ac:dyDescent="0.3"/>
    <row r="174" ht="12.4" hidden="1" x14ac:dyDescent="0.3"/>
    <row r="175" ht="12.4" hidden="1" x14ac:dyDescent="0.3"/>
    <row r="176" ht="12.4" hidden="1" x14ac:dyDescent="0.3"/>
    <row r="177" ht="12.4" hidden="1" x14ac:dyDescent="0.3"/>
    <row r="178" ht="12.4" hidden="1" x14ac:dyDescent="0.3"/>
    <row r="179" ht="12.4" hidden="1" x14ac:dyDescent="0.3"/>
    <row r="180" ht="12.4" hidden="1" x14ac:dyDescent="0.3"/>
    <row r="181" ht="12.4" hidden="1" x14ac:dyDescent="0.3"/>
    <row r="182" ht="12.4" hidden="1" x14ac:dyDescent="0.3"/>
    <row r="183" ht="12.4" hidden="1" x14ac:dyDescent="0.3"/>
    <row r="184" ht="12.4" hidden="1" x14ac:dyDescent="0.3"/>
    <row r="185" ht="12.4" hidden="1" x14ac:dyDescent="0.3"/>
    <row r="186" ht="12.4" hidden="1" x14ac:dyDescent="0.3"/>
    <row r="187" ht="12.4" hidden="1" x14ac:dyDescent="0.3"/>
    <row r="188" ht="12.4" hidden="1" x14ac:dyDescent="0.3"/>
    <row r="189" ht="12.4" hidden="1" x14ac:dyDescent="0.3"/>
    <row r="190" ht="12.4" hidden="1" x14ac:dyDescent="0.3"/>
    <row r="191" ht="12.4" hidden="1" x14ac:dyDescent="0.3"/>
    <row r="192" ht="12.4" hidden="1" x14ac:dyDescent="0.3"/>
    <row r="193" ht="12.4" hidden="1" x14ac:dyDescent="0.3"/>
    <row r="194" ht="12.4" hidden="1" x14ac:dyDescent="0.3"/>
    <row r="195" ht="12.4" hidden="1" x14ac:dyDescent="0.3"/>
    <row r="196" ht="12.4" hidden="1" x14ac:dyDescent="0.3"/>
    <row r="197" ht="12.4" hidden="1" x14ac:dyDescent="0.3"/>
    <row r="198" ht="12.4" hidden="1" x14ac:dyDescent="0.3"/>
    <row r="199" ht="12.4" hidden="1" x14ac:dyDescent="0.3"/>
    <row r="200" ht="12.4" hidden="1" x14ac:dyDescent="0.3"/>
    <row r="201" ht="12.4" hidden="1" x14ac:dyDescent="0.3"/>
    <row r="202" ht="12.4" hidden="1" x14ac:dyDescent="0.3"/>
    <row r="203" ht="12.4" hidden="1" x14ac:dyDescent="0.3"/>
    <row r="204" ht="12.4" hidden="1" x14ac:dyDescent="0.3"/>
    <row r="205" ht="12.4" hidden="1" x14ac:dyDescent="0.3"/>
    <row r="206" ht="12.4" hidden="1" x14ac:dyDescent="0.3"/>
    <row r="207" ht="12.4" hidden="1" x14ac:dyDescent="0.3"/>
    <row r="208" ht="12.4" hidden="1" x14ac:dyDescent="0.3"/>
    <row r="209" ht="12.4" hidden="1" x14ac:dyDescent="0.3"/>
    <row r="210" ht="12.4" hidden="1" x14ac:dyDescent="0.3"/>
    <row r="211" ht="12.4" hidden="1" x14ac:dyDescent="0.3"/>
    <row r="212" ht="12.4" hidden="1" x14ac:dyDescent="0.3"/>
    <row r="213" ht="12.4" hidden="1" x14ac:dyDescent="0.3"/>
    <row r="214" ht="12.4" hidden="1" x14ac:dyDescent="0.3"/>
    <row r="215" ht="12.4" hidden="1" x14ac:dyDescent="0.3"/>
    <row r="216" ht="12.4" hidden="1" x14ac:dyDescent="0.3"/>
    <row r="217" ht="12.4" hidden="1" x14ac:dyDescent="0.3"/>
    <row r="218" ht="12.4" hidden="1" x14ac:dyDescent="0.3"/>
    <row r="219" ht="12.4" hidden="1" x14ac:dyDescent="0.3"/>
    <row r="220" ht="12.4" hidden="1" x14ac:dyDescent="0.3"/>
    <row r="221" ht="12.4" hidden="1" x14ac:dyDescent="0.3"/>
    <row r="222" ht="12.4" hidden="1" x14ac:dyDescent="0.3"/>
    <row r="223" ht="12.4" hidden="1" x14ac:dyDescent="0.3"/>
    <row r="224" ht="12.4" hidden="1" x14ac:dyDescent="0.3"/>
    <row r="225" ht="12.4" hidden="1" x14ac:dyDescent="0.3"/>
    <row r="226" ht="12.4" hidden="1" x14ac:dyDescent="0.3"/>
    <row r="227" ht="12.4" hidden="1" x14ac:dyDescent="0.3"/>
    <row r="228" ht="12.4" hidden="1" x14ac:dyDescent="0.3"/>
    <row r="229" ht="12.4" hidden="1" x14ac:dyDescent="0.3"/>
    <row r="230" ht="12.4" hidden="1" x14ac:dyDescent="0.3"/>
    <row r="231" ht="12.4" hidden="1" x14ac:dyDescent="0.3"/>
    <row r="232" ht="12.4" hidden="1" x14ac:dyDescent="0.3"/>
    <row r="233" ht="12.4" hidden="1" x14ac:dyDescent="0.3"/>
    <row r="234" ht="12.4" hidden="1" x14ac:dyDescent="0.3"/>
    <row r="235" ht="12.4" hidden="1" x14ac:dyDescent="0.3"/>
    <row r="236" ht="12.4" hidden="1" x14ac:dyDescent="0.3"/>
    <row r="237" ht="12.4" hidden="1" x14ac:dyDescent="0.3"/>
    <row r="238" ht="12.4" hidden="1" x14ac:dyDescent="0.3"/>
    <row r="239" ht="12.4" hidden="1" x14ac:dyDescent="0.3"/>
    <row r="240" ht="12.4" hidden="1" x14ac:dyDescent="0.3"/>
    <row r="241" ht="12.4" hidden="1" x14ac:dyDescent="0.3"/>
    <row r="242" ht="12.4" hidden="1" x14ac:dyDescent="0.3"/>
    <row r="243" ht="12.4" hidden="1" x14ac:dyDescent="0.3"/>
    <row r="244" ht="12.4" hidden="1" x14ac:dyDescent="0.3"/>
  </sheetData>
  <mergeCells count="11">
    <mergeCell ref="B3:H3"/>
    <mergeCell ref="I12:J12"/>
    <mergeCell ref="I33:J33"/>
    <mergeCell ref="B33:B34"/>
    <mergeCell ref="C33:D33"/>
    <mergeCell ref="E33:F33"/>
    <mergeCell ref="G33:H33"/>
    <mergeCell ref="B12:B13"/>
    <mergeCell ref="C12:D12"/>
    <mergeCell ref="E12:F12"/>
    <mergeCell ref="G12:H12"/>
  </mergeCells>
  <dataValidations count="1">
    <dataValidation type="list" allowBlank="1" showInputMessage="1" showErrorMessage="1" sqref="C6">
      <formula1>$B$56:$B$71</formula1>
    </dataValidation>
  </dataValidations>
  <pageMargins left="0.7" right="0.7" top="0.75" bottom="0.75" header="0.3" footer="0.3"/>
  <pageSetup scale="52"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Y212"/>
  <sheetViews>
    <sheetView tabSelected="1" workbookViewId="0"/>
  </sheetViews>
  <sheetFormatPr defaultColWidth="0" defaultRowHeight="11.5" zeroHeight="1" x14ac:dyDescent="0.25"/>
  <cols>
    <col min="1" max="1" width="4" style="88" customWidth="1"/>
    <col min="2" max="2" width="19.84375" style="88" customWidth="1"/>
    <col min="3" max="3" width="19" style="88" customWidth="1"/>
    <col min="4" max="24" width="12.61328125" style="88" customWidth="1"/>
    <col min="25" max="25" width="9" style="88" customWidth="1"/>
    <col min="26" max="16384" width="9" style="88" hidden="1"/>
  </cols>
  <sheetData>
    <row r="1" spans="1:24" s="73" customFormat="1" ht="12.4" customHeight="1" x14ac:dyDescent="0.25">
      <c r="A1" s="271"/>
    </row>
    <row r="2" spans="1:24" s="73" customFormat="1" ht="18.399999999999999" customHeight="1" x14ac:dyDescent="0.35">
      <c r="A2" s="271"/>
      <c r="B2" s="27" t="s">
        <v>475</v>
      </c>
      <c r="C2" s="27"/>
      <c r="D2" s="27"/>
    </row>
    <row r="3" spans="1:24" s="73" customFormat="1" ht="23.25" customHeight="1" x14ac:dyDescent="0.25">
      <c r="A3" s="271"/>
      <c r="B3" s="407" t="s">
        <v>577</v>
      </c>
      <c r="C3" s="407"/>
      <c r="D3" s="407"/>
      <c r="E3" s="407"/>
      <c r="F3" s="407"/>
      <c r="G3" s="407"/>
      <c r="H3" s="407"/>
      <c r="I3" s="75"/>
      <c r="J3" s="75"/>
      <c r="K3" s="75"/>
      <c r="L3" s="75"/>
      <c r="M3" s="75"/>
      <c r="N3" s="75"/>
      <c r="O3" s="75"/>
      <c r="P3" s="75"/>
      <c r="Q3" s="75"/>
    </row>
    <row r="4" spans="1:24" s="73" customFormat="1" ht="16.149999999999999" customHeight="1" x14ac:dyDescent="0.25">
      <c r="A4" s="271"/>
      <c r="B4" s="239"/>
      <c r="C4" s="239"/>
      <c r="D4" s="239"/>
      <c r="E4" s="239"/>
      <c r="F4" s="74"/>
      <c r="G4" s="74"/>
      <c r="I4" s="75"/>
      <c r="J4" s="75"/>
      <c r="K4" s="75"/>
      <c r="L4" s="75"/>
      <c r="M4" s="75"/>
      <c r="N4" s="75"/>
      <c r="O4" s="75"/>
      <c r="P4" s="75"/>
      <c r="Q4" s="75"/>
    </row>
    <row r="5" spans="1:24" x14ac:dyDescent="0.25"/>
    <row r="6" spans="1:24" s="196" customFormat="1" ht="10.5" customHeight="1" x14ac:dyDescent="0.25">
      <c r="B6" s="197" t="s">
        <v>578</v>
      </c>
    </row>
    <row r="7" spans="1:24" s="200" customFormat="1" ht="10.5" customHeight="1" x14ac:dyDescent="0.25">
      <c r="B7" s="201"/>
    </row>
    <row r="8" spans="1:24" s="205" customFormat="1" ht="16.899999999999999" customHeight="1" x14ac:dyDescent="0.3">
      <c r="B8" s="207" t="s">
        <v>400</v>
      </c>
      <c r="C8" s="208"/>
      <c r="D8" s="208"/>
      <c r="E8" s="208"/>
      <c r="F8" s="208"/>
      <c r="G8" s="208"/>
      <c r="H8" s="208"/>
      <c r="I8" s="208"/>
      <c r="J8" s="208"/>
      <c r="K8" s="208"/>
      <c r="L8" s="208"/>
      <c r="M8" s="208"/>
      <c r="N8" s="208"/>
      <c r="O8" s="208"/>
      <c r="P8" s="208"/>
      <c r="Q8" s="208"/>
      <c r="R8" s="208"/>
      <c r="S8" s="208"/>
      <c r="T8" s="208"/>
      <c r="U8" s="208"/>
      <c r="V8" s="208"/>
      <c r="W8" s="208"/>
      <c r="X8" s="209"/>
    </row>
    <row r="9" spans="1:24" s="205" customFormat="1" ht="10.5" customHeight="1" x14ac:dyDescent="0.3">
      <c r="B9" s="202"/>
    </row>
    <row r="10" spans="1:24" s="120" customFormat="1" ht="10.5" customHeight="1" x14ac:dyDescent="0.3">
      <c r="B10" s="210" t="s">
        <v>570</v>
      </c>
      <c r="C10" s="211"/>
      <c r="D10" s="211"/>
      <c r="E10" s="211"/>
      <c r="F10" s="212"/>
      <c r="G10" s="206"/>
      <c r="H10" s="210" t="s">
        <v>571</v>
      </c>
      <c r="I10" s="211"/>
      <c r="J10" s="211"/>
      <c r="K10" s="211"/>
      <c r="L10" s="212"/>
      <c r="N10" s="210" t="s">
        <v>34</v>
      </c>
      <c r="O10" s="211"/>
      <c r="P10" s="211"/>
      <c r="Q10" s="211"/>
      <c r="R10" s="212"/>
      <c r="S10" s="206"/>
      <c r="T10" s="210" t="s">
        <v>431</v>
      </c>
      <c r="U10" s="211"/>
      <c r="V10" s="211"/>
      <c r="W10" s="211"/>
      <c r="X10" s="212"/>
    </row>
    <row r="11" spans="1:24" s="200" customFormat="1" ht="10.5" customHeight="1" x14ac:dyDescent="0.3">
      <c r="B11" s="203"/>
      <c r="C11" s="203"/>
      <c r="D11" s="203"/>
      <c r="E11" s="203"/>
      <c r="F11" s="203"/>
      <c r="G11" s="203"/>
      <c r="H11" s="203"/>
      <c r="I11" s="203"/>
      <c r="J11" s="203"/>
      <c r="K11" s="203"/>
      <c r="L11" s="203"/>
      <c r="N11" s="203"/>
      <c r="O11" s="203"/>
      <c r="P11" s="203"/>
      <c r="Q11" s="203"/>
      <c r="R11" s="203"/>
      <c r="S11" s="203"/>
      <c r="T11" s="203"/>
      <c r="U11" s="203"/>
      <c r="V11" s="203"/>
      <c r="W11" s="203"/>
      <c r="X11" s="203"/>
    </row>
    <row r="12" spans="1:24" s="200" customFormat="1" ht="38.25" customHeight="1" x14ac:dyDescent="0.3">
      <c r="B12" s="204" t="s">
        <v>44</v>
      </c>
      <c r="C12" s="110" t="s">
        <v>432</v>
      </c>
      <c r="D12" s="110" t="s">
        <v>433</v>
      </c>
      <c r="E12" s="110" t="s">
        <v>434</v>
      </c>
      <c r="F12" s="110" t="s">
        <v>435</v>
      </c>
      <c r="G12" s="7"/>
      <c r="H12" s="204" t="s">
        <v>44</v>
      </c>
      <c r="I12" s="110" t="s">
        <v>432</v>
      </c>
      <c r="J12" s="110" t="s">
        <v>433</v>
      </c>
      <c r="K12" s="110" t="s">
        <v>434</v>
      </c>
      <c r="L12" s="110" t="s">
        <v>435</v>
      </c>
      <c r="N12" s="204" t="s">
        <v>44</v>
      </c>
      <c r="O12" s="110" t="s">
        <v>432</v>
      </c>
      <c r="P12" s="110" t="s">
        <v>433</v>
      </c>
      <c r="Q12" s="110" t="s">
        <v>434</v>
      </c>
      <c r="R12" s="110" t="s">
        <v>435</v>
      </c>
      <c r="S12" s="7"/>
      <c r="T12" s="204" t="s">
        <v>44</v>
      </c>
      <c r="U12" s="110" t="s">
        <v>432</v>
      </c>
      <c r="V12" s="110" t="s">
        <v>433</v>
      </c>
      <c r="W12" s="110" t="s">
        <v>434</v>
      </c>
      <c r="X12" s="110" t="s">
        <v>435</v>
      </c>
    </row>
    <row r="13" spans="1:24" s="200" customFormat="1" ht="10.5" customHeight="1" x14ac:dyDescent="0.3">
      <c r="B13" s="142" t="s">
        <v>344</v>
      </c>
      <c r="C13" s="41" t="str">
        <f>ElecSingle_nonSC_Nil!K169</f>
        <v>-</v>
      </c>
      <c r="D13" s="41" t="str">
        <f>ElecSingle_nonSC_Nil!L169</f>
        <v>-</v>
      </c>
      <c r="E13" s="41" t="str">
        <f>ElecSingle_nonSC_Nil!M169</f>
        <v>-</v>
      </c>
      <c r="F13" s="41" t="str">
        <f>ElecSingle_nonSC_Nil!N169</f>
        <v>-</v>
      </c>
      <c r="G13" s="7"/>
      <c r="H13" s="142" t="s">
        <v>344</v>
      </c>
      <c r="I13" s="41" t="str">
        <f>ElecMulti_nonSC_Nil!K169</f>
        <v>-</v>
      </c>
      <c r="J13" s="41" t="str">
        <f>ElecMulti_nonSC_Nil!L169</f>
        <v>-</v>
      </c>
      <c r="K13" s="41" t="str">
        <f>ElecMulti_nonSC_Nil!M169</f>
        <v>-</v>
      </c>
      <c r="L13" s="41" t="str">
        <f>ElecMulti_nonSC_Nil!N169</f>
        <v>-</v>
      </c>
      <c r="N13" s="142" t="s">
        <v>344</v>
      </c>
      <c r="O13" s="41" t="str">
        <f>Gas_nonSC_Nil!K169</f>
        <v>-</v>
      </c>
      <c r="P13" s="41" t="str">
        <f>Gas_nonSC_Nil!L169</f>
        <v>-</v>
      </c>
      <c r="Q13" s="41" t="str">
        <f>Gas_nonSC_Nil!M169</f>
        <v>-</v>
      </c>
      <c r="R13" s="41" t="str">
        <f>Gas_nonSC_Nil!N169</f>
        <v>-</v>
      </c>
      <c r="S13" s="7"/>
      <c r="T13" s="142" t="s">
        <v>344</v>
      </c>
      <c r="U13" s="41" t="str">
        <f>IFERROR(C13+O13,"-")</f>
        <v>-</v>
      </c>
      <c r="V13" s="41" t="str">
        <f>IFERROR(D13+P13,"-")</f>
        <v>-</v>
      </c>
      <c r="W13" s="41" t="str">
        <f>IFERROR(E13+Q13,"-")</f>
        <v>-</v>
      </c>
      <c r="X13" s="41" t="str">
        <f>IFERROR(F13+R13,"-")</f>
        <v>-</v>
      </c>
    </row>
    <row r="14" spans="1:24" s="200" customFormat="1" ht="10.5" customHeight="1" x14ac:dyDescent="0.3">
      <c r="B14" s="142" t="s">
        <v>303</v>
      </c>
      <c r="C14" s="41" t="str">
        <f>ElecSingle_nonSC_Nil!K170</f>
        <v>-</v>
      </c>
      <c r="D14" s="41" t="str">
        <f>ElecSingle_nonSC_Nil!L170</f>
        <v>-</v>
      </c>
      <c r="E14" s="41" t="str">
        <f>ElecSingle_nonSC_Nil!M170</f>
        <v>-</v>
      </c>
      <c r="F14" s="41" t="str">
        <f>ElecSingle_nonSC_Nil!N170</f>
        <v>-</v>
      </c>
      <c r="G14" s="7"/>
      <c r="H14" s="142" t="s">
        <v>303</v>
      </c>
      <c r="I14" s="41" t="str">
        <f>ElecMulti_nonSC_Nil!K170</f>
        <v>-</v>
      </c>
      <c r="J14" s="41" t="str">
        <f>ElecMulti_nonSC_Nil!L170</f>
        <v>-</v>
      </c>
      <c r="K14" s="41" t="str">
        <f>ElecMulti_nonSC_Nil!M170</f>
        <v>-</v>
      </c>
      <c r="L14" s="41" t="str">
        <f>ElecMulti_nonSC_Nil!N170</f>
        <v>-</v>
      </c>
      <c r="N14" s="142" t="s">
        <v>303</v>
      </c>
      <c r="O14" s="41" t="str">
        <f>Gas_nonSC_Nil!K170</f>
        <v>-</v>
      </c>
      <c r="P14" s="41" t="str">
        <f>Gas_nonSC_Nil!L170</f>
        <v>-</v>
      </c>
      <c r="Q14" s="41" t="str">
        <f>Gas_nonSC_Nil!M170</f>
        <v>-</v>
      </c>
      <c r="R14" s="41" t="str">
        <f>Gas_nonSC_Nil!N170</f>
        <v>-</v>
      </c>
      <c r="S14" s="7"/>
      <c r="T14" s="142" t="s">
        <v>303</v>
      </c>
      <c r="U14" s="41" t="str">
        <f t="shared" ref="U14:U23" si="0">IFERROR(C14+O14,"-")</f>
        <v>-</v>
      </c>
      <c r="V14" s="41" t="str">
        <f t="shared" ref="V14:V23" si="1">IFERROR(D14+P14,"-")</f>
        <v>-</v>
      </c>
      <c r="W14" s="41" t="str">
        <f t="shared" ref="W14:W23" si="2">IFERROR(E14+Q14,"-")</f>
        <v>-</v>
      </c>
      <c r="X14" s="41" t="str">
        <f t="shared" ref="X14:X23" si="3">IFERROR(F14+R14,"-")</f>
        <v>-</v>
      </c>
    </row>
    <row r="15" spans="1:24" s="200" customFormat="1" ht="10.5" customHeight="1" x14ac:dyDescent="0.3">
      <c r="B15" s="142" t="s">
        <v>345</v>
      </c>
      <c r="C15" s="41">
        <f>ElecSingle_nonSC_Nil!K171</f>
        <v>6.6995028867368616</v>
      </c>
      <c r="D15" s="41">
        <f>ElecSingle_nonSC_Nil!L171</f>
        <v>6.6995028867368616</v>
      </c>
      <c r="E15" s="41">
        <f>ElecSingle_nonSC_Nil!M171</f>
        <v>7.113121830127354</v>
      </c>
      <c r="F15" s="41">
        <f>ElecSingle_nonSC_Nil!N171</f>
        <v>7.113121830127354</v>
      </c>
      <c r="G15" s="7"/>
      <c r="H15" s="142" t="s">
        <v>345</v>
      </c>
      <c r="I15" s="41">
        <f>ElecMulti_nonSC_Nil!K171</f>
        <v>6.6995028867368616</v>
      </c>
      <c r="J15" s="41">
        <f>ElecMulti_nonSC_Nil!L171</f>
        <v>6.6995028867368616</v>
      </c>
      <c r="K15" s="41">
        <f>ElecMulti_nonSC_Nil!M171</f>
        <v>7.113121830127354</v>
      </c>
      <c r="L15" s="41">
        <f>ElecMulti_nonSC_Nil!N171</f>
        <v>7.113121830127354</v>
      </c>
      <c r="N15" s="142" t="s">
        <v>345</v>
      </c>
      <c r="O15" s="41">
        <f>Gas_nonSC_Nil!K171</f>
        <v>6.6995028867368616</v>
      </c>
      <c r="P15" s="41">
        <f>Gas_nonSC_Nil!L171</f>
        <v>6.6995028867368616</v>
      </c>
      <c r="Q15" s="41">
        <f>Gas_nonSC_Nil!M171</f>
        <v>7.113121830127354</v>
      </c>
      <c r="R15" s="41">
        <f>Gas_nonSC_Nil!N171</f>
        <v>7.113121830127354</v>
      </c>
      <c r="S15" s="7"/>
      <c r="T15" s="142" t="s">
        <v>345</v>
      </c>
      <c r="U15" s="41">
        <f t="shared" si="0"/>
        <v>13.399005773473723</v>
      </c>
      <c r="V15" s="41">
        <f t="shared" si="1"/>
        <v>13.399005773473723</v>
      </c>
      <c r="W15" s="41">
        <f t="shared" si="2"/>
        <v>14.226243660254708</v>
      </c>
      <c r="X15" s="41">
        <f t="shared" si="3"/>
        <v>14.226243660254708</v>
      </c>
    </row>
    <row r="16" spans="1:24" s="200" customFormat="1" ht="10.5" customHeight="1" x14ac:dyDescent="0.3">
      <c r="B16" s="142" t="s">
        <v>346</v>
      </c>
      <c r="C16" s="41">
        <f>ElecSingle_nonSC_Nil!K172</f>
        <v>16.43282142857143</v>
      </c>
      <c r="D16" s="41">
        <f>ElecSingle_nonSC_Nil!L172</f>
        <v>16.43282142857143</v>
      </c>
      <c r="E16" s="41">
        <f>ElecSingle_nonSC_Nil!M172</f>
        <v>16.727428571428572</v>
      </c>
      <c r="F16" s="41">
        <f>ElecSingle_nonSC_Nil!N172</f>
        <v>16.727428571428572</v>
      </c>
      <c r="G16" s="7"/>
      <c r="H16" s="142" t="s">
        <v>346</v>
      </c>
      <c r="I16" s="41">
        <f>ElecMulti_nonSC_Nil!K172</f>
        <v>16.43282142857143</v>
      </c>
      <c r="J16" s="41">
        <f>ElecMulti_nonSC_Nil!L172</f>
        <v>16.43282142857143</v>
      </c>
      <c r="K16" s="41">
        <f>ElecMulti_nonSC_Nil!M172</f>
        <v>16.727428571428572</v>
      </c>
      <c r="L16" s="41">
        <f>ElecMulti_nonSC_Nil!N172</f>
        <v>16.727428571428572</v>
      </c>
      <c r="N16" s="142" t="s">
        <v>346</v>
      </c>
      <c r="O16" s="41"/>
      <c r="P16" s="41"/>
      <c r="Q16" s="41"/>
      <c r="R16" s="41"/>
      <c r="S16" s="7"/>
      <c r="T16" s="142" t="s">
        <v>346</v>
      </c>
      <c r="U16" s="41">
        <f t="shared" si="0"/>
        <v>16.43282142857143</v>
      </c>
      <c r="V16" s="41">
        <f t="shared" si="1"/>
        <v>16.43282142857143</v>
      </c>
      <c r="W16" s="41">
        <f t="shared" si="2"/>
        <v>16.727428571428572</v>
      </c>
      <c r="X16" s="41">
        <f t="shared" si="3"/>
        <v>16.727428571428572</v>
      </c>
    </row>
    <row r="17" spans="2:24" s="200" customFormat="1" ht="10.5" customHeight="1" x14ac:dyDescent="0.3">
      <c r="B17" s="142" t="s">
        <v>347</v>
      </c>
      <c r="C17" s="41">
        <f>ElecSingle_nonSC_Nil!K173</f>
        <v>43.189421489608776</v>
      </c>
      <c r="D17" s="41">
        <f>ElecSingle_nonSC_Nil!L173</f>
        <v>43.738797692509863</v>
      </c>
      <c r="E17" s="41">
        <f>ElecSingle_nonSC_Nil!M173</f>
        <v>44.372693311241889</v>
      </c>
      <c r="F17" s="41">
        <f>ElecSingle_nonSC_Nil!N173</f>
        <v>44.753030682481111</v>
      </c>
      <c r="G17" s="7"/>
      <c r="H17" s="142" t="s">
        <v>347</v>
      </c>
      <c r="I17" s="41">
        <f>ElecMulti_nonSC_Nil!K173</f>
        <v>43.45489144555863</v>
      </c>
      <c r="J17" s="41">
        <f>ElecMulti_nonSC_Nil!L173</f>
        <v>44.007644467860253</v>
      </c>
      <c r="K17" s="41">
        <f>ElecMulti_nonSC_Nil!M173</f>
        <v>44.645436416669824</v>
      </c>
      <c r="L17" s="41">
        <f>ElecMulti_nonSC_Nil!N173</f>
        <v>45.028111585955578</v>
      </c>
      <c r="N17" s="142" t="s">
        <v>347</v>
      </c>
      <c r="O17" s="41">
        <f>Gas_nonSC_Nil!K173</f>
        <v>68.465887381632214</v>
      </c>
      <c r="P17" s="41">
        <f>Gas_nonSC_Nil!L173</f>
        <v>69.336784187856466</v>
      </c>
      <c r="Q17" s="41">
        <f>Gas_nonSC_Nil!M173</f>
        <v>70.341665118115287</v>
      </c>
      <c r="R17" s="41">
        <f>Gas_nonSC_Nil!N173</f>
        <v>70.944593676270543</v>
      </c>
      <c r="S17" s="7"/>
      <c r="T17" s="142" t="s">
        <v>347</v>
      </c>
      <c r="U17" s="41">
        <f t="shared" si="0"/>
        <v>111.65530887124099</v>
      </c>
      <c r="V17" s="41">
        <f t="shared" si="1"/>
        <v>113.07558188036633</v>
      </c>
      <c r="W17" s="41">
        <f t="shared" si="2"/>
        <v>114.71435842935718</v>
      </c>
      <c r="X17" s="41">
        <f t="shared" si="3"/>
        <v>115.69762435875165</v>
      </c>
    </row>
    <row r="18" spans="2:24" s="200" customFormat="1" ht="10.5" customHeight="1" x14ac:dyDescent="0.3">
      <c r="B18" s="142" t="s">
        <v>45</v>
      </c>
      <c r="C18" s="41">
        <f>ElecSingle_nonSC_Nil!K174</f>
        <v>0</v>
      </c>
      <c r="D18" s="41">
        <f>ElecSingle_nonSC_Nil!L174</f>
        <v>-0.15183804717209767</v>
      </c>
      <c r="E18" s="41">
        <f>ElecSingle_nonSC_Nil!M174</f>
        <v>1.7175769694001015</v>
      </c>
      <c r="F18" s="41">
        <f>ElecSingle_nonSC_Nil!N174</f>
        <v>5.3116046327263096</v>
      </c>
      <c r="G18" s="7"/>
      <c r="H18" s="142" t="s">
        <v>45</v>
      </c>
      <c r="I18" s="41">
        <f>ElecMulti_nonSC_Nil!K174</f>
        <v>0</v>
      </c>
      <c r="J18" s="41">
        <f>ElecMulti_nonSC_Nil!L174</f>
        <v>-0.15183804717209767</v>
      </c>
      <c r="K18" s="41">
        <f>ElecMulti_nonSC_Nil!M174</f>
        <v>1.7175769694001015</v>
      </c>
      <c r="L18" s="41">
        <f>ElecMulti_nonSC_Nil!N174</f>
        <v>5.3116046327263096</v>
      </c>
      <c r="N18" s="142" t="s">
        <v>45</v>
      </c>
      <c r="O18" s="41">
        <f>Gas_nonSC_Nil!K174</f>
        <v>0</v>
      </c>
      <c r="P18" s="41">
        <f>Gas_nonSC_Nil!L174</f>
        <v>-0.12178212898926206</v>
      </c>
      <c r="Q18" s="41">
        <f>Gas_nonSC_Nil!M174</f>
        <v>1.3595250059192823</v>
      </c>
      <c r="R18" s="41">
        <f>Gas_nonSC_Nil!N174</f>
        <v>5.6746306369773842</v>
      </c>
      <c r="S18" s="7"/>
      <c r="T18" s="142" t="s">
        <v>45</v>
      </c>
      <c r="U18" s="41">
        <f t="shared" si="0"/>
        <v>0</v>
      </c>
      <c r="V18" s="41">
        <f t="shared" si="1"/>
        <v>-0.27362017616135975</v>
      </c>
      <c r="W18" s="41">
        <f t="shared" si="2"/>
        <v>3.0771019753193838</v>
      </c>
      <c r="X18" s="41">
        <f t="shared" si="3"/>
        <v>10.986235269703695</v>
      </c>
    </row>
    <row r="19" spans="2:24" s="200" customFormat="1" ht="10.5" customHeight="1" x14ac:dyDescent="0.3">
      <c r="B19" s="142" t="s">
        <v>399</v>
      </c>
      <c r="C19" s="41">
        <f>ElecSingle_nonSC_Nil!K175</f>
        <v>4.4969378125021686</v>
      </c>
      <c r="D19" s="41">
        <f>ElecSingle_nonSC_Nil!L175</f>
        <v>4.5541395654987715</v>
      </c>
      <c r="E19" s="41">
        <f>ElecSingle_nonSC_Nil!M175</f>
        <v>4.6201415881871588</v>
      </c>
      <c r="F19" s="41">
        <f>ElecSingle_nonSC_Nil!N175</f>
        <v>4.659742801800193</v>
      </c>
      <c r="G19" s="7"/>
      <c r="H19" s="142" t="s">
        <v>399</v>
      </c>
      <c r="I19" s="41">
        <f>ElecMulti_nonSC_Nil!K175</f>
        <v>4.4969378125021686</v>
      </c>
      <c r="J19" s="41">
        <f>ElecMulti_nonSC_Nil!L175</f>
        <v>4.5541395654987715</v>
      </c>
      <c r="K19" s="41">
        <f>ElecMulti_nonSC_Nil!M175</f>
        <v>4.6201415881871588</v>
      </c>
      <c r="L19" s="41">
        <f>ElecMulti_nonSC_Nil!N175</f>
        <v>4.659742801800193</v>
      </c>
      <c r="N19" s="142" t="s">
        <v>399</v>
      </c>
      <c r="O19" s="41">
        <f>Gas_nonSC_Nil!K175</f>
        <v>4.4686151207874394</v>
      </c>
      <c r="P19" s="41">
        <f>Gas_nonSC_Nil!L175</f>
        <v>4.5254566047113505</v>
      </c>
      <c r="Q19" s="41">
        <f>Gas_nonSC_Nil!M175</f>
        <v>4.5910429323158599</v>
      </c>
      <c r="R19" s="41">
        <f>Gas_nonSC_Nil!N175</f>
        <v>4.6303947288785698</v>
      </c>
      <c r="S19" s="7"/>
      <c r="T19" s="142" t="s">
        <v>399</v>
      </c>
      <c r="U19" s="41">
        <f t="shared" si="0"/>
        <v>8.965552933289608</v>
      </c>
      <c r="V19" s="41">
        <f t="shared" si="1"/>
        <v>9.079596170210122</v>
      </c>
      <c r="W19" s="41">
        <f t="shared" si="2"/>
        <v>9.2111845205030178</v>
      </c>
      <c r="X19" s="41">
        <f t="shared" si="3"/>
        <v>9.2901375306787628</v>
      </c>
    </row>
    <row r="20" spans="2:24" s="200" customFormat="1" ht="10.5" customHeight="1" x14ac:dyDescent="0.3">
      <c r="B20" s="142" t="s">
        <v>417</v>
      </c>
      <c r="C20" s="41">
        <f>ElecSingle_nonSC_Nil!K176</f>
        <v>0.95782028669795716</v>
      </c>
      <c r="D20" s="41">
        <f>ElecSingle_nonSC_Nil!L176</f>
        <v>0.96356154253603088</v>
      </c>
      <c r="E20" s="41">
        <f>ElecSingle_nonSC_Nil!M176</f>
        <v>1.0099426349823299</v>
      </c>
      <c r="F20" s="41">
        <f>ElecSingle_nonSC_Nil!N176</f>
        <v>1.0673405127168387</v>
      </c>
      <c r="G20" s="7"/>
      <c r="H20" s="142" t="s">
        <v>417</v>
      </c>
      <c r="I20" s="41">
        <f>ElecMulti_nonSC_Nil!K176</f>
        <v>0.95510403395649168</v>
      </c>
      <c r="J20" s="41">
        <f>ElecMulti_nonSC_Nil!L176</f>
        <v>0.96085461994577448</v>
      </c>
      <c r="K20" s="41">
        <f>ElecMulti_nonSC_Nil!M176</f>
        <v>1.0069756815254827</v>
      </c>
      <c r="L20" s="41">
        <f>ElecMulti_nonSC_Nil!N176</f>
        <v>1.0640161340188583</v>
      </c>
      <c r="N20" s="142" t="s">
        <v>417</v>
      </c>
      <c r="O20" s="41">
        <f>Gas_nonSC_Nil!K176</f>
        <v>0.8489836554111001</v>
      </c>
      <c r="P20" s="41">
        <f>Gas_nonSC_Nil!L176</f>
        <v>0.85744481173225229</v>
      </c>
      <c r="Q20" s="41">
        <f>Gas_nonSC_Nil!M176</f>
        <v>0.89019776818364915</v>
      </c>
      <c r="R20" s="41">
        <f>Gas_nonSC_Nil!N176</f>
        <v>0.94574634750303599</v>
      </c>
      <c r="S20" s="7"/>
      <c r="T20" s="142" t="s">
        <v>417</v>
      </c>
      <c r="U20" s="41">
        <f t="shared" si="0"/>
        <v>1.8068039421090574</v>
      </c>
      <c r="V20" s="41">
        <f t="shared" si="1"/>
        <v>1.8210063542682833</v>
      </c>
      <c r="W20" s="41">
        <f t="shared" si="2"/>
        <v>1.9001404031659792</v>
      </c>
      <c r="X20" s="41">
        <f t="shared" si="3"/>
        <v>2.0130868602198748</v>
      </c>
    </row>
    <row r="21" spans="2:24" s="200" customFormat="1" ht="10.5" customHeight="1" x14ac:dyDescent="0.3">
      <c r="B21" s="142" t="s">
        <v>398</v>
      </c>
      <c r="C21" s="41">
        <f>ElecSingle_nonSC_Nil!K177</f>
        <v>1.3637535741782265</v>
      </c>
      <c r="D21" s="41">
        <f>ElecSingle_nonSC_Nil!L177</f>
        <v>1.3725027163049366</v>
      </c>
      <c r="E21" s="41">
        <f>ElecSingle_nonSC_Nil!M177</f>
        <v>1.4356571932019804</v>
      </c>
      <c r="F21" s="41">
        <f>ElecSingle_nonSC_Nil!N177</f>
        <v>1.5130131115943271</v>
      </c>
      <c r="G21" s="7"/>
      <c r="H21" s="142" t="s">
        <v>398</v>
      </c>
      <c r="I21" s="41">
        <f>ElecMulti_nonSC_Nil!K177</f>
        <v>1.3687458945391859</v>
      </c>
      <c r="J21" s="41">
        <f>ElecMulti_nonSC_Nil!L177</f>
        <v>1.3775593735073792</v>
      </c>
      <c r="K21" s="41">
        <f>ElecMulti_nonSC_Nil!M177</f>
        <v>1.4407829400894314</v>
      </c>
      <c r="L21" s="41">
        <f>ElecMulti_nonSC_Nil!N177</f>
        <v>1.5181764855650806</v>
      </c>
      <c r="N21" s="142" t="s">
        <v>398</v>
      </c>
      <c r="O21" s="41">
        <f>Gas_nonSC_Nil!K177</f>
        <v>1.5291767918467845</v>
      </c>
      <c r="P21" s="41">
        <f>Gas_nonSC_Nil!L177</f>
        <v>1.544650720878906</v>
      </c>
      <c r="Q21" s="41">
        <f>Gas_nonSC_Nil!M177</f>
        <v>1.601615500438567</v>
      </c>
      <c r="R21" s="41">
        <f>Gas_nonSC_Nil!N177</f>
        <v>1.6968612571753814</v>
      </c>
      <c r="S21" s="7"/>
      <c r="T21" s="142" t="s">
        <v>398</v>
      </c>
      <c r="U21" s="41">
        <f t="shared" si="0"/>
        <v>2.892930366025011</v>
      </c>
      <c r="V21" s="41">
        <f t="shared" si="1"/>
        <v>2.9171534371838428</v>
      </c>
      <c r="W21" s="41">
        <f t="shared" si="2"/>
        <v>3.0372726936405474</v>
      </c>
      <c r="X21" s="41">
        <f t="shared" si="3"/>
        <v>3.2098743687697082</v>
      </c>
    </row>
    <row r="22" spans="2:24" s="200" customFormat="1" ht="10.5" customHeight="1" x14ac:dyDescent="0.3">
      <c r="B22" s="194" t="s">
        <v>415</v>
      </c>
      <c r="C22" s="41">
        <f>ElecSingle_nonSC_Nil!K178</f>
        <v>0.82092952245596074</v>
      </c>
      <c r="D22" s="41">
        <f>ElecSingle_nonSC_Nil!L178</f>
        <v>0.82772237077404431</v>
      </c>
      <c r="E22" s="41">
        <f>ElecSingle_nonSC_Nil!M178</f>
        <v>0.872490707601143</v>
      </c>
      <c r="F22" s="41">
        <f>ElecSingle_nonSC_Nil!N178</f>
        <v>0.93254996970194826</v>
      </c>
      <c r="G22" s="7"/>
      <c r="H22" s="194" t="s">
        <v>415</v>
      </c>
      <c r="I22" s="41">
        <f>ElecMulti_nonSC_Nil!K178</f>
        <v>0.82480556818434703</v>
      </c>
      <c r="J22" s="41">
        <f>ElecMulti_nonSC_Nil!L178</f>
        <v>0.83164836773183459</v>
      </c>
      <c r="K22" s="41">
        <f>ElecMulti_nonSC_Nil!M178</f>
        <v>0.87647034590385664</v>
      </c>
      <c r="L22" s="41">
        <f>ElecMulti_nonSC_Nil!N178</f>
        <v>0.93655882173394267</v>
      </c>
      <c r="N22" s="194" t="s">
        <v>415</v>
      </c>
      <c r="O22" s="41">
        <f>Gas_nonSC_Nil!K178</f>
        <v>1.187255372939656</v>
      </c>
      <c r="P22" s="41">
        <f>Gas_nonSC_Nil!L178</f>
        <v>1.1992693568569019</v>
      </c>
      <c r="Q22" s="41">
        <f>Gas_nonSC_Nil!M178</f>
        <v>1.2434969052745386</v>
      </c>
      <c r="R22" s="41">
        <f>Gas_nonSC_Nil!N178</f>
        <v>1.3174458672509481</v>
      </c>
      <c r="S22" s="7"/>
      <c r="T22" s="194" t="s">
        <v>415</v>
      </c>
      <c r="U22" s="41">
        <f t="shared" si="0"/>
        <v>2.0081848953956167</v>
      </c>
      <c r="V22" s="41">
        <f t="shared" si="1"/>
        <v>2.0269917276309464</v>
      </c>
      <c r="W22" s="41">
        <f t="shared" si="2"/>
        <v>2.1159876128756814</v>
      </c>
      <c r="X22" s="41">
        <f t="shared" si="3"/>
        <v>2.2499958369528965</v>
      </c>
    </row>
    <row r="23" spans="2:24" s="200" customFormat="1" ht="10.5" customHeight="1" x14ac:dyDescent="0.3">
      <c r="B23" s="142" t="s">
        <v>381</v>
      </c>
      <c r="C23" s="41">
        <f>ElecSingle_nonSC_Nil!K179</f>
        <v>73.961187000751366</v>
      </c>
      <c r="D23" s="41">
        <f>ElecSingle_nonSC_Nil!L179</f>
        <v>74.437210155759857</v>
      </c>
      <c r="E23" s="41">
        <f>ElecSingle_nonSC_Nil!M179</f>
        <v>77.869052806170515</v>
      </c>
      <c r="F23" s="41">
        <f>ElecSingle_nonSC_Nil!N179</f>
        <v>82.077832112576658</v>
      </c>
      <c r="G23" s="7"/>
      <c r="H23" s="142" t="s">
        <v>381</v>
      </c>
      <c r="I23" s="41">
        <f>ElecMulti_nonSC_Nil!K179</f>
        <v>74.232809070049115</v>
      </c>
      <c r="J23" s="41">
        <f>ElecMulti_nonSC_Nil!L179</f>
        <v>74.712332662680211</v>
      </c>
      <c r="K23" s="41">
        <f>ElecMulti_nonSC_Nil!M179</f>
        <v>78.147934343331784</v>
      </c>
      <c r="L23" s="41">
        <f>ElecMulti_nonSC_Nil!N179</f>
        <v>82.358760863355897</v>
      </c>
      <c r="N23" s="142" t="s">
        <v>381</v>
      </c>
      <c r="O23" s="41">
        <f>Gas_nonSC_Nil!K179</f>
        <v>83.199421209354028</v>
      </c>
      <c r="P23" s="41">
        <f>Gas_nonSC_Nil!L179</f>
        <v>84.041326439783489</v>
      </c>
      <c r="Q23" s="41">
        <f>Gas_nonSC_Nil!M179</f>
        <v>87.140665060374516</v>
      </c>
      <c r="R23" s="41">
        <f>Gas_nonSC_Nil!N179</f>
        <v>92.322794344183208</v>
      </c>
      <c r="S23" s="7"/>
      <c r="T23" s="142" t="s">
        <v>381</v>
      </c>
      <c r="U23" s="41">
        <f t="shared" si="0"/>
        <v>157.16060821010541</v>
      </c>
      <c r="V23" s="41">
        <f t="shared" si="1"/>
        <v>158.47853659554335</v>
      </c>
      <c r="W23" s="41">
        <f t="shared" si="2"/>
        <v>165.00971786654503</v>
      </c>
      <c r="X23" s="41">
        <f t="shared" si="3"/>
        <v>174.40062645675988</v>
      </c>
    </row>
    <row r="24" spans="2:24" s="200" customFormat="1" ht="10.5" customHeight="1" x14ac:dyDescent="0.3">
      <c r="B24"/>
      <c r="C24"/>
      <c r="D24"/>
      <c r="E24"/>
      <c r="F24"/>
      <c r="G24" s="7"/>
      <c r="H24"/>
      <c r="I24"/>
      <c r="J24"/>
      <c r="K24"/>
      <c r="L24"/>
      <c r="N24"/>
      <c r="O24"/>
      <c r="P24"/>
      <c r="Q24"/>
      <c r="R24"/>
      <c r="S24" s="7"/>
      <c r="T24" s="142" t="s">
        <v>382</v>
      </c>
      <c r="U24" s="41">
        <f>U23*1.05</f>
        <v>165.01863862061069</v>
      </c>
      <c r="V24" s="41">
        <f>V23*1.05</f>
        <v>166.40246342532052</v>
      </c>
      <c r="W24" s="41">
        <f>W23*1.05</f>
        <v>173.2602037598723</v>
      </c>
      <c r="X24" s="41">
        <f>X23*1.05</f>
        <v>183.12065777959788</v>
      </c>
    </row>
    <row r="25" spans="2:24" s="200" customFormat="1" ht="10.5" customHeight="1" x14ac:dyDescent="0.3">
      <c r="B25" s="203"/>
      <c r="C25" s="203"/>
      <c r="D25" s="203"/>
      <c r="E25" s="203"/>
      <c r="F25" s="203"/>
      <c r="G25" s="203"/>
      <c r="H25" s="203"/>
      <c r="I25" s="203"/>
      <c r="J25" s="203"/>
      <c r="K25" s="203"/>
      <c r="L25" s="203"/>
      <c r="N25" s="203"/>
      <c r="O25" s="203"/>
      <c r="P25" s="203"/>
      <c r="Q25" s="203"/>
      <c r="R25" s="203"/>
      <c r="S25" s="203"/>
      <c r="T25" s="203"/>
      <c r="U25" s="203"/>
      <c r="V25" s="203"/>
      <c r="W25" s="203"/>
      <c r="X25" s="203"/>
    </row>
    <row r="26" spans="2:24" s="200" customFormat="1" ht="38.25" customHeight="1" x14ac:dyDescent="0.3">
      <c r="B26" s="204" t="s">
        <v>416</v>
      </c>
      <c r="C26" s="110" t="s">
        <v>432</v>
      </c>
      <c r="D26" s="110" t="s">
        <v>433</v>
      </c>
      <c r="E26" s="110" t="s">
        <v>434</v>
      </c>
      <c r="F26" s="110" t="s">
        <v>435</v>
      </c>
      <c r="G26" s="7"/>
      <c r="H26" s="204" t="s">
        <v>416</v>
      </c>
      <c r="I26" s="110" t="s">
        <v>432</v>
      </c>
      <c r="J26" s="110" t="s">
        <v>433</v>
      </c>
      <c r="K26" s="110" t="s">
        <v>434</v>
      </c>
      <c r="L26" s="110" t="s">
        <v>435</v>
      </c>
      <c r="N26" s="204" t="s">
        <v>416</v>
      </c>
      <c r="O26" s="110" t="s">
        <v>432</v>
      </c>
      <c r="P26" s="110" t="s">
        <v>433</v>
      </c>
      <c r="Q26" s="110" t="s">
        <v>434</v>
      </c>
      <c r="R26" s="110" t="s">
        <v>435</v>
      </c>
      <c r="S26" s="7"/>
      <c r="T26" s="204" t="s">
        <v>416</v>
      </c>
      <c r="U26" s="110" t="s">
        <v>432</v>
      </c>
      <c r="V26" s="110" t="s">
        <v>433</v>
      </c>
      <c r="W26" s="110" t="s">
        <v>434</v>
      </c>
      <c r="X26" s="110" t="s">
        <v>435</v>
      </c>
    </row>
    <row r="27" spans="2:24" s="200" customFormat="1" ht="10.5" customHeight="1" x14ac:dyDescent="0.3">
      <c r="B27" s="142" t="s">
        <v>344</v>
      </c>
      <c r="C27" s="41">
        <f>ElecSingle_nonSC_3100kWh!K169</f>
        <v>169.88895293846446</v>
      </c>
      <c r="D27" s="41">
        <f>ElecSingle_nonSC_3100kWh!L169</f>
        <v>163.30415501175747</v>
      </c>
      <c r="E27" s="41">
        <f>ElecSingle_nonSC_3100kWh!M169</f>
        <v>173.00787901742277</v>
      </c>
      <c r="F27" s="41">
        <f>ElecSingle_nonSC_3100kWh!N169</f>
        <v>192.50717305652233</v>
      </c>
      <c r="G27" s="7"/>
      <c r="H27" s="142" t="s">
        <v>344</v>
      </c>
      <c r="I27" s="41">
        <f>ElecMulti_nonSC_4200kWh!K169</f>
        <v>230.88684813796391</v>
      </c>
      <c r="J27" s="41">
        <f>ElecMulti_nonSC_4200kWh!L169</f>
        <v>222.34586456715232</v>
      </c>
      <c r="K27" s="41">
        <f>ElecMulti_nonSC_4200kWh!M169</f>
        <v>235.20564632038173</v>
      </c>
      <c r="L27" s="41">
        <f>ElecMulti_nonSC_4200kWh!N169</f>
        <v>262.51040564642722</v>
      </c>
      <c r="N27" s="142" t="s">
        <v>344</v>
      </c>
      <c r="O27" s="41">
        <f>Gas_nonSC_12000kWh!K169</f>
        <v>198.69632812507547</v>
      </c>
      <c r="P27" s="41">
        <f>Gas_nonSC_12000kWh!L169</f>
        <v>197.02435876353644</v>
      </c>
      <c r="Q27" s="41">
        <f>Gas_nonSC_12000kWh!M169</f>
        <v>213.56709457345292</v>
      </c>
      <c r="R27" s="41">
        <f>Gas_nonSC_12000kWh!N169</f>
        <v>240.8727144110012</v>
      </c>
      <c r="S27" s="7"/>
      <c r="T27" s="142" t="s">
        <v>344</v>
      </c>
      <c r="U27" s="41">
        <f>IFERROR(C27+O27,"-")</f>
        <v>368.58528106353992</v>
      </c>
      <c r="V27" s="41">
        <f t="shared" ref="V27:V37" si="4">IFERROR(D27+P27,"-")</f>
        <v>360.32851377529391</v>
      </c>
      <c r="W27" s="41">
        <f t="shared" ref="W27:W37" si="5">IFERROR(E27+Q27,"-")</f>
        <v>386.57497359087569</v>
      </c>
      <c r="X27" s="41">
        <f t="shared" ref="X27:X37" si="6">IFERROR(F27+R27,"-")</f>
        <v>433.37988746752353</v>
      </c>
    </row>
    <row r="28" spans="2:24" s="200" customFormat="1" ht="10.5" customHeight="1" x14ac:dyDescent="0.3">
      <c r="B28" s="142" t="s">
        <v>303</v>
      </c>
      <c r="C28" s="41">
        <f>ElecSingle_nonSC_3100kWh!K170</f>
        <v>3.4648843503671367</v>
      </c>
      <c r="D28" s="41">
        <f>ElecSingle_nonSC_3100kWh!L170</f>
        <v>3.3612879396840958</v>
      </c>
      <c r="E28" s="41">
        <f>ElecSingle_nonSC_3100kWh!M170</f>
        <v>11.652403061262774</v>
      </c>
      <c r="F28" s="41">
        <f>ElecSingle_nonSC_3100kWh!N170</f>
        <v>11.077105801368656</v>
      </c>
      <c r="G28" s="7"/>
      <c r="H28" s="142" t="s">
        <v>303</v>
      </c>
      <c r="I28" s="41">
        <f>ElecMulti_nonSC_4200kWh!K170</f>
        <v>3.695838468799503</v>
      </c>
      <c r="J28" s="41">
        <f>ElecMulti_nonSC_4200kWh!L170</f>
        <v>3.5853367720281919</v>
      </c>
      <c r="K28" s="41">
        <f>ElecMulti_nonSC_4200kWh!M170</f>
        <v>12.42910064094038</v>
      </c>
      <c r="L28" s="41">
        <f>ElecMulti_nonSC_4200kWh!N170</f>
        <v>11.815456613688003</v>
      </c>
      <c r="N28" s="142" t="s">
        <v>303</v>
      </c>
      <c r="O28" s="41"/>
      <c r="P28" s="41"/>
      <c r="Q28" s="41"/>
      <c r="R28" s="41"/>
      <c r="S28" s="7"/>
      <c r="T28" s="142" t="s">
        <v>303</v>
      </c>
      <c r="U28" s="41">
        <f t="shared" ref="U28:U37" si="7">IFERROR(C28+O28,"-")</f>
        <v>3.4648843503671367</v>
      </c>
      <c r="V28" s="41">
        <f t="shared" si="4"/>
        <v>3.3612879396840958</v>
      </c>
      <c r="W28" s="41">
        <f t="shared" si="5"/>
        <v>11.652403061262774</v>
      </c>
      <c r="X28" s="41">
        <f t="shared" si="6"/>
        <v>11.077105801368656</v>
      </c>
    </row>
    <row r="29" spans="2:24" s="200" customFormat="1" ht="10.5" customHeight="1" x14ac:dyDescent="0.3">
      <c r="B29" s="142" t="s">
        <v>345</v>
      </c>
      <c r="C29" s="41">
        <f>ElecSingle_nonSC_3100kWh!K171</f>
        <v>97.872125918163235</v>
      </c>
      <c r="D29" s="41">
        <f>ElecSingle_nonSC_3100kWh!L171</f>
        <v>97.060884386883117</v>
      </c>
      <c r="E29" s="41">
        <f>ElecSingle_nonSC_3100kWh!M171</f>
        <v>118.32747921691032</v>
      </c>
      <c r="F29" s="41">
        <f>ElecSingle_nonSC_3100kWh!N171</f>
        <v>116.16782199540792</v>
      </c>
      <c r="G29" s="7"/>
      <c r="H29" s="142" t="s">
        <v>345</v>
      </c>
      <c r="I29" s="41">
        <f>ElecMulti_nonSC_4200kWh!K171</f>
        <v>130.55258801843289</v>
      </c>
      <c r="J29" s="41">
        <f>ElecMulti_nonSC_4200kWh!L171</f>
        <v>129.35238675068516</v>
      </c>
      <c r="K29" s="41">
        <f>ElecMulti_nonSC_4200kWh!M171</f>
        <v>157.8318837971301</v>
      </c>
      <c r="L29" s="41">
        <f>ElecMulti_nonSC_4200kWh!N171</f>
        <v>154.90031342319386</v>
      </c>
      <c r="N29" s="142" t="s">
        <v>345</v>
      </c>
      <c r="O29" s="41">
        <f>Gas_nonSC_12000kWh!K171</f>
        <v>19.106297226763822</v>
      </c>
      <c r="P29" s="41">
        <f>Gas_nonSC_12000kWh!L171</f>
        <v>19.106297226763822</v>
      </c>
      <c r="Q29" s="41">
        <f>Gas_nonSC_12000kWh!M171</f>
        <v>20.852393125569616</v>
      </c>
      <c r="R29" s="41">
        <f>Gas_nonSC_12000kWh!N171</f>
        <v>20.852393125569616</v>
      </c>
      <c r="S29" s="7"/>
      <c r="T29" s="142" t="s">
        <v>345</v>
      </c>
      <c r="U29" s="41">
        <f t="shared" si="7"/>
        <v>116.97842314492706</v>
      </c>
      <c r="V29" s="41">
        <f t="shared" si="4"/>
        <v>116.16718161364693</v>
      </c>
      <c r="W29" s="41">
        <f t="shared" si="5"/>
        <v>139.17987234247994</v>
      </c>
      <c r="X29" s="41">
        <f t="shared" si="6"/>
        <v>137.02021512097753</v>
      </c>
    </row>
    <row r="30" spans="2:24" s="200" customFormat="1" ht="10.5" customHeight="1" x14ac:dyDescent="0.3">
      <c r="B30" s="142" t="s">
        <v>346</v>
      </c>
      <c r="C30" s="41">
        <f>ElecSingle_nonSC_3100kWh!K172</f>
        <v>134.94626558994401</v>
      </c>
      <c r="D30" s="41">
        <f>ElecSingle_nonSC_3100kWh!L172</f>
        <v>135.83719089936108</v>
      </c>
      <c r="E30" s="41">
        <f>ElecSingle_nonSC_3100kWh!M172</f>
        <v>131.67837067324322</v>
      </c>
      <c r="F30" s="41">
        <f>ElecSingle_nonSC_3100kWh!N172</f>
        <v>131.2842545781717</v>
      </c>
      <c r="G30" s="7"/>
      <c r="H30" s="142" t="s">
        <v>346</v>
      </c>
      <c r="I30" s="41">
        <f>ElecMulti_nonSC_4200kWh!K172</f>
        <v>140.67827761874798</v>
      </c>
      <c r="J30" s="41">
        <f>ElecMulti_nonSC_4200kWh!L172</f>
        <v>141.88362767308908</v>
      </c>
      <c r="K30" s="41">
        <f>ElecMulti_nonSC_4200kWh!M172</f>
        <v>146.74643050364855</v>
      </c>
      <c r="L30" s="41">
        <f>ElecMulti_nonSC_4200kWh!N172</f>
        <v>146.21321809921974</v>
      </c>
      <c r="N30" s="142" t="s">
        <v>346</v>
      </c>
      <c r="O30" s="41">
        <f>Gas_nonSC_12000kWh!K172</f>
        <v>122.43954491549439</v>
      </c>
      <c r="P30" s="41">
        <f>Gas_nonSC_12000kWh!L172</f>
        <v>122.46354491524748</v>
      </c>
      <c r="Q30" s="41">
        <f>Gas_nonSC_12000kWh!M172</f>
        <v>126.26991866834115</v>
      </c>
      <c r="R30" s="41">
        <f>Gas_nonSC_12000kWh!N172</f>
        <v>126.34191866760045</v>
      </c>
      <c r="S30" s="7"/>
      <c r="T30" s="142" t="s">
        <v>346</v>
      </c>
      <c r="U30" s="41">
        <f t="shared" si="7"/>
        <v>257.38581050543837</v>
      </c>
      <c r="V30" s="41">
        <f t="shared" si="4"/>
        <v>258.30073581460857</v>
      </c>
      <c r="W30" s="41">
        <f t="shared" si="5"/>
        <v>257.94828934158437</v>
      </c>
      <c r="X30" s="41">
        <f t="shared" si="6"/>
        <v>257.62617324577218</v>
      </c>
    </row>
    <row r="31" spans="2:24" s="200" customFormat="1" ht="10.5" customHeight="1" x14ac:dyDescent="0.3">
      <c r="B31" s="142" t="s">
        <v>347</v>
      </c>
      <c r="C31" s="41">
        <f>ElecSingle_nonSC_3100kWh!K173</f>
        <v>78.295113082354064</v>
      </c>
      <c r="D31" s="41">
        <f>ElecSingle_nonSC_3100kWh!L173</f>
        <v>79.29103917831354</v>
      </c>
      <c r="E31" s="41">
        <f>ElecSingle_nonSC_3100kWh!M173</f>
        <v>80.440184673651416</v>
      </c>
      <c r="F31" s="41">
        <f>ElecSingle_nonSC_3100kWh!N173</f>
        <v>81.129671970854147</v>
      </c>
      <c r="G31" s="7"/>
      <c r="H31" s="142" t="s">
        <v>347</v>
      </c>
      <c r="I31" s="41">
        <f>ElecMulti_nonSC_4200kWh!K173</f>
        <v>78.295113082354064</v>
      </c>
      <c r="J31" s="41">
        <f>ElecMulti_nonSC_4200kWh!L173</f>
        <v>79.29103917831354</v>
      </c>
      <c r="K31" s="41">
        <f>ElecMulti_nonSC_4200kWh!M173</f>
        <v>80.440184673651416</v>
      </c>
      <c r="L31" s="41">
        <f>ElecMulti_nonSC_4200kWh!N173</f>
        <v>81.129671970854147</v>
      </c>
      <c r="N31" s="142" t="s">
        <v>347</v>
      </c>
      <c r="O31" s="41">
        <f>Gas_nonSC_12000kWh!K173</f>
        <v>89.262431515501163</v>
      </c>
      <c r="P31" s="41">
        <f>Gas_nonSC_12000kWh!L173</f>
        <v>90.397863618927289</v>
      </c>
      <c r="Q31" s="41">
        <f>Gas_nonSC_12000kWh!M173</f>
        <v>91.707977584419027</v>
      </c>
      <c r="R31" s="41">
        <f>Gas_nonSC_12000kWh!N173</f>
        <v>92.494045963714044</v>
      </c>
      <c r="S31" s="7"/>
      <c r="T31" s="142" t="s">
        <v>347</v>
      </c>
      <c r="U31" s="41">
        <f t="shared" si="7"/>
        <v>167.55754459785521</v>
      </c>
      <c r="V31" s="41">
        <f t="shared" si="4"/>
        <v>169.68890279724081</v>
      </c>
      <c r="W31" s="41">
        <f t="shared" si="5"/>
        <v>172.14816225807044</v>
      </c>
      <c r="X31" s="41">
        <f t="shared" si="6"/>
        <v>173.62371793456819</v>
      </c>
    </row>
    <row r="32" spans="2:24" s="200" customFormat="1" ht="10.5" customHeight="1" x14ac:dyDescent="0.3">
      <c r="B32" s="142" t="s">
        <v>45</v>
      </c>
      <c r="C32" s="41">
        <f>ElecSingle_nonSC_3100kWh!K174</f>
        <v>0</v>
      </c>
      <c r="D32" s="41">
        <f>ElecSingle_nonSC_3100kWh!L174</f>
        <v>-0.20799732489328449</v>
      </c>
      <c r="E32" s="41">
        <f>ElecSingle_nonSC_3100kWh!M174</f>
        <v>2.3528451635617822</v>
      </c>
      <c r="F32" s="41">
        <f>ElecSingle_nonSC_3100kWh!N174</f>
        <v>7.2761707297620708</v>
      </c>
      <c r="G32" s="7"/>
      <c r="H32" s="142" t="s">
        <v>45</v>
      </c>
      <c r="I32" s="41">
        <f>ElecMulti_nonSC_4200kWh!K174</f>
        <v>0</v>
      </c>
      <c r="J32" s="41">
        <f>ElecMulti_nonSC_4200kWh!L174</f>
        <v>-0.20799732489328449</v>
      </c>
      <c r="K32" s="41">
        <f>ElecMulti_nonSC_4200kWh!M174</f>
        <v>2.3528451635617822</v>
      </c>
      <c r="L32" s="41">
        <f>ElecMulti_nonSC_4200kWh!N174</f>
        <v>7.2761707297620708</v>
      </c>
      <c r="N32" s="142" t="s">
        <v>45</v>
      </c>
      <c r="O32" s="41">
        <f>Gas_nonSC_12000kWh!K174</f>
        <v>0</v>
      </c>
      <c r="P32" s="41">
        <f>Gas_nonSC_12000kWh!L174</f>
        <v>-0.16682483423186589</v>
      </c>
      <c r="Q32" s="41">
        <f>Gas_nonSC_12000kWh!M174</f>
        <v>1.8623630218072369</v>
      </c>
      <c r="R32" s="41">
        <f>Gas_nonSC_12000kWh!N174</f>
        <v>7.7734666259964191</v>
      </c>
      <c r="S32" s="7"/>
      <c r="T32" s="142" t="s">
        <v>45</v>
      </c>
      <c r="U32" s="41">
        <f t="shared" si="7"/>
        <v>0</v>
      </c>
      <c r="V32" s="41">
        <f t="shared" si="4"/>
        <v>-0.37482215912515038</v>
      </c>
      <c r="W32" s="41">
        <f t="shared" si="5"/>
        <v>4.2152081853690193</v>
      </c>
      <c r="X32" s="41">
        <f t="shared" si="6"/>
        <v>15.04963735575849</v>
      </c>
    </row>
    <row r="33" spans="2:25" s="200" customFormat="1" ht="10.5" customHeight="1" x14ac:dyDescent="0.3">
      <c r="B33" s="142" t="s">
        <v>399</v>
      </c>
      <c r="C33" s="41">
        <f>ElecSingle_nonSC_3100kWh!K175</f>
        <v>4.4969378125021686</v>
      </c>
      <c r="D33" s="41">
        <f>ElecSingle_nonSC_3100kWh!L175</f>
        <v>4.5541395654987715</v>
      </c>
      <c r="E33" s="41">
        <f>ElecSingle_nonSC_3100kWh!M175</f>
        <v>4.6201415881871588</v>
      </c>
      <c r="F33" s="41">
        <f>ElecSingle_nonSC_3100kWh!N175</f>
        <v>4.659742801800193</v>
      </c>
      <c r="G33" s="7"/>
      <c r="H33" s="142" t="s">
        <v>399</v>
      </c>
      <c r="I33" s="41">
        <f>ElecMulti_nonSC_4200kWh!K175</f>
        <v>4.4969378125021686</v>
      </c>
      <c r="J33" s="41">
        <f>ElecMulti_nonSC_4200kWh!L175</f>
        <v>4.5541395654987715</v>
      </c>
      <c r="K33" s="41">
        <f>ElecMulti_nonSC_4200kWh!M175</f>
        <v>4.6201415881871588</v>
      </c>
      <c r="L33" s="41">
        <f>ElecMulti_nonSC_4200kWh!N175</f>
        <v>4.659742801800193</v>
      </c>
      <c r="N33" s="142" t="s">
        <v>399</v>
      </c>
      <c r="O33" s="41">
        <f>Gas_nonSC_12000kWh!K175</f>
        <v>4.4686151207874394</v>
      </c>
      <c r="P33" s="41">
        <f>Gas_nonSC_12000kWh!L175</f>
        <v>4.5254566047113505</v>
      </c>
      <c r="Q33" s="41">
        <f>Gas_nonSC_12000kWh!M175</f>
        <v>4.5910429323158599</v>
      </c>
      <c r="R33" s="41">
        <f>Gas_nonSC_12000kWh!N175</f>
        <v>4.6303947288785698</v>
      </c>
      <c r="S33" s="7"/>
      <c r="T33" s="142" t="s">
        <v>399</v>
      </c>
      <c r="U33" s="41">
        <f t="shared" si="7"/>
        <v>8.965552933289608</v>
      </c>
      <c r="V33" s="41">
        <f t="shared" si="4"/>
        <v>9.079596170210122</v>
      </c>
      <c r="W33" s="41">
        <f t="shared" si="5"/>
        <v>9.2111845205030178</v>
      </c>
      <c r="X33" s="41">
        <f t="shared" si="6"/>
        <v>9.2901375306787628</v>
      </c>
    </row>
    <row r="34" spans="2:25" s="200" customFormat="1" ht="10.5" customHeight="1" x14ac:dyDescent="0.3">
      <c r="B34" s="142" t="s">
        <v>417</v>
      </c>
      <c r="C34" s="41">
        <f>ElecSingle_nonSC_3100kWh!K176</f>
        <v>6.9966892858875607</v>
      </c>
      <c r="D34" s="41">
        <f>ElecSingle_nonSC_3100kWh!L176</f>
        <v>6.9126254119122459</v>
      </c>
      <c r="E34" s="41">
        <f>ElecSingle_nonSC_3100kWh!M176</f>
        <v>7.4731579619970088</v>
      </c>
      <c r="F34" s="41">
        <f>ElecSingle_nonSC_3100kWh!N176</f>
        <v>7.7906375141521762</v>
      </c>
      <c r="G34" s="7"/>
      <c r="H34" s="142" t="s">
        <v>417</v>
      </c>
      <c r="I34" s="41">
        <f>ElecMulti_nonSC_4200kWh!K176</f>
        <v>8.3782530347207693</v>
      </c>
      <c r="J34" s="41">
        <f>ElecMulti_nonSC_4200kWh!L176</f>
        <v>8.2655347476072603</v>
      </c>
      <c r="K34" s="41">
        <f>ElecMulti_nonSC_4200kWh!M176</f>
        <v>9.1083081379163815</v>
      </c>
      <c r="L34" s="41">
        <f>ElecMulti_nonSC_4200kWh!N176</f>
        <v>9.5219668827252093</v>
      </c>
      <c r="N34" s="142" t="s">
        <v>417</v>
      </c>
      <c r="O34" s="41">
        <f>Gas_nonSC_12000kWh!K176</f>
        <v>4.8512006062307105</v>
      </c>
      <c r="P34" s="41">
        <f>Gas_nonSC_12000kWh!L176</f>
        <v>4.843527296604341</v>
      </c>
      <c r="Q34" s="41">
        <f>Gas_nonSC_12000kWh!M176</f>
        <v>5.1308068662293902</v>
      </c>
      <c r="R34" s="41">
        <f>Gas_nonSC_12000kWh!N176</f>
        <v>5.5156773659856793</v>
      </c>
      <c r="S34" s="7"/>
      <c r="T34" s="142" t="s">
        <v>417</v>
      </c>
      <c r="U34" s="41">
        <f t="shared" si="7"/>
        <v>11.847889892118271</v>
      </c>
      <c r="V34" s="41">
        <f t="shared" si="4"/>
        <v>11.756152708516588</v>
      </c>
      <c r="W34" s="41">
        <f t="shared" si="5"/>
        <v>12.603964828226399</v>
      </c>
      <c r="X34" s="41">
        <f t="shared" si="6"/>
        <v>13.306314880137855</v>
      </c>
    </row>
    <row r="35" spans="2:25" s="200" customFormat="1" ht="10.5" customHeight="1" x14ac:dyDescent="0.3">
      <c r="B35" s="142" t="s">
        <v>398</v>
      </c>
      <c r="C35" s="41">
        <f>ElecSingle_nonSC_3100kWh!K177</f>
        <v>9.4232584105759685</v>
      </c>
      <c r="D35" s="41">
        <f>ElecSingle_nonSC_3100kWh!L177</f>
        <v>9.3121531763018233</v>
      </c>
      <c r="E35" s="41">
        <f>ElecSingle_nonSC_3100kWh!M177</f>
        <v>10.061496765768494</v>
      </c>
      <c r="F35" s="41">
        <f>ElecSingle_nonSC_3100kWh!N177</f>
        <v>10.485958990512746</v>
      </c>
      <c r="G35" s="7"/>
      <c r="H35" s="142" t="s">
        <v>398</v>
      </c>
      <c r="I35" s="41">
        <f>ElecMulti_nonSC_4200kWh!K177</f>
        <v>11.342693267296903</v>
      </c>
      <c r="J35" s="41">
        <f>ElecMulti_nonSC_4200kWh!L177</f>
        <v>11.19232870666014</v>
      </c>
      <c r="K35" s="41">
        <f>ElecMulti_nonSC_4200kWh!M177</f>
        <v>12.325956275682932</v>
      </c>
      <c r="L35" s="41">
        <f>ElecMulti_nonSC_4200kWh!N177</f>
        <v>12.882511977185738</v>
      </c>
      <c r="N35" s="142" t="s">
        <v>398</v>
      </c>
      <c r="O35" s="41">
        <f>Gas_nonSC_12000kWh!K177</f>
        <v>8.3376639326872048</v>
      </c>
      <c r="P35" s="41">
        <f>Gas_nonSC_12000kWh!L177</f>
        <v>8.3256902482396207</v>
      </c>
      <c r="Q35" s="41">
        <f>Gas_nonSC_12000kWh!M177</f>
        <v>8.8156503386705669</v>
      </c>
      <c r="R35" s="41">
        <f>Gas_nonSC_12000kWh!N177</f>
        <v>9.4711316068861748</v>
      </c>
      <c r="S35" s="7"/>
      <c r="T35" s="142" t="s">
        <v>398</v>
      </c>
      <c r="U35" s="41">
        <f t="shared" si="7"/>
        <v>17.760922343263175</v>
      </c>
      <c r="V35" s="41">
        <f t="shared" si="4"/>
        <v>17.637843424541444</v>
      </c>
      <c r="W35" s="41">
        <f t="shared" si="5"/>
        <v>18.877147104439061</v>
      </c>
      <c r="X35" s="41">
        <f t="shared" si="6"/>
        <v>19.957090597398921</v>
      </c>
    </row>
    <row r="36" spans="2:25" s="200" customFormat="1" ht="10.5" customHeight="1" x14ac:dyDescent="0.3">
      <c r="B36" s="194" t="s">
        <v>415</v>
      </c>
      <c r="C36" s="41">
        <f>ElecSingle_nonSC_3100kWh!K178</f>
        <v>5.3626734033962729</v>
      </c>
      <c r="D36" s="41">
        <f>ElecSingle_nonSC_3100kWh!L178</f>
        <v>5.2635135688265704</v>
      </c>
      <c r="E36" s="41">
        <f>ElecSingle_nonSC_3100kWh!M178</f>
        <v>5.905510640676086</v>
      </c>
      <c r="F36" s="41">
        <f>ElecSingle_nonSC_3100kWh!N178</f>
        <v>6.2407692608734919</v>
      </c>
      <c r="G36" s="7"/>
      <c r="H36" s="194" t="s">
        <v>415</v>
      </c>
      <c r="I36" s="41">
        <f>ElecMulti_nonSC_4200kWh!K178</f>
        <v>6.7699458696672279</v>
      </c>
      <c r="J36" s="41">
        <f>ElecMulti_nonSC_4200kWh!L178</f>
        <v>6.6357532358263978</v>
      </c>
      <c r="K36" s="41">
        <f>ElecMulti_nonSC_4200kWh!M178</f>
        <v>7.4455068064443797</v>
      </c>
      <c r="L36" s="41">
        <f>ElecMulti_nonSC_4200kWh!N178</f>
        <v>7.8853366572971364</v>
      </c>
      <c r="N36" s="194" t="s">
        <v>415</v>
      </c>
      <c r="O36" s="41">
        <f>Gas_nonSC_12000kWh!K178</f>
        <v>4.7008705632201373</v>
      </c>
      <c r="P36" s="41">
        <f>Gas_nonSC_12000kWh!L178</f>
        <v>4.6912267371209984</v>
      </c>
      <c r="Q36" s="41">
        <f>Gas_nonSC_12000kWh!M178</f>
        <v>5.0165292962067705</v>
      </c>
      <c r="R36" s="41">
        <f>Gas_nonSC_12000kWh!N178</f>
        <v>5.5244037160303634</v>
      </c>
      <c r="S36" s="7"/>
      <c r="T36" s="194" t="s">
        <v>415</v>
      </c>
      <c r="U36" s="41">
        <f t="shared" si="7"/>
        <v>10.063543966616411</v>
      </c>
      <c r="V36" s="41">
        <f t="shared" si="4"/>
        <v>9.9547403059475688</v>
      </c>
      <c r="W36" s="41">
        <f t="shared" si="5"/>
        <v>10.922039936882857</v>
      </c>
      <c r="X36" s="41">
        <f t="shared" si="6"/>
        <v>11.765172976903855</v>
      </c>
    </row>
    <row r="37" spans="2:25" s="200" customFormat="1" ht="10.5" customHeight="1" x14ac:dyDescent="0.3">
      <c r="B37" s="142" t="s">
        <v>381</v>
      </c>
      <c r="C37" s="41">
        <f>ElecSingle_nonSC_3100kWh!K179</f>
        <v>510.74690079165481</v>
      </c>
      <c r="D37" s="41">
        <f>ElecSingle_nonSC_3100kWh!L179</f>
        <v>504.68899181364543</v>
      </c>
      <c r="E37" s="41">
        <f>ElecSingle_nonSC_3100kWh!M179</f>
        <v>545.51946876268096</v>
      </c>
      <c r="F37" s="41">
        <f>ElecSingle_nonSC_3100kWh!N179</f>
        <v>568.61930669942547</v>
      </c>
      <c r="G37" s="7"/>
      <c r="H37" s="142" t="s">
        <v>381</v>
      </c>
      <c r="I37" s="41">
        <f>ElecMulti_nonSC_4200kWh!K179</f>
        <v>615.09649531048558</v>
      </c>
      <c r="J37" s="41">
        <f>ElecMulti_nonSC_4200kWh!L179</f>
        <v>606.89801387196746</v>
      </c>
      <c r="K37" s="41">
        <f>ElecMulti_nonSC_4200kWh!M179</f>
        <v>668.50600390754494</v>
      </c>
      <c r="L37" s="41">
        <f>ElecMulti_nonSC_4200kWh!N179</f>
        <v>698.79479480215321</v>
      </c>
      <c r="N37" s="142" t="s">
        <v>381</v>
      </c>
      <c r="O37" s="41">
        <f>Gas_nonSC_12000kWh!K179</f>
        <v>451.86295200576023</v>
      </c>
      <c r="P37" s="41">
        <f>Gas_nonSC_12000kWh!L179</f>
        <v>451.21114057691955</v>
      </c>
      <c r="Q37" s="41">
        <f>Gas_nonSC_12000kWh!M179</f>
        <v>477.81377640701254</v>
      </c>
      <c r="R37" s="41">
        <f>Gas_nonSC_12000kWh!N179</f>
        <v>513.47614621166247</v>
      </c>
      <c r="S37" s="7"/>
      <c r="T37" s="142" t="s">
        <v>381</v>
      </c>
      <c r="U37" s="41">
        <f t="shared" si="7"/>
        <v>962.60985279741499</v>
      </c>
      <c r="V37" s="41">
        <f t="shared" si="4"/>
        <v>955.90013239056498</v>
      </c>
      <c r="W37" s="41">
        <f t="shared" si="5"/>
        <v>1023.3332451696936</v>
      </c>
      <c r="X37" s="218">
        <f t="shared" si="6"/>
        <v>1082.0954529110879</v>
      </c>
    </row>
    <row r="38" spans="2:25" s="200" customFormat="1" ht="10.5" customHeight="1" x14ac:dyDescent="0.3">
      <c r="B38"/>
      <c r="C38"/>
      <c r="D38"/>
      <c r="E38"/>
      <c r="F38"/>
      <c r="G38"/>
      <c r="H38"/>
      <c r="I38"/>
      <c r="J38"/>
      <c r="K38"/>
      <c r="L38"/>
      <c r="N38"/>
      <c r="O38"/>
      <c r="P38"/>
      <c r="Q38"/>
      <c r="R38"/>
      <c r="S38" s="7"/>
      <c r="T38" s="142" t="s">
        <v>382</v>
      </c>
      <c r="U38" s="41">
        <f>U37*1.05</f>
        <v>1010.7403454372858</v>
      </c>
      <c r="V38" s="41">
        <f>V37*1.05</f>
        <v>1003.6951390100933</v>
      </c>
      <c r="W38" s="221">
        <f>W37*1.05</f>
        <v>1074.4999074281782</v>
      </c>
      <c r="X38" s="41">
        <f>X37*1.05</f>
        <v>1136.2002255566424</v>
      </c>
    </row>
    <row r="39" spans="2:25" s="200" customFormat="1" ht="10.5" customHeight="1" x14ac:dyDescent="0.3">
      <c r="B39" s="7"/>
      <c r="C39" s="7"/>
      <c r="D39" s="7"/>
      <c r="E39" s="7"/>
      <c r="F39" s="7"/>
      <c r="G39" s="7"/>
      <c r="H39" s="7"/>
      <c r="I39" s="7"/>
      <c r="J39" s="7"/>
      <c r="K39" s="7"/>
      <c r="L39" s="7"/>
      <c r="N39" s="7"/>
      <c r="O39" s="7"/>
      <c r="P39" s="7"/>
      <c r="Q39" s="7"/>
      <c r="R39" s="7"/>
      <c r="S39" s="7"/>
      <c r="T39" s="222"/>
      <c r="U39" s="223"/>
      <c r="V39" s="223"/>
      <c r="W39" s="223"/>
      <c r="X39" s="219"/>
      <c r="Y39" s="220"/>
    </row>
    <row r="40" spans="2:25" s="200" customFormat="1" ht="18" customHeight="1" x14ac:dyDescent="0.3">
      <c r="B40" s="207" t="s">
        <v>1</v>
      </c>
      <c r="C40" s="213"/>
      <c r="D40" s="213"/>
      <c r="E40" s="213"/>
      <c r="F40" s="213"/>
      <c r="G40" s="213"/>
      <c r="H40" s="213"/>
      <c r="I40" s="213"/>
      <c r="J40" s="213"/>
      <c r="K40" s="213"/>
      <c r="L40" s="213"/>
      <c r="M40" s="213"/>
      <c r="N40" s="213"/>
      <c r="O40" s="213"/>
      <c r="P40" s="213"/>
      <c r="Q40" s="213"/>
      <c r="R40" s="213"/>
      <c r="S40" s="213"/>
      <c r="T40" s="213"/>
      <c r="U40" s="213"/>
      <c r="V40" s="213"/>
      <c r="W40" s="213"/>
      <c r="X40" s="214"/>
    </row>
    <row r="41" spans="2:25" s="200" customFormat="1" ht="10.5" customHeight="1" x14ac:dyDescent="0.25">
      <c r="B41" s="201"/>
    </row>
    <row r="42" spans="2:25" s="121" customFormat="1" ht="10.5" customHeight="1" x14ac:dyDescent="0.3">
      <c r="B42" s="210" t="s">
        <v>570</v>
      </c>
      <c r="C42" s="215"/>
      <c r="D42" s="215"/>
      <c r="E42" s="215"/>
      <c r="F42" s="216"/>
      <c r="G42" s="203"/>
      <c r="H42" s="210" t="s">
        <v>571</v>
      </c>
      <c r="I42" s="215"/>
      <c r="J42" s="215"/>
      <c r="K42" s="215"/>
      <c r="L42" s="216"/>
      <c r="N42" s="210" t="s">
        <v>34</v>
      </c>
      <c r="O42" s="215"/>
      <c r="P42" s="215"/>
      <c r="Q42" s="215"/>
      <c r="R42" s="216"/>
      <c r="S42" s="203"/>
      <c r="T42" s="210" t="s">
        <v>431</v>
      </c>
      <c r="U42" s="215"/>
      <c r="V42" s="215"/>
      <c r="W42" s="215"/>
      <c r="X42" s="216"/>
    </row>
    <row r="43" spans="2:25" s="200" customFormat="1" ht="10.5" customHeight="1" x14ac:dyDescent="0.3">
      <c r="B43" s="203"/>
      <c r="C43" s="203"/>
      <c r="D43" s="203"/>
      <c r="E43" s="203"/>
      <c r="F43" s="203"/>
      <c r="G43" s="203"/>
      <c r="H43" s="203"/>
      <c r="I43" s="203"/>
      <c r="J43" s="203"/>
      <c r="K43" s="203"/>
      <c r="L43" s="203"/>
      <c r="N43" s="203"/>
      <c r="O43" s="203"/>
      <c r="P43" s="203"/>
      <c r="Q43" s="203"/>
      <c r="R43" s="203"/>
      <c r="S43" s="203"/>
      <c r="T43" s="203"/>
      <c r="U43" s="203"/>
      <c r="V43" s="203"/>
      <c r="W43" s="203"/>
      <c r="X43" s="203"/>
    </row>
    <row r="44" spans="2:25" s="200" customFormat="1" ht="38.25" customHeight="1" x14ac:dyDescent="0.3">
      <c r="B44" s="204" t="s">
        <v>44</v>
      </c>
      <c r="C44" s="110" t="s">
        <v>432</v>
      </c>
      <c r="D44" s="110" t="s">
        <v>433</v>
      </c>
      <c r="E44" s="110" t="s">
        <v>434</v>
      </c>
      <c r="F44" s="110" t="s">
        <v>435</v>
      </c>
      <c r="G44" s="7"/>
      <c r="H44" s="204" t="s">
        <v>44</v>
      </c>
      <c r="I44" s="110" t="s">
        <v>432</v>
      </c>
      <c r="J44" s="110" t="s">
        <v>433</v>
      </c>
      <c r="K44" s="110" t="s">
        <v>434</v>
      </c>
      <c r="L44" s="110" t="s">
        <v>435</v>
      </c>
      <c r="N44" s="204" t="s">
        <v>44</v>
      </c>
      <c r="O44" s="110" t="s">
        <v>432</v>
      </c>
      <c r="P44" s="110" t="s">
        <v>433</v>
      </c>
      <c r="Q44" s="110" t="s">
        <v>434</v>
      </c>
      <c r="R44" s="110" t="s">
        <v>435</v>
      </c>
      <c r="S44" s="7"/>
      <c r="T44" s="204" t="s">
        <v>44</v>
      </c>
      <c r="U44" s="110" t="s">
        <v>432</v>
      </c>
      <c r="V44" s="110" t="s">
        <v>433</v>
      </c>
      <c r="W44" s="110" t="s">
        <v>434</v>
      </c>
      <c r="X44" s="110" t="s">
        <v>435</v>
      </c>
    </row>
    <row r="45" spans="2:25" s="200" customFormat="1" ht="10.5" customHeight="1" x14ac:dyDescent="0.3">
      <c r="B45" s="142" t="s">
        <v>344</v>
      </c>
      <c r="C45" s="41" t="str">
        <f>ElecSingle_SC_Nil!K169</f>
        <v>-</v>
      </c>
      <c r="D45" s="41" t="str">
        <f>ElecSingle_SC_Nil!L169</f>
        <v>-</v>
      </c>
      <c r="E45" s="41" t="str">
        <f>ElecSingle_SC_Nil!M169</f>
        <v>-</v>
      </c>
      <c r="F45" s="41" t="str">
        <f>ElecSingle_SC_Nil!N169</f>
        <v>-</v>
      </c>
      <c r="G45" s="7"/>
      <c r="H45" s="142" t="s">
        <v>344</v>
      </c>
      <c r="I45" s="41" t="str">
        <f>ElecMulti_SC_Nil!K169</f>
        <v>-</v>
      </c>
      <c r="J45" s="41" t="str">
        <f>ElecMulti_SC_Nil!L169</f>
        <v>-</v>
      </c>
      <c r="K45" s="41" t="str">
        <f>ElecMulti_SC_Nil!M169</f>
        <v>-</v>
      </c>
      <c r="L45" s="41" t="str">
        <f>ElecMulti_SC_Nil!N169</f>
        <v>-</v>
      </c>
      <c r="N45" s="142" t="s">
        <v>344</v>
      </c>
      <c r="O45" s="41" t="str">
        <f>Gas_SC_Nil!K169</f>
        <v>-</v>
      </c>
      <c r="P45" s="41" t="str">
        <f>Gas_SC_Nil!L169</f>
        <v>-</v>
      </c>
      <c r="Q45" s="41" t="str">
        <f>Gas_SC_Nil!M169</f>
        <v>-</v>
      </c>
      <c r="R45" s="41" t="str">
        <f>Gas_SC_Nil!N169</f>
        <v>-</v>
      </c>
      <c r="S45" s="7"/>
      <c r="T45" s="142" t="s">
        <v>344</v>
      </c>
      <c r="U45" s="41" t="str">
        <f>IFERROR(C45+O45,"-")</f>
        <v>-</v>
      </c>
      <c r="V45" s="41" t="str">
        <f t="shared" ref="V45:V55" si="8">IFERROR(D45+P45,"-")</f>
        <v>-</v>
      </c>
      <c r="W45" s="41" t="str">
        <f t="shared" ref="W45:W55" si="9">IFERROR(E45+Q45,"-")</f>
        <v>-</v>
      </c>
      <c r="X45" s="41" t="str">
        <f t="shared" ref="X45:X55" si="10">IFERROR(F45+R45,"-")</f>
        <v>-</v>
      </c>
    </row>
    <row r="46" spans="2:25" s="200" customFormat="1" ht="10.5" customHeight="1" x14ac:dyDescent="0.3">
      <c r="B46" s="142" t="s">
        <v>303</v>
      </c>
      <c r="C46" s="41" t="str">
        <f>ElecSingle_SC_Nil!K170</f>
        <v>-</v>
      </c>
      <c r="D46" s="41" t="str">
        <f>ElecSingle_SC_Nil!L170</f>
        <v>-</v>
      </c>
      <c r="E46" s="41" t="str">
        <f>ElecSingle_SC_Nil!M170</f>
        <v>-</v>
      </c>
      <c r="F46" s="41" t="str">
        <f>ElecSingle_SC_Nil!N170</f>
        <v>-</v>
      </c>
      <c r="G46" s="7"/>
      <c r="H46" s="142" t="s">
        <v>303</v>
      </c>
      <c r="I46" s="41" t="str">
        <f>ElecMulti_SC_Nil!K170</f>
        <v>-</v>
      </c>
      <c r="J46" s="41" t="str">
        <f>ElecMulti_SC_Nil!L170</f>
        <v>-</v>
      </c>
      <c r="K46" s="41" t="str">
        <f>ElecMulti_SC_Nil!M170</f>
        <v>-</v>
      </c>
      <c r="L46" s="41" t="str">
        <f>ElecMulti_SC_Nil!N170</f>
        <v>-</v>
      </c>
      <c r="N46" s="142" t="s">
        <v>303</v>
      </c>
      <c r="O46" s="41" t="str">
        <f>Gas_SC_Nil!K170</f>
        <v>-</v>
      </c>
      <c r="P46" s="41" t="str">
        <f>Gas_SC_Nil!L170</f>
        <v>-</v>
      </c>
      <c r="Q46" s="41" t="str">
        <f>Gas_SC_Nil!M170</f>
        <v>-</v>
      </c>
      <c r="R46" s="41" t="str">
        <f>Gas_SC_Nil!N170</f>
        <v>-</v>
      </c>
      <c r="S46" s="7"/>
      <c r="T46" s="142" t="s">
        <v>303</v>
      </c>
      <c r="U46" s="41" t="str">
        <f t="shared" ref="U46:U55" si="11">IFERROR(C46+O46,"-")</f>
        <v>-</v>
      </c>
      <c r="V46" s="41" t="str">
        <f t="shared" si="8"/>
        <v>-</v>
      </c>
      <c r="W46" s="41" t="str">
        <f t="shared" si="9"/>
        <v>-</v>
      </c>
      <c r="X46" s="41" t="str">
        <f t="shared" si="10"/>
        <v>-</v>
      </c>
    </row>
    <row r="47" spans="2:25" s="200" customFormat="1" ht="10.5" customHeight="1" x14ac:dyDescent="0.3">
      <c r="B47" s="142" t="s">
        <v>345</v>
      </c>
      <c r="C47" s="41">
        <f>ElecSingle_SC_Nil!K171</f>
        <v>6.6995028867368616</v>
      </c>
      <c r="D47" s="41">
        <f>ElecSingle_SC_Nil!L171</f>
        <v>6.6995028867368616</v>
      </c>
      <c r="E47" s="41">
        <f>ElecSingle_SC_Nil!M171</f>
        <v>7.113121830127354</v>
      </c>
      <c r="F47" s="41">
        <f>ElecSingle_SC_Nil!N171</f>
        <v>7.113121830127354</v>
      </c>
      <c r="G47" s="7"/>
      <c r="H47" s="142" t="s">
        <v>345</v>
      </c>
      <c r="I47" s="41">
        <f>ElecMulti_SC_Nil!K171</f>
        <v>6.6995028867368616</v>
      </c>
      <c r="J47" s="41">
        <f>ElecMulti_SC_Nil!L171</f>
        <v>6.6995028867368616</v>
      </c>
      <c r="K47" s="41">
        <f>ElecMulti_SC_Nil!M171</f>
        <v>7.113121830127354</v>
      </c>
      <c r="L47" s="41">
        <f>ElecMulti_SC_Nil!N171</f>
        <v>7.113121830127354</v>
      </c>
      <c r="N47" s="142" t="s">
        <v>345</v>
      </c>
      <c r="O47" s="41">
        <f>Gas_SC_Nil!K171</f>
        <v>6.6995028867368616</v>
      </c>
      <c r="P47" s="41">
        <f>Gas_SC_Nil!L171</f>
        <v>6.6995028867368616</v>
      </c>
      <c r="Q47" s="41">
        <f>Gas_SC_Nil!M171</f>
        <v>7.113121830127354</v>
      </c>
      <c r="R47" s="41">
        <f>Gas_SC_Nil!N171</f>
        <v>7.113121830127354</v>
      </c>
      <c r="S47" s="7"/>
      <c r="T47" s="142" t="s">
        <v>345</v>
      </c>
      <c r="U47" s="41">
        <f t="shared" si="11"/>
        <v>13.399005773473723</v>
      </c>
      <c r="V47" s="41">
        <f t="shared" si="8"/>
        <v>13.399005773473723</v>
      </c>
      <c r="W47" s="41">
        <f t="shared" si="9"/>
        <v>14.226243660254708</v>
      </c>
      <c r="X47" s="41">
        <f t="shared" si="10"/>
        <v>14.226243660254708</v>
      </c>
    </row>
    <row r="48" spans="2:25" s="200" customFormat="1" ht="10.5" customHeight="1" x14ac:dyDescent="0.3">
      <c r="B48" s="142" t="s">
        <v>346</v>
      </c>
      <c r="C48" s="41">
        <f>ElecSingle_SC_Nil!K172</f>
        <v>16.43282142857143</v>
      </c>
      <c r="D48" s="41">
        <f>ElecSingle_SC_Nil!L172</f>
        <v>16.43282142857143</v>
      </c>
      <c r="E48" s="41">
        <f>ElecSingle_SC_Nil!M172</f>
        <v>16.727428571428572</v>
      </c>
      <c r="F48" s="41">
        <f>ElecSingle_SC_Nil!N172</f>
        <v>16.727428571428572</v>
      </c>
      <c r="G48" s="7"/>
      <c r="H48" s="142" t="s">
        <v>346</v>
      </c>
      <c r="I48" s="41">
        <f>ElecMulti_SC_Nil!K172</f>
        <v>16.43282142857143</v>
      </c>
      <c r="J48" s="41">
        <f>ElecMulti_SC_Nil!L172</f>
        <v>16.43282142857143</v>
      </c>
      <c r="K48" s="41">
        <f>ElecMulti_SC_Nil!M172</f>
        <v>16.727428571428572</v>
      </c>
      <c r="L48" s="41">
        <f>ElecMulti_SC_Nil!N172</f>
        <v>16.727428571428572</v>
      </c>
      <c r="N48" s="142" t="s">
        <v>346</v>
      </c>
      <c r="O48" s="41"/>
      <c r="P48" s="41"/>
      <c r="Q48" s="41"/>
      <c r="R48" s="41"/>
      <c r="S48" s="7"/>
      <c r="T48" s="142" t="s">
        <v>346</v>
      </c>
      <c r="U48" s="41">
        <f t="shared" si="11"/>
        <v>16.43282142857143</v>
      </c>
      <c r="V48" s="41">
        <f t="shared" si="8"/>
        <v>16.43282142857143</v>
      </c>
      <c r="W48" s="41">
        <f t="shared" si="9"/>
        <v>16.727428571428572</v>
      </c>
      <c r="X48" s="41">
        <f t="shared" si="10"/>
        <v>16.727428571428572</v>
      </c>
    </row>
    <row r="49" spans="2:24" s="200" customFormat="1" ht="10.5" customHeight="1" x14ac:dyDescent="0.3">
      <c r="B49" s="142" t="s">
        <v>347</v>
      </c>
      <c r="C49" s="41">
        <f>ElecSingle_SC_Nil!K173</f>
        <v>43.189421489608776</v>
      </c>
      <c r="D49" s="41">
        <f>ElecSingle_SC_Nil!L173</f>
        <v>43.738797692509863</v>
      </c>
      <c r="E49" s="41">
        <f>ElecSingle_SC_Nil!M173</f>
        <v>44.372693311241889</v>
      </c>
      <c r="F49" s="41">
        <f>ElecSingle_SC_Nil!N173</f>
        <v>44.753030682481111</v>
      </c>
      <c r="G49" s="7"/>
      <c r="H49" s="142" t="s">
        <v>347</v>
      </c>
      <c r="I49" s="41">
        <f>ElecMulti_SC_Nil!K173</f>
        <v>43.45489144555863</v>
      </c>
      <c r="J49" s="41">
        <f>ElecMulti_SC_Nil!L173</f>
        <v>44.007644467860253</v>
      </c>
      <c r="K49" s="41">
        <f>ElecMulti_SC_Nil!M173</f>
        <v>44.645436416669824</v>
      </c>
      <c r="L49" s="41">
        <f>ElecMulti_SC_Nil!N173</f>
        <v>45.028111585955578</v>
      </c>
      <c r="N49" s="142" t="s">
        <v>347</v>
      </c>
      <c r="O49" s="41">
        <f>Gas_SC_Nil!K173</f>
        <v>68.465887381632214</v>
      </c>
      <c r="P49" s="41">
        <f>Gas_SC_Nil!L173</f>
        <v>69.336784187856466</v>
      </c>
      <c r="Q49" s="41">
        <f>Gas_SC_Nil!M173</f>
        <v>70.341665118115287</v>
      </c>
      <c r="R49" s="41">
        <f>Gas_SC_Nil!N173</f>
        <v>70.944593676270543</v>
      </c>
      <c r="S49" s="7"/>
      <c r="T49" s="142" t="s">
        <v>347</v>
      </c>
      <c r="U49" s="41">
        <f t="shared" si="11"/>
        <v>111.65530887124099</v>
      </c>
      <c r="V49" s="41">
        <f t="shared" si="8"/>
        <v>113.07558188036633</v>
      </c>
      <c r="W49" s="41">
        <f t="shared" si="9"/>
        <v>114.71435842935718</v>
      </c>
      <c r="X49" s="41">
        <f t="shared" si="10"/>
        <v>115.69762435875165</v>
      </c>
    </row>
    <row r="50" spans="2:24" s="200" customFormat="1" ht="10.5" customHeight="1" x14ac:dyDescent="0.3">
      <c r="B50" s="142" t="s">
        <v>45</v>
      </c>
      <c r="C50" s="41">
        <f>ElecSingle_SC_Nil!K174</f>
        <v>0</v>
      </c>
      <c r="D50" s="41">
        <f>ElecSingle_SC_Nil!L174</f>
        <v>-0.15183804717209767</v>
      </c>
      <c r="E50" s="41">
        <f>ElecSingle_SC_Nil!M174</f>
        <v>1.7175769694001015</v>
      </c>
      <c r="F50" s="41">
        <f>ElecSingle_SC_Nil!N174</f>
        <v>5.3116046327263096</v>
      </c>
      <c r="G50" s="7"/>
      <c r="H50" s="142" t="s">
        <v>45</v>
      </c>
      <c r="I50" s="41">
        <f>ElecMulti_SC_Nil!K174</f>
        <v>0</v>
      </c>
      <c r="J50" s="41">
        <f>ElecMulti_SC_Nil!L174</f>
        <v>-0.15183804717209767</v>
      </c>
      <c r="K50" s="41">
        <f>ElecMulti_SC_Nil!M174</f>
        <v>1.7175769694001015</v>
      </c>
      <c r="L50" s="41">
        <f>ElecMulti_SC_Nil!N174</f>
        <v>5.3116046327263096</v>
      </c>
      <c r="N50" s="142" t="s">
        <v>45</v>
      </c>
      <c r="O50" s="41">
        <f>Gas_SC_Nil!K174</f>
        <v>0</v>
      </c>
      <c r="P50" s="41">
        <f>Gas_SC_Nil!L174</f>
        <v>-0.12178212898926206</v>
      </c>
      <c r="Q50" s="41">
        <f>Gas_SC_Nil!M174</f>
        <v>1.3595250059192823</v>
      </c>
      <c r="R50" s="41">
        <f>Gas_SC_Nil!N174</f>
        <v>5.6746306369773842</v>
      </c>
      <c r="S50" s="7"/>
      <c r="T50" s="142" t="s">
        <v>45</v>
      </c>
      <c r="U50" s="41">
        <f t="shared" si="11"/>
        <v>0</v>
      </c>
      <c r="V50" s="41">
        <f t="shared" si="8"/>
        <v>-0.27362017616135975</v>
      </c>
      <c r="W50" s="41">
        <f t="shared" si="9"/>
        <v>3.0771019753193838</v>
      </c>
      <c r="X50" s="41">
        <f t="shared" si="10"/>
        <v>10.986235269703695</v>
      </c>
    </row>
    <row r="51" spans="2:24" s="200" customFormat="1" ht="10.5" customHeight="1" x14ac:dyDescent="0.3">
      <c r="B51" s="142" t="s">
        <v>399</v>
      </c>
      <c r="C51" s="41">
        <f>ElecSingle_SC_Nil!K175</f>
        <v>12.842216070370339</v>
      </c>
      <c r="D51" s="41">
        <f>ElecSingle_SC_Nil!L175</f>
        <v>13.005571069308504</v>
      </c>
      <c r="E51" s="41">
        <f>ElecSingle_SC_Nil!M175</f>
        <v>13.194057606544865</v>
      </c>
      <c r="F51" s="41">
        <f>ElecSingle_SC_Nil!N175</f>
        <v>13.307149528886677</v>
      </c>
      <c r="G51" s="7"/>
      <c r="H51" s="142" t="s">
        <v>399</v>
      </c>
      <c r="I51" s="41">
        <f>ElecMulti_SC_Nil!K175</f>
        <v>12.842216070370339</v>
      </c>
      <c r="J51" s="41">
        <f>ElecMulti_SC_Nil!L175</f>
        <v>13.005571069308504</v>
      </c>
      <c r="K51" s="41">
        <f>ElecMulti_SC_Nil!M175</f>
        <v>13.194057606544865</v>
      </c>
      <c r="L51" s="41">
        <f>ElecMulti_SC_Nil!N175</f>
        <v>13.307149528886677</v>
      </c>
      <c r="N51" s="142" t="s">
        <v>399</v>
      </c>
      <c r="O51" s="41">
        <f>Gas_SC_Nil!K175</f>
        <v>13.319849280795237</v>
      </c>
      <c r="P51" s="41">
        <f>Gas_SC_Nil!L175</f>
        <v>13.489279848946248</v>
      </c>
      <c r="Q51" s="41">
        <f>Gas_SC_Nil!M175</f>
        <v>13.684776658351268</v>
      </c>
      <c r="R51" s="41">
        <f>Gas_SC_Nil!N175</f>
        <v>13.802074743994277</v>
      </c>
      <c r="S51" s="7"/>
      <c r="T51" s="142" t="s">
        <v>399</v>
      </c>
      <c r="U51" s="41">
        <f t="shared" si="11"/>
        <v>26.162065351165577</v>
      </c>
      <c r="V51" s="41">
        <f t="shared" si="8"/>
        <v>26.494850918254752</v>
      </c>
      <c r="W51" s="41">
        <f t="shared" si="9"/>
        <v>26.878834264896135</v>
      </c>
      <c r="X51" s="41">
        <f t="shared" si="10"/>
        <v>27.109224272880954</v>
      </c>
    </row>
    <row r="52" spans="2:24" s="200" customFormat="1" ht="10.5" customHeight="1" x14ac:dyDescent="0.3">
      <c r="B52" s="142" t="s">
        <v>417</v>
      </c>
      <c r="C52" s="41">
        <f>ElecSingle_SC_Nil!K176</f>
        <v>5.4644448394160969</v>
      </c>
      <c r="D52" s="41">
        <f>ElecSingle_SC_Nil!L176</f>
        <v>5.4971991841212882</v>
      </c>
      <c r="E52" s="41">
        <f>ElecSingle_SC_Nil!M176</f>
        <v>5.7618071954408308</v>
      </c>
      <c r="F52" s="41">
        <f>ElecSingle_SC_Nil!N176</f>
        <v>6.0892668881782424</v>
      </c>
      <c r="G52" s="7"/>
      <c r="H52" s="142" t="s">
        <v>417</v>
      </c>
      <c r="I52" s="41">
        <f>ElecMulti_SC_Nil!K176</f>
        <v>5.4489483903621538</v>
      </c>
      <c r="J52" s="41">
        <f>ElecMulti_SC_Nil!L176</f>
        <v>5.4817559643602838</v>
      </c>
      <c r="K52" s="41">
        <f>ElecMulti_SC_Nil!M176</f>
        <v>5.7448804778391915</v>
      </c>
      <c r="L52" s="41">
        <f>ElecMulti_SC_Nil!N176</f>
        <v>6.0703010296839848</v>
      </c>
      <c r="N52" s="142" t="s">
        <v>417</v>
      </c>
      <c r="O52" s="41">
        <f>Gas_SC_Nil!K176</f>
        <v>4.2897914821097558</v>
      </c>
      <c r="P52" s="41">
        <f>Gas_SC_Nil!L176</f>
        <v>4.3325444798664714</v>
      </c>
      <c r="Q52" s="41">
        <f>Gas_SC_Nil!M176</f>
        <v>4.4980404263474174</v>
      </c>
      <c r="R52" s="41">
        <f>Gas_SC_Nil!N176</f>
        <v>4.7787193544855757</v>
      </c>
      <c r="S52" s="7"/>
      <c r="T52" s="142" t="s">
        <v>417</v>
      </c>
      <c r="U52" s="41">
        <f t="shared" si="11"/>
        <v>9.7542363215258518</v>
      </c>
      <c r="V52" s="41">
        <f t="shared" si="8"/>
        <v>9.8297436639877596</v>
      </c>
      <c r="W52" s="41">
        <f t="shared" si="9"/>
        <v>10.259847621788248</v>
      </c>
      <c r="X52" s="41">
        <f t="shared" si="10"/>
        <v>10.867986242663818</v>
      </c>
    </row>
    <row r="53" spans="2:24" s="200" customFormat="1" ht="10.5" customHeight="1" x14ac:dyDescent="0.3">
      <c r="B53" s="142" t="s">
        <v>398</v>
      </c>
      <c r="C53" s="41">
        <f>ElecSingle_SC_Nil!K177</f>
        <v>1.6079397275793663</v>
      </c>
      <c r="D53" s="41">
        <f>ElecSingle_SC_Nil!L177</f>
        <v>1.6192190300674416</v>
      </c>
      <c r="E53" s="41">
        <f>ElecSingle_SC_Nil!M177</f>
        <v>1.6888470241994888</v>
      </c>
      <c r="F53" s="41">
        <f>ElecSingle_SC_Nil!N177</f>
        <v>1.7727304405427371</v>
      </c>
      <c r="G53" s="7"/>
      <c r="H53" s="142" t="s">
        <v>398</v>
      </c>
      <c r="I53" s="41">
        <f>ElecMulti_SC_Nil!K177</f>
        <v>1.612689224210389</v>
      </c>
      <c r="J53" s="41">
        <f>ElecMulti_SC_Nil!L177</f>
        <v>1.62403369762364</v>
      </c>
      <c r="K53" s="41">
        <f>ElecMulti_SC_Nil!M177</f>
        <v>1.6937075355681881</v>
      </c>
      <c r="L53" s="41">
        <f>ElecMulti_SC_Nil!N177</f>
        <v>1.7775966263973615</v>
      </c>
      <c r="N53" s="142" t="s">
        <v>398</v>
      </c>
      <c r="O53" s="41">
        <f>Gas_SC_Nil!K177</f>
        <v>1.7627255895942076</v>
      </c>
      <c r="P53" s="41">
        <f>Gas_SC_Nil!L177</f>
        <v>1.7809902562139188</v>
      </c>
      <c r="Q53" s="41">
        <f>Gas_SC_Nil!M177</f>
        <v>1.8429454517383517</v>
      </c>
      <c r="R53" s="41">
        <f>Gas_SC_Nil!N177</f>
        <v>1.9439496645952479</v>
      </c>
      <c r="S53" s="7"/>
      <c r="T53" s="142" t="s">
        <v>398</v>
      </c>
      <c r="U53" s="41">
        <f t="shared" si="11"/>
        <v>3.3706653171735739</v>
      </c>
      <c r="V53" s="41">
        <f t="shared" si="8"/>
        <v>3.4002092862813607</v>
      </c>
      <c r="W53" s="41">
        <f t="shared" si="9"/>
        <v>3.5317924759378405</v>
      </c>
      <c r="X53" s="41">
        <f t="shared" si="10"/>
        <v>3.7166801051379847</v>
      </c>
    </row>
    <row r="54" spans="2:24" s="200" customFormat="1" ht="10.5" customHeight="1" x14ac:dyDescent="0.3">
      <c r="B54" s="194" t="s">
        <v>415</v>
      </c>
      <c r="C54" s="41">
        <f>ElecSingle_SC_Nil!K178</f>
        <v>1.0105160530446475</v>
      </c>
      <c r="D54" s="41">
        <f>ElecSingle_SC_Nil!L178</f>
        <v>1.0192733220232106</v>
      </c>
      <c r="E54" s="41">
        <f>ElecSingle_SC_Nil!M178</f>
        <v>1.0690677082646431</v>
      </c>
      <c r="F54" s="41">
        <f>ElecSingle_SC_Nil!N178</f>
        <v>1.1341949304962728</v>
      </c>
      <c r="G54" s="7"/>
      <c r="H54" s="194" t="s">
        <v>415</v>
      </c>
      <c r="I54" s="41">
        <f>ElecMulti_SC_Nil!K178</f>
        <v>1.0142035700302603</v>
      </c>
      <c r="J54" s="41">
        <f>ElecMulti_SC_Nil!L178</f>
        <v>1.0230114378221766</v>
      </c>
      <c r="K54" s="41">
        <f>ElecMulti_SC_Nil!M178</f>
        <v>1.0728414172749361</v>
      </c>
      <c r="L54" s="41">
        <f>ElecMulti_SC_Nil!N178</f>
        <v>1.1379730451867578</v>
      </c>
      <c r="N54" s="194" t="s">
        <v>415</v>
      </c>
      <c r="O54" s="41">
        <f>Gas_SC_Nil!K178</f>
        <v>1.3685830431264043</v>
      </c>
      <c r="P54" s="41">
        <f>Gas_SC_Nil!L178</f>
        <v>1.3827637602905831</v>
      </c>
      <c r="Q54" s="41">
        <f>Gas_SC_Nil!M178</f>
        <v>1.4308658758602772</v>
      </c>
      <c r="R54" s="41">
        <f>Gas_SC_Nil!N178</f>
        <v>1.5092857126268731</v>
      </c>
      <c r="S54" s="7"/>
      <c r="T54" s="194" t="s">
        <v>415</v>
      </c>
      <c r="U54" s="41">
        <f t="shared" si="11"/>
        <v>2.3790990961710516</v>
      </c>
      <c r="V54" s="41">
        <f t="shared" si="8"/>
        <v>2.402037082313794</v>
      </c>
      <c r="W54" s="41">
        <f t="shared" si="9"/>
        <v>2.4999335841249204</v>
      </c>
      <c r="X54" s="41">
        <f t="shared" si="10"/>
        <v>2.6434806431231461</v>
      </c>
    </row>
    <row r="55" spans="2:24" s="200" customFormat="1" ht="10.5" customHeight="1" x14ac:dyDescent="0.3">
      <c r="B55" s="142" t="s">
        <v>381</v>
      </c>
      <c r="C55" s="41">
        <f>ElecSingle_SC_Nil!K179</f>
        <v>87.24686249532752</v>
      </c>
      <c r="D55" s="41">
        <f>ElecSingle_SC_Nil!L179</f>
        <v>87.860546566166505</v>
      </c>
      <c r="E55" s="41">
        <f>ElecSingle_SC_Nil!M179</f>
        <v>91.644600216647746</v>
      </c>
      <c r="F55" s="41">
        <f>ElecSingle_SC_Nil!N179</f>
        <v>96.208527504867263</v>
      </c>
      <c r="G55" s="7"/>
      <c r="H55" s="142" t="s">
        <v>381</v>
      </c>
      <c r="I55" s="41">
        <f>ElecMulti_SC_Nil!K179</f>
        <v>87.505273015840075</v>
      </c>
      <c r="J55" s="41">
        <f>ElecMulti_SC_Nil!L179</f>
        <v>88.122502905111077</v>
      </c>
      <c r="K55" s="41">
        <f>ElecMulti_SC_Nil!M179</f>
        <v>91.909050824853026</v>
      </c>
      <c r="L55" s="41">
        <f>ElecMulti_SC_Nil!N179</f>
        <v>96.473286850392611</v>
      </c>
      <c r="N55" s="142" t="s">
        <v>381</v>
      </c>
      <c r="O55" s="41">
        <f>Gas_SC_Nil!K179</f>
        <v>95.906339663994686</v>
      </c>
      <c r="P55" s="41">
        <f>Gas_SC_Nil!L179</f>
        <v>96.900083290921344</v>
      </c>
      <c r="Q55" s="41">
        <f>Gas_SC_Nil!M179</f>
        <v>100.27094036645919</v>
      </c>
      <c r="R55" s="41">
        <f>Gas_SC_Nil!N179</f>
        <v>105.76637561907728</v>
      </c>
      <c r="S55" s="7"/>
      <c r="T55" s="142" t="s">
        <v>381</v>
      </c>
      <c r="U55" s="41">
        <f t="shared" si="11"/>
        <v>183.15320215932221</v>
      </c>
      <c r="V55" s="41">
        <f t="shared" si="8"/>
        <v>184.76062985708785</v>
      </c>
      <c r="W55" s="41">
        <f t="shared" si="9"/>
        <v>191.91554058310692</v>
      </c>
      <c r="X55" s="41">
        <f t="shared" si="10"/>
        <v>201.97490312394456</v>
      </c>
    </row>
    <row r="56" spans="2:24" s="200" customFormat="1" ht="10.5" customHeight="1" x14ac:dyDescent="0.3">
      <c r="B56" s="81"/>
      <c r="C56" s="81"/>
      <c r="D56" s="81"/>
      <c r="E56" s="81"/>
      <c r="F56" s="81"/>
      <c r="G56" s="217"/>
      <c r="H56" s="81"/>
      <c r="I56" s="81"/>
      <c r="J56" s="81"/>
      <c r="K56" s="81"/>
      <c r="L56" s="81"/>
      <c r="N56" s="81"/>
      <c r="O56" s="81"/>
      <c r="P56" s="81"/>
      <c r="Q56" s="81"/>
      <c r="R56" s="81"/>
      <c r="S56" s="217"/>
      <c r="T56" s="142" t="s">
        <v>382</v>
      </c>
      <c r="U56" s="41">
        <f>U55*1.05</f>
        <v>192.31086226728831</v>
      </c>
      <c r="V56" s="41">
        <f>V55*1.05</f>
        <v>193.99866134994224</v>
      </c>
      <c r="W56" s="41">
        <f>W55*1.05</f>
        <v>201.51131761226227</v>
      </c>
      <c r="X56" s="41">
        <f>X55*1.05</f>
        <v>212.07364828014178</v>
      </c>
    </row>
    <row r="57" spans="2:24" s="200" customFormat="1" ht="10.5" customHeight="1" x14ac:dyDescent="0.3">
      <c r="B57" s="203"/>
      <c r="C57" s="203"/>
      <c r="D57" s="203"/>
      <c r="E57" s="203"/>
      <c r="F57" s="203"/>
      <c r="G57" s="203"/>
      <c r="H57" s="203"/>
      <c r="I57" s="203"/>
      <c r="J57" s="203"/>
      <c r="K57" s="203"/>
      <c r="L57" s="203"/>
      <c r="N57" s="203"/>
      <c r="O57" s="203"/>
      <c r="P57" s="203"/>
      <c r="Q57" s="203"/>
      <c r="R57" s="203"/>
      <c r="S57" s="203"/>
      <c r="T57" s="203"/>
      <c r="U57" s="203"/>
      <c r="V57" s="203"/>
      <c r="W57" s="203"/>
      <c r="X57" s="203"/>
    </row>
    <row r="58" spans="2:24" s="200" customFormat="1" ht="38.25" customHeight="1" x14ac:dyDescent="0.3">
      <c r="B58" s="204" t="s">
        <v>416</v>
      </c>
      <c r="C58" s="110" t="s">
        <v>432</v>
      </c>
      <c r="D58" s="110" t="s">
        <v>433</v>
      </c>
      <c r="E58" s="110" t="s">
        <v>434</v>
      </c>
      <c r="F58" s="110" t="s">
        <v>435</v>
      </c>
      <c r="G58" s="7"/>
      <c r="H58" s="204" t="s">
        <v>416</v>
      </c>
      <c r="I58" s="110" t="s">
        <v>432</v>
      </c>
      <c r="J58" s="110" t="s">
        <v>433</v>
      </c>
      <c r="K58" s="110" t="s">
        <v>434</v>
      </c>
      <c r="L58" s="110" t="s">
        <v>435</v>
      </c>
      <c r="N58" s="204" t="s">
        <v>416</v>
      </c>
      <c r="O58" s="110" t="s">
        <v>432</v>
      </c>
      <c r="P58" s="110" t="s">
        <v>433</v>
      </c>
      <c r="Q58" s="110" t="s">
        <v>434</v>
      </c>
      <c r="R58" s="110" t="s">
        <v>435</v>
      </c>
      <c r="S58" s="7"/>
      <c r="T58" s="204" t="s">
        <v>416</v>
      </c>
      <c r="U58" s="110" t="s">
        <v>432</v>
      </c>
      <c r="V58" s="110" t="s">
        <v>433</v>
      </c>
      <c r="W58" s="110" t="s">
        <v>434</v>
      </c>
      <c r="X58" s="110" t="s">
        <v>435</v>
      </c>
    </row>
    <row r="59" spans="2:24" s="200" customFormat="1" ht="10.5" customHeight="1" x14ac:dyDescent="0.3">
      <c r="B59" s="142" t="s">
        <v>344</v>
      </c>
      <c r="C59" s="41">
        <f>ElecSingle_SC_3100kWh!K169</f>
        <v>169.88895293846446</v>
      </c>
      <c r="D59" s="41">
        <f>ElecSingle_SC_3100kWh!L169</f>
        <v>163.30415501175747</v>
      </c>
      <c r="E59" s="41">
        <f>ElecSingle_SC_3100kWh!M169</f>
        <v>173.00787901742277</v>
      </c>
      <c r="F59" s="41">
        <f>ElecSingle_SC_3100kWh!N169</f>
        <v>192.50717305652233</v>
      </c>
      <c r="G59" s="7"/>
      <c r="H59" s="142" t="s">
        <v>344</v>
      </c>
      <c r="I59" s="41">
        <f>ElecMulti_SC_4200kWh!K169</f>
        <v>230.88684813796391</v>
      </c>
      <c r="J59" s="41">
        <f>ElecMulti_SC_4200kWh!L169</f>
        <v>222.34586456715232</v>
      </c>
      <c r="K59" s="41">
        <f>ElecMulti_SC_4200kWh!M169</f>
        <v>235.20564632038173</v>
      </c>
      <c r="L59" s="41">
        <f>ElecMulti_SC_4200kWh!N169</f>
        <v>262.51040564642722</v>
      </c>
      <c r="N59" s="142" t="s">
        <v>344</v>
      </c>
      <c r="O59" s="41">
        <f>Gas_SC_12000kWh!K169</f>
        <v>198.69632812507547</v>
      </c>
      <c r="P59" s="41">
        <f>Gas_SC_12000kWh!L169</f>
        <v>197.02435876353644</v>
      </c>
      <c r="Q59" s="41">
        <f>Gas_SC_12000kWh!M169</f>
        <v>213.56709457345292</v>
      </c>
      <c r="R59" s="41">
        <f>Gas_SC_12000kWh!N169</f>
        <v>240.8727144110012</v>
      </c>
      <c r="S59" s="7"/>
      <c r="T59" s="142" t="s">
        <v>344</v>
      </c>
      <c r="U59" s="41">
        <f>IFERROR(C59+O59,"-")</f>
        <v>368.58528106353992</v>
      </c>
      <c r="V59" s="41">
        <f t="shared" ref="V59:V69" si="12">IFERROR(D59+P59,"-")</f>
        <v>360.32851377529391</v>
      </c>
      <c r="W59" s="41">
        <f t="shared" ref="W59:W69" si="13">IFERROR(E59+Q59,"-")</f>
        <v>386.57497359087569</v>
      </c>
      <c r="X59" s="41">
        <f t="shared" ref="X59:X69" si="14">IFERROR(F59+R59,"-")</f>
        <v>433.37988746752353</v>
      </c>
    </row>
    <row r="60" spans="2:24" s="200" customFormat="1" ht="10.5" customHeight="1" x14ac:dyDescent="0.3">
      <c r="B60" s="142" t="s">
        <v>303</v>
      </c>
      <c r="C60" s="41">
        <f>ElecSingle_SC_3100kWh!K170</f>
        <v>3.4648843503671367</v>
      </c>
      <c r="D60" s="41">
        <f>ElecSingle_SC_3100kWh!L170</f>
        <v>3.3612879396840958</v>
      </c>
      <c r="E60" s="41">
        <f>ElecSingle_SC_3100kWh!M170</f>
        <v>11.652403061262774</v>
      </c>
      <c r="F60" s="41">
        <f>ElecSingle_SC_3100kWh!N170</f>
        <v>11.077105801368656</v>
      </c>
      <c r="G60" s="7"/>
      <c r="H60" s="142" t="s">
        <v>303</v>
      </c>
      <c r="I60" s="41">
        <f>ElecMulti_SC_4200kWh!K170</f>
        <v>3.695838468799503</v>
      </c>
      <c r="J60" s="41">
        <f>ElecMulti_SC_4200kWh!L170</f>
        <v>3.5853367720281919</v>
      </c>
      <c r="K60" s="41">
        <f>ElecMulti_SC_4200kWh!M170</f>
        <v>12.42910064094038</v>
      </c>
      <c r="L60" s="41">
        <f>ElecMulti_SC_4200kWh!N170</f>
        <v>11.815456613688003</v>
      </c>
      <c r="N60" s="142" t="s">
        <v>303</v>
      </c>
      <c r="O60" s="41"/>
      <c r="P60" s="41"/>
      <c r="Q60" s="41"/>
      <c r="R60" s="41"/>
      <c r="S60" s="7"/>
      <c r="T60" s="142" t="s">
        <v>303</v>
      </c>
      <c r="U60" s="41">
        <f t="shared" ref="U60:U69" si="15">IFERROR(C60+O60,"-")</f>
        <v>3.4648843503671367</v>
      </c>
      <c r="V60" s="41">
        <f t="shared" si="12"/>
        <v>3.3612879396840958</v>
      </c>
      <c r="W60" s="41">
        <f t="shared" si="13"/>
        <v>11.652403061262774</v>
      </c>
      <c r="X60" s="41">
        <f t="shared" si="14"/>
        <v>11.077105801368656</v>
      </c>
    </row>
    <row r="61" spans="2:24" s="200" customFormat="1" ht="10.5" customHeight="1" x14ac:dyDescent="0.3">
      <c r="B61" s="142" t="s">
        <v>345</v>
      </c>
      <c r="C61" s="41">
        <f>ElecSingle_SC_3100kWh!K171</f>
        <v>97.872125918163235</v>
      </c>
      <c r="D61" s="41">
        <f>ElecSingle_SC_3100kWh!L171</f>
        <v>97.060884386883117</v>
      </c>
      <c r="E61" s="41">
        <f>ElecSingle_SC_3100kWh!M171</f>
        <v>118.32747921691032</v>
      </c>
      <c r="F61" s="41">
        <f>ElecSingle_SC_3100kWh!N171</f>
        <v>116.16782199540792</v>
      </c>
      <c r="G61" s="7"/>
      <c r="H61" s="142" t="s">
        <v>345</v>
      </c>
      <c r="I61" s="41">
        <f>ElecMulti_SC_4200kWh!K171</f>
        <v>130.55258801843289</v>
      </c>
      <c r="J61" s="41">
        <f>ElecMulti_SC_4200kWh!L171</f>
        <v>129.35238675068516</v>
      </c>
      <c r="K61" s="41">
        <f>ElecMulti_SC_4200kWh!M171</f>
        <v>157.8318837971301</v>
      </c>
      <c r="L61" s="41">
        <f>ElecMulti_SC_4200kWh!N171</f>
        <v>154.90031342319386</v>
      </c>
      <c r="N61" s="142" t="s">
        <v>345</v>
      </c>
      <c r="O61" s="41">
        <f>Gas_SC_12000kWh!K171</f>
        <v>19.106297226763822</v>
      </c>
      <c r="P61" s="41">
        <f>Gas_SC_12000kWh!L171</f>
        <v>19.106297226763822</v>
      </c>
      <c r="Q61" s="41">
        <f>Gas_SC_12000kWh!M171</f>
        <v>20.852393125569616</v>
      </c>
      <c r="R61" s="41">
        <f>Gas_SC_12000kWh!N171</f>
        <v>20.852393125569616</v>
      </c>
      <c r="S61" s="7"/>
      <c r="T61" s="142" t="s">
        <v>345</v>
      </c>
      <c r="U61" s="41">
        <f t="shared" si="15"/>
        <v>116.97842314492706</v>
      </c>
      <c r="V61" s="41">
        <f t="shared" si="12"/>
        <v>116.16718161364693</v>
      </c>
      <c r="W61" s="41">
        <f t="shared" si="13"/>
        <v>139.17987234247994</v>
      </c>
      <c r="X61" s="41">
        <f t="shared" si="14"/>
        <v>137.02021512097753</v>
      </c>
    </row>
    <row r="62" spans="2:24" s="200" customFormat="1" ht="10.5" customHeight="1" x14ac:dyDescent="0.3">
      <c r="B62" s="142" t="s">
        <v>346</v>
      </c>
      <c r="C62" s="41">
        <f>ElecSingle_SC_3100kWh!K172</f>
        <v>134.94626558994401</v>
      </c>
      <c r="D62" s="41">
        <f>ElecSingle_SC_3100kWh!L172</f>
        <v>135.83719089936108</v>
      </c>
      <c r="E62" s="41">
        <f>ElecSingle_SC_3100kWh!M172</f>
        <v>131.67837067324322</v>
      </c>
      <c r="F62" s="41">
        <f>ElecSingle_SC_3100kWh!N172</f>
        <v>131.2842545781717</v>
      </c>
      <c r="G62" s="7"/>
      <c r="H62" s="142" t="s">
        <v>346</v>
      </c>
      <c r="I62" s="41">
        <f>ElecMulti_SC_4200kWh!K172</f>
        <v>140.67827761874798</v>
      </c>
      <c r="J62" s="41">
        <f>ElecMulti_SC_4200kWh!L172</f>
        <v>141.88362767308908</v>
      </c>
      <c r="K62" s="41">
        <f>ElecMulti_SC_4200kWh!M172</f>
        <v>146.74643050364855</v>
      </c>
      <c r="L62" s="41">
        <f>ElecMulti_SC_4200kWh!N172</f>
        <v>146.21321809921974</v>
      </c>
      <c r="N62" s="142" t="s">
        <v>346</v>
      </c>
      <c r="O62" s="41">
        <f>Gas_SC_12000kWh!K172</f>
        <v>122.43954491549439</v>
      </c>
      <c r="P62" s="41">
        <f>Gas_SC_12000kWh!L172</f>
        <v>122.46354491524748</v>
      </c>
      <c r="Q62" s="41">
        <f>Gas_SC_12000kWh!M172</f>
        <v>126.26991866834115</v>
      </c>
      <c r="R62" s="41">
        <f>Gas_SC_12000kWh!N172</f>
        <v>126.34191866760045</v>
      </c>
      <c r="S62" s="7"/>
      <c r="T62" s="142" t="s">
        <v>346</v>
      </c>
      <c r="U62" s="41">
        <f t="shared" si="15"/>
        <v>257.38581050543837</v>
      </c>
      <c r="V62" s="41">
        <f t="shared" si="12"/>
        <v>258.30073581460857</v>
      </c>
      <c r="W62" s="41">
        <f t="shared" si="13"/>
        <v>257.94828934158437</v>
      </c>
      <c r="X62" s="41">
        <f t="shared" si="14"/>
        <v>257.62617324577218</v>
      </c>
    </row>
    <row r="63" spans="2:24" s="200" customFormat="1" ht="10.5" customHeight="1" x14ac:dyDescent="0.3">
      <c r="B63" s="142" t="s">
        <v>347</v>
      </c>
      <c r="C63" s="41">
        <f>ElecSingle_SC_3100kWh!K173</f>
        <v>78.295113082354064</v>
      </c>
      <c r="D63" s="41">
        <f>ElecSingle_SC_3100kWh!L173</f>
        <v>79.29103917831354</v>
      </c>
      <c r="E63" s="41">
        <f>ElecSingle_SC_3100kWh!M173</f>
        <v>80.440184673651416</v>
      </c>
      <c r="F63" s="41">
        <f>ElecSingle_SC_3100kWh!N173</f>
        <v>81.129671970854147</v>
      </c>
      <c r="G63" s="7"/>
      <c r="H63" s="142" t="s">
        <v>347</v>
      </c>
      <c r="I63" s="41">
        <f>ElecMulti_SC_4200kWh!K173</f>
        <v>78.295113082354064</v>
      </c>
      <c r="J63" s="41">
        <f>ElecMulti_SC_4200kWh!L173</f>
        <v>79.29103917831354</v>
      </c>
      <c r="K63" s="41">
        <f>ElecMulti_SC_4200kWh!M173</f>
        <v>80.440184673651416</v>
      </c>
      <c r="L63" s="41">
        <f>ElecMulti_SC_4200kWh!N173</f>
        <v>81.129671970854147</v>
      </c>
      <c r="N63" s="142" t="s">
        <v>347</v>
      </c>
      <c r="O63" s="41">
        <f>Gas_SC_12000kWh!K173</f>
        <v>89.262431515501163</v>
      </c>
      <c r="P63" s="41">
        <f>Gas_SC_12000kWh!L173</f>
        <v>90.397863618927289</v>
      </c>
      <c r="Q63" s="41">
        <f>Gas_SC_12000kWh!M173</f>
        <v>91.707977584419027</v>
      </c>
      <c r="R63" s="41">
        <f>Gas_SC_12000kWh!N173</f>
        <v>92.494045963714044</v>
      </c>
      <c r="S63" s="7"/>
      <c r="T63" s="142" t="s">
        <v>347</v>
      </c>
      <c r="U63" s="41">
        <f t="shared" si="15"/>
        <v>167.55754459785521</v>
      </c>
      <c r="V63" s="41">
        <f t="shared" si="12"/>
        <v>169.68890279724081</v>
      </c>
      <c r="W63" s="41">
        <f t="shared" si="13"/>
        <v>172.14816225807044</v>
      </c>
      <c r="X63" s="41">
        <f t="shared" si="14"/>
        <v>173.62371793456819</v>
      </c>
    </row>
    <row r="64" spans="2:24" s="200" customFormat="1" ht="10.5" customHeight="1" x14ac:dyDescent="0.3">
      <c r="B64" s="142" t="s">
        <v>45</v>
      </c>
      <c r="C64" s="41">
        <f>ElecSingle_SC_3100kWh!K174</f>
        <v>0</v>
      </c>
      <c r="D64" s="41">
        <f>ElecSingle_SC_3100kWh!L174</f>
        <v>-0.20799732489328449</v>
      </c>
      <c r="E64" s="41">
        <f>ElecSingle_SC_3100kWh!M174</f>
        <v>2.3528451635617822</v>
      </c>
      <c r="F64" s="41">
        <f>ElecSingle_SC_3100kWh!N174</f>
        <v>7.2761707297620708</v>
      </c>
      <c r="G64" s="7"/>
      <c r="H64" s="142" t="s">
        <v>45</v>
      </c>
      <c r="I64" s="41">
        <f>ElecMulti_SC_4200kWh!K174</f>
        <v>0</v>
      </c>
      <c r="J64" s="41">
        <f>ElecMulti_SC_4200kWh!L174</f>
        <v>-0.20799732489328449</v>
      </c>
      <c r="K64" s="41">
        <f>ElecMulti_SC_4200kWh!M174</f>
        <v>2.3528451635617822</v>
      </c>
      <c r="L64" s="41">
        <f>ElecMulti_SC_4200kWh!N174</f>
        <v>7.2761707297620708</v>
      </c>
      <c r="N64" s="142" t="s">
        <v>45</v>
      </c>
      <c r="O64" s="41">
        <f>Gas_SC_12000kWh!K174</f>
        <v>0</v>
      </c>
      <c r="P64" s="41">
        <f>Gas_SC_12000kWh!L174</f>
        <v>-0.16682483423186589</v>
      </c>
      <c r="Q64" s="41">
        <f>Gas_SC_12000kWh!M174</f>
        <v>1.8623630218072369</v>
      </c>
      <c r="R64" s="41">
        <f>Gas_SC_12000kWh!N174</f>
        <v>7.7734666259964191</v>
      </c>
      <c r="S64" s="7"/>
      <c r="T64" s="142" t="s">
        <v>45</v>
      </c>
      <c r="U64" s="41">
        <f t="shared" si="15"/>
        <v>0</v>
      </c>
      <c r="V64" s="41">
        <f t="shared" si="12"/>
        <v>-0.37482215912515038</v>
      </c>
      <c r="W64" s="41">
        <f t="shared" si="13"/>
        <v>4.2152081853690193</v>
      </c>
      <c r="X64" s="41">
        <f t="shared" si="14"/>
        <v>15.04963735575849</v>
      </c>
    </row>
    <row r="65" spans="2:24" s="200" customFormat="1" ht="10.5" customHeight="1" x14ac:dyDescent="0.3">
      <c r="B65" s="142" t="s">
        <v>399</v>
      </c>
      <c r="C65" s="41">
        <f>ElecSingle_SC_3100kWh!K175</f>
        <v>12.842216070370339</v>
      </c>
      <c r="D65" s="41">
        <f>ElecSingle_SC_3100kWh!L175</f>
        <v>13.005571069308504</v>
      </c>
      <c r="E65" s="41">
        <f>ElecSingle_SC_3100kWh!M175</f>
        <v>13.194057606544865</v>
      </c>
      <c r="F65" s="41">
        <f>ElecSingle_SC_3100kWh!N175</f>
        <v>13.307149528886677</v>
      </c>
      <c r="G65" s="7"/>
      <c r="H65" s="142" t="s">
        <v>399</v>
      </c>
      <c r="I65" s="41">
        <f>ElecMulti_SC_4200kWh!K175</f>
        <v>12.842216070370339</v>
      </c>
      <c r="J65" s="41">
        <f>ElecMulti_SC_4200kWh!L175</f>
        <v>13.005571069308504</v>
      </c>
      <c r="K65" s="41">
        <f>ElecMulti_SC_4200kWh!M175</f>
        <v>13.194057606544865</v>
      </c>
      <c r="L65" s="41">
        <f>ElecMulti_SC_4200kWh!N175</f>
        <v>13.307149528886677</v>
      </c>
      <c r="N65" s="142" t="s">
        <v>399</v>
      </c>
      <c r="O65" s="41">
        <f>Gas_SC_12000kWh!K175</f>
        <v>13.319849280795237</v>
      </c>
      <c r="P65" s="41">
        <f>Gas_SC_12000kWh!L175</f>
        <v>13.489279848946248</v>
      </c>
      <c r="Q65" s="41">
        <f>Gas_SC_12000kWh!M175</f>
        <v>13.684776658351268</v>
      </c>
      <c r="R65" s="41">
        <f>Gas_SC_12000kWh!N175</f>
        <v>13.802074743994277</v>
      </c>
      <c r="S65" s="7"/>
      <c r="T65" s="142" t="s">
        <v>399</v>
      </c>
      <c r="U65" s="41">
        <f t="shared" si="15"/>
        <v>26.162065351165577</v>
      </c>
      <c r="V65" s="41">
        <f t="shared" si="12"/>
        <v>26.494850918254752</v>
      </c>
      <c r="W65" s="41">
        <f t="shared" si="13"/>
        <v>26.878834264896135</v>
      </c>
      <c r="X65" s="41">
        <f t="shared" si="14"/>
        <v>27.109224272880954</v>
      </c>
    </row>
    <row r="66" spans="2:24" s="200" customFormat="1" ht="10.5" customHeight="1" x14ac:dyDescent="0.3">
      <c r="B66" s="142" t="s">
        <v>417</v>
      </c>
      <c r="C66" s="41">
        <f>ElecSingle_SC_3100kWh!K176</f>
        <v>39.916697518563559</v>
      </c>
      <c r="D66" s="41">
        <f>ElecSingle_SC_3100kWh!L176</f>
        <v>39.437106087159066</v>
      </c>
      <c r="E66" s="41">
        <f>ElecSingle_SC_3100kWh!M176</f>
        <v>42.63499116348688</v>
      </c>
      <c r="F66" s="41">
        <f>ElecSingle_SC_3100kWh!N176</f>
        <v>44.446238559775864</v>
      </c>
      <c r="G66" s="7"/>
      <c r="H66" s="142" t="s">
        <v>417</v>
      </c>
      <c r="I66" s="41">
        <f>ElecMulti_SC_4200kWh!K176</f>
        <v>47.79863424769934</v>
      </c>
      <c r="J66" s="41">
        <f>ElecMulti_SC_4200kWh!L176</f>
        <v>47.155566992934162</v>
      </c>
      <c r="K66" s="41">
        <f>ElecMulti_SC_4200kWh!M176</f>
        <v>51.963659666924649</v>
      </c>
      <c r="L66" s="41">
        <f>ElecMulti_SC_4200kWh!N176</f>
        <v>54.323617400898534</v>
      </c>
      <c r="N66" s="142" t="s">
        <v>417</v>
      </c>
      <c r="O66" s="41">
        <f>Gas_SC_12000kWh!K176</f>
        <v>24.512414233154036</v>
      </c>
      <c r="P66" s="41">
        <f>Gas_SC_12000kWh!L176</f>
        <v>24.473642110669712</v>
      </c>
      <c r="Q66" s="41">
        <f>Gas_SC_12000kWh!M176</f>
        <v>25.925224179307936</v>
      </c>
      <c r="R66" s="41">
        <f>Gas_SC_12000kWh!N176</f>
        <v>27.86991908720977</v>
      </c>
      <c r="S66" s="7"/>
      <c r="T66" s="142" t="s">
        <v>417</v>
      </c>
      <c r="U66" s="41">
        <f t="shared" si="15"/>
        <v>64.429111751717599</v>
      </c>
      <c r="V66" s="41">
        <f t="shared" si="12"/>
        <v>63.910748197828781</v>
      </c>
      <c r="W66" s="41">
        <f t="shared" si="13"/>
        <v>68.56021534279482</v>
      </c>
      <c r="X66" s="41">
        <f t="shared" si="14"/>
        <v>72.31615764698563</v>
      </c>
    </row>
    <row r="67" spans="2:24" s="200" customFormat="1" ht="10.5" customHeight="1" x14ac:dyDescent="0.3">
      <c r="B67" s="142" t="s">
        <v>398</v>
      </c>
      <c r="C67" s="41">
        <f>ElecSingle_SC_3100kWh!K177</f>
        <v>10.207298853896308</v>
      </c>
      <c r="D67" s="41">
        <f>ElecSingle_SC_3100kWh!L177</f>
        <v>10.090695507703897</v>
      </c>
      <c r="E67" s="41">
        <f>ElecSingle_SC_3100kWh!M177</f>
        <v>10.892476000945596</v>
      </c>
      <c r="F67" s="41">
        <f>ElecSingle_SC_3100kWh!N177</f>
        <v>11.346716138194239</v>
      </c>
      <c r="G67" s="7"/>
      <c r="H67" s="142" t="s">
        <v>398</v>
      </c>
      <c r="I67" s="41">
        <f>ElecMulti_SC_4200kWh!K177</f>
        <v>12.250240797242993</v>
      </c>
      <c r="J67" s="41">
        <f>ElecMulti_SC_4200kWh!L177</f>
        <v>12.091816517893736</v>
      </c>
      <c r="K67" s="41">
        <f>ElecMulti_SC_4200kWh!M177</f>
        <v>13.30311235908289</v>
      </c>
      <c r="L67" s="41">
        <f>ElecMulti_SC_4200kWh!N177</f>
        <v>13.898044064845676</v>
      </c>
      <c r="N67" s="142" t="s">
        <v>398</v>
      </c>
      <c r="O67" s="41">
        <f>Gas_SC_12000kWh!K177</f>
        <v>8.8794004406388947</v>
      </c>
      <c r="P67" s="41">
        <f>Gas_SC_12000kWh!L177</f>
        <v>8.8689750713473252</v>
      </c>
      <c r="Q67" s="41">
        <f>Gas_SC_12000kWh!M177</f>
        <v>9.3835252084137331</v>
      </c>
      <c r="R67" s="41">
        <f>Gas_SC_12000kWh!N177</f>
        <v>10.070124119876629</v>
      </c>
      <c r="S67" s="7"/>
      <c r="T67" s="142" t="s">
        <v>398</v>
      </c>
      <c r="U67" s="41">
        <f t="shared" si="15"/>
        <v>19.086699294535201</v>
      </c>
      <c r="V67" s="41">
        <f t="shared" si="12"/>
        <v>18.95967057905122</v>
      </c>
      <c r="W67" s="41">
        <f t="shared" si="13"/>
        <v>20.276001209359329</v>
      </c>
      <c r="X67" s="41">
        <f t="shared" si="14"/>
        <v>21.41684025807087</v>
      </c>
    </row>
    <row r="68" spans="2:24" s="200" customFormat="1" ht="10.5" customHeight="1" x14ac:dyDescent="0.3">
      <c r="B68" s="194" t="s">
        <v>415</v>
      </c>
      <c r="C68" s="41">
        <f>ElecSingle_SC_3100kWh!K178</f>
        <v>5.9714036914160564</v>
      </c>
      <c r="D68" s="41">
        <f>ElecSingle_SC_3100kWh!L178</f>
        <v>5.8679751137220899</v>
      </c>
      <c r="E68" s="41">
        <f>ElecSingle_SC_3100kWh!M178</f>
        <v>6.5506842837927906</v>
      </c>
      <c r="F68" s="41">
        <f>ElecSingle_SC_3100kWh!N178</f>
        <v>6.9090625241703227</v>
      </c>
      <c r="G68" s="7"/>
      <c r="H68" s="194" t="s">
        <v>415</v>
      </c>
      <c r="I68" s="41">
        <f>ElecMulti_SC_4200kWh!K178</f>
        <v>7.4745672626098454</v>
      </c>
      <c r="J68" s="41">
        <f>ElecMulti_SC_4200kWh!L178</f>
        <v>7.3341170499221446</v>
      </c>
      <c r="K68" s="41">
        <f>ElecMulti_SC_4200kWh!M178</f>
        <v>8.2041723946241287</v>
      </c>
      <c r="L68" s="41">
        <f>ElecMulti_SC_4200kWh!N178</f>
        <v>8.6737974382188554</v>
      </c>
      <c r="N68" s="194" t="s">
        <v>415</v>
      </c>
      <c r="O68" s="41">
        <f>Gas_SC_12000kWh!K178</f>
        <v>4.9929323602055309</v>
      </c>
      <c r="P68" s="41">
        <f>Gas_SC_12000kWh!L178</f>
        <v>4.9846415721902888</v>
      </c>
      <c r="Q68" s="41">
        <f>Gas_SC_12000kWh!M178</f>
        <v>5.3215869595756322</v>
      </c>
      <c r="R68" s="41">
        <f>Gas_SC_12000kWh!N178</f>
        <v>5.8436815672272155</v>
      </c>
      <c r="S68" s="7"/>
      <c r="T68" s="194" t="s">
        <v>415</v>
      </c>
      <c r="U68" s="41">
        <f t="shared" si="15"/>
        <v>10.964336051621586</v>
      </c>
      <c r="V68" s="41">
        <f t="shared" si="12"/>
        <v>10.852616685912379</v>
      </c>
      <c r="W68" s="41">
        <f t="shared" si="13"/>
        <v>11.872271243368424</v>
      </c>
      <c r="X68" s="41">
        <f t="shared" si="14"/>
        <v>12.752744091397538</v>
      </c>
    </row>
    <row r="69" spans="2:24" s="200" customFormat="1" ht="10.5" customHeight="1" x14ac:dyDescent="0.3">
      <c r="B69" s="142" t="s">
        <v>381</v>
      </c>
      <c r="C69" s="41">
        <f>ElecSingle_SC_3100kWh!K179</f>
        <v>553.40495801353916</v>
      </c>
      <c r="D69" s="41">
        <f>ElecSingle_SC_3100kWh!L179</f>
        <v>547.04790786899946</v>
      </c>
      <c r="E69" s="41">
        <f>ElecSingle_SC_3100kWh!M179</f>
        <v>590.73137086082261</v>
      </c>
      <c r="F69" s="41">
        <f>ElecSingle_SC_3100kWh!N179</f>
        <v>615.45136488311402</v>
      </c>
      <c r="G69" s="7"/>
      <c r="H69" s="142" t="s">
        <v>381</v>
      </c>
      <c r="I69" s="41">
        <f>ElecMulti_SC_4200kWh!K179</f>
        <v>664.47432370422098</v>
      </c>
      <c r="J69" s="41">
        <f>ElecMulti_SC_4200kWh!L179</f>
        <v>655.83732924643357</v>
      </c>
      <c r="K69" s="41">
        <f>ElecMulti_SC_4200kWh!M179</f>
        <v>721.67109312649052</v>
      </c>
      <c r="L69" s="41">
        <f>ElecMulti_SC_4200kWh!N179</f>
        <v>754.04784491599469</v>
      </c>
      <c r="N69" s="142" t="s">
        <v>381</v>
      </c>
      <c r="O69" s="41">
        <f>Gas_SC_12000kWh!K179</f>
        <v>481.20919809762847</v>
      </c>
      <c r="P69" s="41">
        <f>Gas_SC_12000kWh!L179</f>
        <v>480.64177829339678</v>
      </c>
      <c r="Q69" s="41">
        <f>Gas_SC_12000kWh!M179</f>
        <v>508.57485997923851</v>
      </c>
      <c r="R69" s="41">
        <f>Gas_SC_12000kWh!N179</f>
        <v>545.92033831218976</v>
      </c>
      <c r="S69" s="7"/>
      <c r="T69" s="142" t="s">
        <v>381</v>
      </c>
      <c r="U69" s="41">
        <f t="shared" si="15"/>
        <v>1034.6141561111676</v>
      </c>
      <c r="V69" s="41">
        <f t="shared" si="12"/>
        <v>1027.6896861623964</v>
      </c>
      <c r="W69" s="41">
        <f t="shared" si="13"/>
        <v>1099.3062308400611</v>
      </c>
      <c r="X69" s="41">
        <f t="shared" si="14"/>
        <v>1161.3717031953038</v>
      </c>
    </row>
    <row r="70" spans="2:24" s="200" customFormat="1" ht="10.5" customHeight="1" x14ac:dyDescent="0.3">
      <c r="B70"/>
      <c r="C70"/>
      <c r="D70"/>
      <c r="E70"/>
      <c r="F70"/>
      <c r="G70" s="7"/>
      <c r="H70"/>
      <c r="I70"/>
      <c r="J70"/>
      <c r="K70"/>
      <c r="L70"/>
      <c r="N70"/>
      <c r="O70"/>
      <c r="P70"/>
      <c r="Q70"/>
      <c r="R70"/>
      <c r="S70" s="7"/>
      <c r="T70" s="142" t="s">
        <v>382</v>
      </c>
      <c r="U70" s="41">
        <f>U69*1.05</f>
        <v>1086.3448639167261</v>
      </c>
      <c r="V70" s="41">
        <f>V69*1.05</f>
        <v>1079.0741704705163</v>
      </c>
      <c r="W70" s="41">
        <f>W69*1.05</f>
        <v>1154.2715423820641</v>
      </c>
      <c r="X70" s="41">
        <f>X69*1.05</f>
        <v>1219.440288355069</v>
      </c>
    </row>
    <row r="71" spans="2:24" x14ac:dyDescent="0.25">
      <c r="X71" s="108"/>
    </row>
    <row r="72" spans="2:24" s="196" customFormat="1" ht="10.5" customHeight="1" x14ac:dyDescent="0.25">
      <c r="B72" s="197" t="s">
        <v>436</v>
      </c>
    </row>
    <row r="73" spans="2:24" x14ac:dyDescent="0.25">
      <c r="B73" s="93"/>
    </row>
    <row r="74" spans="2:24" x14ac:dyDescent="0.25">
      <c r="B74" s="169" t="s">
        <v>477</v>
      </c>
    </row>
    <row r="75" spans="2:24" x14ac:dyDescent="0.25"/>
    <row r="76" spans="2:24" x14ac:dyDescent="0.25">
      <c r="B76" s="413" t="s">
        <v>535</v>
      </c>
      <c r="C76" s="413"/>
      <c r="D76" s="146" t="s">
        <v>333</v>
      </c>
      <c r="E76" s="146" t="s">
        <v>334</v>
      </c>
    </row>
    <row r="77" spans="2:24" x14ac:dyDescent="0.25">
      <c r="B77" s="412" t="s">
        <v>507</v>
      </c>
      <c r="C77" s="412"/>
      <c r="D77" s="147">
        <v>0.43239827522563951</v>
      </c>
      <c r="E77" s="147">
        <v>0.56760172477436055</v>
      </c>
    </row>
    <row r="78" spans="2:24" x14ac:dyDescent="0.25">
      <c r="B78" s="412" t="s">
        <v>508</v>
      </c>
      <c r="C78" s="412"/>
      <c r="D78" s="147">
        <v>0.39487128143182382</v>
      </c>
      <c r="E78" s="147">
        <v>0.60512871856817618</v>
      </c>
    </row>
    <row r="79" spans="2:24" x14ac:dyDescent="0.25">
      <c r="B79" s="411" t="s">
        <v>34</v>
      </c>
      <c r="C79" s="411"/>
      <c r="D79" s="147">
        <v>0.24711723243957096</v>
      </c>
      <c r="E79" s="147">
        <v>0.75288276692031531</v>
      </c>
    </row>
    <row r="80" spans="2:24" s="198" customFormat="1" x14ac:dyDescent="0.25">
      <c r="B80" s="124"/>
      <c r="C80" s="199"/>
      <c r="D80" s="199"/>
    </row>
    <row r="81" spans="2:25" s="198" customFormat="1" ht="12" thickBot="1" x14ac:dyDescent="0.3">
      <c r="B81" s="124"/>
      <c r="C81" s="199"/>
      <c r="D81" s="199"/>
    </row>
    <row r="82" spans="2:25" ht="12.4" customHeight="1" x14ac:dyDescent="0.25">
      <c r="B82" s="414"/>
      <c r="C82" s="415"/>
      <c r="D82" s="415"/>
      <c r="E82" s="420" t="s">
        <v>44</v>
      </c>
      <c r="F82" s="420"/>
      <c r="G82" s="420"/>
      <c r="H82" s="420"/>
      <c r="I82" s="420" t="s">
        <v>416</v>
      </c>
      <c r="J82" s="420"/>
      <c r="K82" s="420"/>
      <c r="L82" s="432"/>
      <c r="N82" s="256"/>
      <c r="O82" s="256"/>
      <c r="P82" s="256"/>
      <c r="Q82" s="257"/>
      <c r="R82" s="257"/>
      <c r="S82" s="257"/>
      <c r="T82" s="257"/>
      <c r="U82" s="257"/>
      <c r="V82" s="257"/>
      <c r="W82" s="257"/>
      <c r="X82" s="257"/>
      <c r="Y82" s="198"/>
    </row>
    <row r="83" spans="2:25" ht="12.4" customHeight="1" x14ac:dyDescent="0.25">
      <c r="B83" s="416"/>
      <c r="C83" s="417"/>
      <c r="D83" s="417"/>
      <c r="E83" s="421" t="s">
        <v>33</v>
      </c>
      <c r="F83" s="422"/>
      <c r="G83" s="423" t="s">
        <v>34</v>
      </c>
      <c r="H83" s="423" t="s">
        <v>580</v>
      </c>
      <c r="I83" s="421" t="s">
        <v>33</v>
      </c>
      <c r="J83" s="422"/>
      <c r="K83" s="423" t="s">
        <v>34</v>
      </c>
      <c r="L83" s="433" t="s">
        <v>580</v>
      </c>
      <c r="N83" s="256"/>
      <c r="O83" s="256"/>
      <c r="P83" s="256"/>
      <c r="Q83" s="257"/>
      <c r="R83" s="257"/>
      <c r="S83" s="256"/>
      <c r="T83" s="256"/>
      <c r="U83" s="257"/>
      <c r="V83" s="257"/>
      <c r="W83" s="256"/>
      <c r="X83" s="256"/>
      <c r="Y83" s="198"/>
    </row>
    <row r="84" spans="2:25" ht="12" thickBot="1" x14ac:dyDescent="0.3">
      <c r="B84" s="418"/>
      <c r="C84" s="419"/>
      <c r="D84" s="419"/>
      <c r="E84" s="238" t="s">
        <v>536</v>
      </c>
      <c r="F84" s="238" t="s">
        <v>537</v>
      </c>
      <c r="G84" s="424"/>
      <c r="H84" s="424"/>
      <c r="I84" s="238" t="s">
        <v>536</v>
      </c>
      <c r="J84" s="238" t="s">
        <v>537</v>
      </c>
      <c r="K84" s="424"/>
      <c r="L84" s="434"/>
      <c r="N84" s="256"/>
      <c r="O84" s="256"/>
      <c r="P84" s="256"/>
      <c r="Q84" s="258"/>
      <c r="R84" s="258"/>
      <c r="S84" s="256"/>
      <c r="T84" s="256"/>
      <c r="U84" s="258"/>
      <c r="V84" s="258"/>
      <c r="W84" s="256"/>
      <c r="X84" s="256"/>
      <c r="Y84" s="198"/>
    </row>
    <row r="85" spans="2:25" x14ac:dyDescent="0.25">
      <c r="B85" s="441" t="s">
        <v>455</v>
      </c>
      <c r="C85" s="442"/>
      <c r="D85" s="442"/>
      <c r="E85" s="442"/>
      <c r="F85" s="442"/>
      <c r="G85" s="442"/>
      <c r="H85" s="442"/>
      <c r="I85" s="442"/>
      <c r="J85" s="442"/>
      <c r="K85" s="442"/>
      <c r="L85" s="443"/>
      <c r="N85" s="259"/>
      <c r="O85" s="259"/>
      <c r="P85" s="259"/>
      <c r="Q85" s="259"/>
      <c r="R85" s="259"/>
      <c r="S85" s="259"/>
      <c r="T85" s="259"/>
      <c r="U85" s="259"/>
      <c r="V85" s="259"/>
      <c r="W85" s="259"/>
      <c r="X85" s="259"/>
      <c r="Y85" s="198"/>
    </row>
    <row r="86" spans="2:25" ht="11.25" customHeight="1" x14ac:dyDescent="0.25">
      <c r="B86" s="438" t="s">
        <v>353</v>
      </c>
      <c r="C86" s="435" t="s">
        <v>430</v>
      </c>
      <c r="D86" s="435"/>
      <c r="E86" s="330"/>
      <c r="F86" s="330"/>
      <c r="G86" s="330"/>
      <c r="H86" s="330"/>
      <c r="I86" s="330">
        <f>'3a DF'!J48</f>
        <v>166.15141027797495</v>
      </c>
      <c r="J86" s="330">
        <f>'3a DF'!J49</f>
        <v>225.71845369444685</v>
      </c>
      <c r="K86" s="330">
        <f>'3a DF'!J50</f>
        <v>197.43753107876574</v>
      </c>
      <c r="L86" s="331">
        <f>I86+K86</f>
        <v>363.58894135674069</v>
      </c>
      <c r="N86" s="251"/>
      <c r="O86" s="252"/>
      <c r="P86" s="252"/>
      <c r="Q86" s="253"/>
      <c r="R86" s="253"/>
      <c r="S86" s="253"/>
      <c r="T86" s="253"/>
      <c r="U86" s="253"/>
      <c r="V86" s="253"/>
      <c r="W86" s="253"/>
      <c r="X86" s="253"/>
      <c r="Y86" s="198"/>
    </row>
    <row r="87" spans="2:25" x14ac:dyDescent="0.25">
      <c r="B87" s="439"/>
      <c r="C87" s="425" t="s">
        <v>303</v>
      </c>
      <c r="D87" s="425"/>
      <c r="E87" s="332"/>
      <c r="F87" s="332"/>
      <c r="G87" s="332"/>
      <c r="H87" s="332"/>
      <c r="I87" s="332">
        <f>'3b CM'!H47</f>
        <v>3.4060828489830097</v>
      </c>
      <c r="J87" s="332">
        <f>'3b CM'!H48</f>
        <v>3.6289707186326705</v>
      </c>
      <c r="K87" s="332"/>
      <c r="L87" s="333">
        <f t="shared" ref="L87:L112" si="16">I87+K87</f>
        <v>3.4060828489830097</v>
      </c>
      <c r="N87" s="251"/>
      <c r="O87" s="252"/>
      <c r="P87" s="252"/>
      <c r="Q87" s="253"/>
      <c r="R87" s="253"/>
      <c r="S87" s="253"/>
      <c r="T87" s="253"/>
      <c r="U87" s="253"/>
      <c r="V87" s="253"/>
      <c r="W87" s="253"/>
      <c r="X87" s="253"/>
      <c r="Y87" s="198"/>
    </row>
    <row r="88" spans="2:25" x14ac:dyDescent="0.25">
      <c r="B88" s="440" t="s">
        <v>357</v>
      </c>
      <c r="C88" s="425" t="s">
        <v>358</v>
      </c>
      <c r="D88" s="425"/>
      <c r="E88" s="332"/>
      <c r="F88" s="332"/>
      <c r="G88" s="332"/>
      <c r="H88" s="332"/>
      <c r="I88" s="332">
        <f>'3c PC'!I71</f>
        <v>57.788612295619139</v>
      </c>
      <c r="J88" s="332">
        <f>'3c PC'!I78</f>
        <v>78.294515797066808</v>
      </c>
      <c r="K88" s="332"/>
      <c r="L88" s="333">
        <f t="shared" si="16"/>
        <v>57.788612295619139</v>
      </c>
      <c r="N88" s="251"/>
      <c r="O88" s="252"/>
      <c r="P88" s="252"/>
      <c r="Q88" s="253"/>
      <c r="R88" s="253"/>
      <c r="S88" s="253"/>
      <c r="T88" s="253"/>
      <c r="U88" s="253"/>
      <c r="V88" s="253"/>
      <c r="W88" s="253"/>
      <c r="X88" s="253"/>
      <c r="Y88" s="198"/>
    </row>
    <row r="89" spans="2:25" x14ac:dyDescent="0.25">
      <c r="B89" s="438"/>
      <c r="C89" s="425" t="s">
        <v>359</v>
      </c>
      <c r="D89" s="425"/>
      <c r="E89" s="332"/>
      <c r="F89" s="332"/>
      <c r="G89" s="332"/>
      <c r="H89" s="332"/>
      <c r="I89" s="332">
        <f>'3c PC'!I72</f>
        <v>8.3250055785085859</v>
      </c>
      <c r="J89" s="332">
        <f>'3c PC'!I79</f>
        <v>11.491036016875723</v>
      </c>
      <c r="K89" s="332"/>
      <c r="L89" s="333">
        <f t="shared" si="16"/>
        <v>8.3250055785085859</v>
      </c>
      <c r="N89" s="251"/>
      <c r="O89" s="252"/>
      <c r="P89" s="252"/>
      <c r="Q89" s="253"/>
      <c r="R89" s="253"/>
      <c r="S89" s="253"/>
      <c r="T89" s="253"/>
      <c r="U89" s="253"/>
      <c r="V89" s="253"/>
      <c r="W89" s="253"/>
      <c r="X89" s="253"/>
      <c r="Y89" s="198"/>
    </row>
    <row r="90" spans="2:25" x14ac:dyDescent="0.25">
      <c r="B90" s="438"/>
      <c r="C90" s="425" t="s">
        <v>362</v>
      </c>
      <c r="D90" s="425"/>
      <c r="E90" s="332"/>
      <c r="F90" s="332"/>
      <c r="G90" s="332"/>
      <c r="H90" s="332"/>
      <c r="I90" s="332">
        <f>'3c PC'!I73</f>
        <v>14.38921237332776</v>
      </c>
      <c r="J90" s="332">
        <f>'3c PC'!I80</f>
        <v>19.511538854455289</v>
      </c>
      <c r="K90" s="332"/>
      <c r="L90" s="333">
        <f t="shared" si="16"/>
        <v>14.38921237332776</v>
      </c>
      <c r="N90" s="251"/>
      <c r="O90" s="252"/>
      <c r="P90" s="252"/>
      <c r="Q90" s="253"/>
      <c r="R90" s="253"/>
      <c r="S90" s="253"/>
      <c r="T90" s="253"/>
      <c r="U90" s="253"/>
      <c r="V90" s="253"/>
      <c r="W90" s="253"/>
      <c r="X90" s="253"/>
      <c r="Y90" s="198"/>
    </row>
    <row r="91" spans="2:25" x14ac:dyDescent="0.25">
      <c r="B91" s="438"/>
      <c r="C91" s="425" t="s">
        <v>360</v>
      </c>
      <c r="D91" s="425"/>
      <c r="E91" s="332"/>
      <c r="F91" s="332"/>
      <c r="G91" s="332"/>
      <c r="H91" s="332"/>
      <c r="I91" s="332">
        <f>'3c PC'!I74</f>
        <v>9.4283615533623824</v>
      </c>
      <c r="J91" s="332">
        <f>'3c PC'!I81</f>
        <v>12.77390920132968</v>
      </c>
      <c r="K91" s="332">
        <f>'3c PC'!I85</f>
        <v>12.406794332085205</v>
      </c>
      <c r="L91" s="333">
        <f t="shared" si="16"/>
        <v>21.835155885447588</v>
      </c>
      <c r="N91" s="251"/>
      <c r="O91" s="252"/>
      <c r="P91" s="252"/>
      <c r="Q91" s="253"/>
      <c r="R91" s="253"/>
      <c r="S91" s="253"/>
      <c r="T91" s="253"/>
      <c r="U91" s="253"/>
      <c r="V91" s="253"/>
      <c r="W91" s="253"/>
      <c r="X91" s="253"/>
      <c r="Y91" s="198"/>
    </row>
    <row r="92" spans="2:25" x14ac:dyDescent="0.25">
      <c r="B92" s="438"/>
      <c r="C92" s="425" t="s">
        <v>361</v>
      </c>
      <c r="D92" s="425"/>
      <c r="E92" s="332">
        <f>'3c PC'!I75</f>
        <v>6.6995028867368625</v>
      </c>
      <c r="F92" s="332">
        <f>'3c PC'!I82</f>
        <v>6.6995028867368607</v>
      </c>
      <c r="G92" s="332">
        <f>'3c PC'!I86</f>
        <v>6.6995028824484173</v>
      </c>
      <c r="H92" s="332">
        <f t="shared" ref="H92:H113" si="17">E92+G92</f>
        <v>13.39900576918528</v>
      </c>
      <c r="I92" s="332">
        <f>'3c PC'!I75</f>
        <v>6.6995028867368625</v>
      </c>
      <c r="J92" s="332">
        <f>'3c PC'!I82</f>
        <v>6.6995028867368607</v>
      </c>
      <c r="K92" s="332">
        <f>'3c PC'!I86</f>
        <v>6.6995028824484173</v>
      </c>
      <c r="L92" s="333">
        <f t="shared" si="16"/>
        <v>13.39900576918528</v>
      </c>
      <c r="N92" s="251"/>
      <c r="O92" s="252"/>
      <c r="P92" s="252"/>
      <c r="Q92" s="253"/>
      <c r="R92" s="253"/>
      <c r="S92" s="253"/>
      <c r="T92" s="253"/>
      <c r="U92" s="253"/>
      <c r="V92" s="253"/>
      <c r="W92" s="253"/>
      <c r="X92" s="253"/>
      <c r="Y92" s="198"/>
    </row>
    <row r="93" spans="2:25" x14ac:dyDescent="0.25">
      <c r="B93" s="439"/>
      <c r="C93" s="425" t="s">
        <v>363</v>
      </c>
      <c r="D93" s="425"/>
      <c r="E93" s="332"/>
      <c r="F93" s="332"/>
      <c r="G93" s="332"/>
      <c r="H93" s="332"/>
      <c r="I93" s="332">
        <f>'3c PC'!I76</f>
        <v>0.78096913824533987</v>
      </c>
      <c r="J93" s="332">
        <f>'3c PC'!I83</f>
        <v>1.0558090067924109</v>
      </c>
      <c r="K93" s="332"/>
      <c r="L93" s="333">
        <f t="shared" si="16"/>
        <v>0.78096913824533987</v>
      </c>
      <c r="N93" s="251"/>
      <c r="O93" s="252"/>
      <c r="P93" s="252"/>
      <c r="Q93" s="253"/>
      <c r="R93" s="253"/>
      <c r="S93" s="253"/>
      <c r="T93" s="253"/>
      <c r="U93" s="253"/>
      <c r="V93" s="253"/>
      <c r="W93" s="253"/>
      <c r="X93" s="253"/>
      <c r="Y93" s="198"/>
    </row>
    <row r="94" spans="2:25" x14ac:dyDescent="0.25">
      <c r="B94" s="440" t="s">
        <v>368</v>
      </c>
      <c r="C94" s="425" t="s">
        <v>364</v>
      </c>
      <c r="D94" s="425"/>
      <c r="E94" s="332"/>
      <c r="F94" s="332"/>
      <c r="G94" s="332"/>
      <c r="H94" s="332"/>
      <c r="I94" s="332">
        <f>'3d NC-Elec'!J76</f>
        <v>37.266776894086618</v>
      </c>
      <c r="J94" s="332">
        <f>'3d NC-Elec'!J80</f>
        <v>40.076480384526562</v>
      </c>
      <c r="K94" s="332">
        <f>'3e NC-Gas'!I64</f>
        <v>8.8078470890364855</v>
      </c>
      <c r="L94" s="333">
        <f t="shared" si="16"/>
        <v>46.074623983123104</v>
      </c>
      <c r="N94" s="251"/>
      <c r="O94" s="252"/>
      <c r="P94" s="252"/>
      <c r="Q94" s="253"/>
      <c r="R94" s="253"/>
      <c r="S94" s="253"/>
      <c r="T94" s="253"/>
      <c r="U94" s="253"/>
      <c r="V94" s="253"/>
      <c r="W94" s="253"/>
      <c r="X94" s="253"/>
      <c r="Y94" s="198"/>
    </row>
    <row r="95" spans="2:25" x14ac:dyDescent="0.25">
      <c r="B95" s="438"/>
      <c r="C95" s="425" t="s">
        <v>365</v>
      </c>
      <c r="D95" s="425"/>
      <c r="E95" s="332">
        <f>AVERAGE('3d NC-Elec'!L14:L27)*D77+AVERAGE('3d NC-Elec'!M14:M27)*E77</f>
        <v>16.43282142857143</v>
      </c>
      <c r="F95" s="332">
        <f>AVERAGE('3d NC-Elec'!L42:L55)*D78+AVERAGE('3d NC-Elec'!M42:M55)*E78</f>
        <v>16.43282142857143</v>
      </c>
      <c r="G95" s="332"/>
      <c r="H95" s="332">
        <f>E95+G95</f>
        <v>16.43282142857143</v>
      </c>
      <c r="I95" s="332">
        <f>'3d NC-Elec'!J77</f>
        <v>89.836392857142869</v>
      </c>
      <c r="J95" s="332">
        <f>'3d NC-Elec'!J81</f>
        <v>89.990721428571433</v>
      </c>
      <c r="K95" s="332">
        <f>'3e NC-Gas'!I65</f>
        <v>113.64976693430289</v>
      </c>
      <c r="L95" s="333">
        <f t="shared" si="16"/>
        <v>203.48615979144574</v>
      </c>
      <c r="N95" s="251"/>
      <c r="O95" s="252"/>
      <c r="P95" s="252"/>
      <c r="Q95" s="253"/>
      <c r="R95" s="253"/>
      <c r="S95" s="253"/>
      <c r="T95" s="253"/>
      <c r="U95" s="253"/>
      <c r="V95" s="253"/>
      <c r="W95" s="253"/>
      <c r="X95" s="253"/>
      <c r="Y95" s="198"/>
    </row>
    <row r="96" spans="2:25" x14ac:dyDescent="0.25">
      <c r="B96" s="439"/>
      <c r="C96" s="425" t="s">
        <v>366</v>
      </c>
      <c r="D96" s="425"/>
      <c r="E96" s="332"/>
      <c r="F96" s="332"/>
      <c r="G96" s="332"/>
      <c r="H96" s="332"/>
      <c r="I96" s="332">
        <f>'3d NC-Elec'!J78</f>
        <v>8.3487865809847772</v>
      </c>
      <c r="J96" s="332">
        <f>'3d NC-Elec'!J82</f>
        <v>11.340467739459509</v>
      </c>
      <c r="K96" s="332"/>
      <c r="L96" s="333">
        <f t="shared" si="16"/>
        <v>8.3487865809847772</v>
      </c>
      <c r="N96" s="251"/>
      <c r="O96" s="252"/>
      <c r="P96" s="252"/>
      <c r="Q96" s="253"/>
      <c r="R96" s="253"/>
      <c r="S96" s="253"/>
      <c r="T96" s="253"/>
      <c r="U96" s="253"/>
      <c r="V96" s="253"/>
      <c r="W96" s="253"/>
      <c r="X96" s="253"/>
      <c r="Y96" s="198"/>
    </row>
    <row r="97" spans="2:25" ht="12" thickBot="1" x14ac:dyDescent="0.3">
      <c r="B97" s="436" t="s">
        <v>352</v>
      </c>
      <c r="C97" s="437"/>
      <c r="D97" s="437"/>
      <c r="E97" s="334">
        <f>ElecSingle_nonSC_Nil!K173*$D$77+ElecSingle_nonSC_Nil!L173*$E$77+ElecSingle_nonSC_Nil!K174*$D$77+ElecSingle_nonSC_Nil!L174*$E$77</f>
        <v>43.415064832464168</v>
      </c>
      <c r="F97" s="334">
        <f>ElecMulti_nonSC_Nil!K173*$D$78+ElecMulti_nonSC_Nil!L173*$E$78+ElecMulti_nonSC_Nil!K174*$D$78+ElecMulti_nonSC_Nil!L174*$E$78</f>
        <v>43.69749661071355</v>
      </c>
      <c r="G97" s="334">
        <f>Gas_nonSC_Nil!K173*$D$79+Gas_nonSC_Nil!L173*$E$79+Gas_nonSC_Nil!K174*$D$79+Gas_nonSC_Nil!L174*$E$79</f>
        <v>69.02988286874357</v>
      </c>
      <c r="H97" s="334">
        <f t="shared" si="17"/>
        <v>112.44494770120774</v>
      </c>
      <c r="I97" s="334">
        <f>ElecSingle_nonSC_3100kWh!K173*$D$77+ElecSingle_nonSC_3100kWh!L173*$E$77+ElecSingle_nonSC_3100kWh!K174*$D$77+ElecSingle_nonSC_3100kWh!L174*$E$77</f>
        <v>78.742342811810587</v>
      </c>
      <c r="J97" s="334">
        <f>ElecMulti_nonSC_4200kWh!K173*$D$78+ElecMulti_nonSC_4200kWh!L173*$E$78+ElecMulti_nonSC_4200kWh!K174*$D$78+ElecMulti_nonSC_4200kWh!L174*$E$78</f>
        <v>78.771911409912349</v>
      </c>
      <c r="K97" s="334">
        <f>Gas_nonSC_12000kWh!K173*$D$79+Gas_nonSC_12000kWh!L173*$E$79+Gas_nonSC_12000kWh!K174*$D$79+Gas_nonSC_12000kWh!L174*$E$79</f>
        <v>89.991679179253168</v>
      </c>
      <c r="L97" s="335">
        <f t="shared" si="16"/>
        <v>168.73402199106374</v>
      </c>
      <c r="N97" s="251"/>
      <c r="O97" s="251"/>
      <c r="P97" s="251"/>
      <c r="Q97" s="253"/>
      <c r="R97" s="253"/>
      <c r="S97" s="253"/>
      <c r="T97" s="253"/>
      <c r="U97" s="253"/>
      <c r="V97" s="253"/>
      <c r="W97" s="253"/>
      <c r="X97" s="253"/>
      <c r="Y97" s="198"/>
    </row>
    <row r="98" spans="2:25" ht="12" thickBot="1" x14ac:dyDescent="0.3">
      <c r="B98" s="441" t="s">
        <v>454</v>
      </c>
      <c r="C98" s="442"/>
      <c r="D98" s="442"/>
      <c r="E98" s="442"/>
      <c r="F98" s="442"/>
      <c r="G98" s="442"/>
      <c r="H98" s="442"/>
      <c r="I98" s="442"/>
      <c r="J98" s="442"/>
      <c r="K98" s="442"/>
      <c r="L98" s="443"/>
      <c r="N98" s="259"/>
      <c r="O98" s="259"/>
      <c r="P98" s="259"/>
      <c r="Q98" s="259"/>
      <c r="R98" s="259"/>
      <c r="S98" s="259"/>
      <c r="T98" s="259"/>
      <c r="U98" s="259"/>
      <c r="V98" s="259"/>
      <c r="W98" s="259"/>
      <c r="X98" s="259"/>
      <c r="Y98" s="198"/>
    </row>
    <row r="99" spans="2:25" ht="11.25" customHeight="1" x14ac:dyDescent="0.25">
      <c r="B99" s="429" t="s">
        <v>404</v>
      </c>
      <c r="C99" s="430"/>
      <c r="D99" s="431"/>
      <c r="E99" s="336">
        <f>ElecSingle_nonSC_Nil!G175*$D$77+ElecSingle_nonSC_Nil!H175*$E$77+ElecSingle_nonSC_Nil!G176*$D$77+ElecSingle_nonSC_Nil!H176*$E$77</f>
        <v>5.3669630254555045</v>
      </c>
      <c r="F99" s="336">
        <f>ElecMulti_nonSC_Nil!G175*$D$78+ElecMulti_nonSC_Nil!H175*$E$78+ElecMulti_nonSC_Nil!G176*$D$78+ElecMulti_nonSC_Nil!H176*$E$78</f>
        <v>5.3719407798632295</v>
      </c>
      <c r="G99" s="336">
        <f>Gas_nonSC_Nil!G175*$D$79+Gas_nonSC_Nil!H175*$E$79+Gas_nonSC_Nil!G176*$D$79+Gas_nonSC_Nil!H176*$E$79</f>
        <v>5.2057406601917133</v>
      </c>
      <c r="H99" s="336">
        <f t="shared" si="17"/>
        <v>10.572703685647218</v>
      </c>
      <c r="I99" s="336">
        <f>ElecSingle_nonSC_3100kWh!K175*$D$77+ElecSingle_nonSC_3100kWh!L175*$E$77+ElecSingle_nonSC_3100kWh!K176*$D$77+ElecSingle_nonSC_3100kWh!L176*$E$77</f>
        <v>11.478380112191115</v>
      </c>
      <c r="J99" s="336">
        <f>ElecMulti_nonSC_4200kWh!K175*$D$78+ElecMulti_nonSC_4200kWh!L175*$E$78+ElecMulti_nonSC_4200kWh!K176*$D$78+ElecMulti_nonSC_4200kWh!L176*$E$78</f>
        <v>12.841596198073429</v>
      </c>
      <c r="K99" s="336">
        <f>Gas_nonSC_12000kWh!K175*$D$79+Gas_nonSC_12000kWh!L175*$E$79+Gas_nonSC_12000kWh!K176*$D$79+Gas_nonSC_12000kWh!L176*$E$79</f>
        <v>9.3568335921619621</v>
      </c>
      <c r="L99" s="337">
        <f t="shared" si="16"/>
        <v>20.835213704353077</v>
      </c>
      <c r="N99" s="251"/>
      <c r="O99" s="251"/>
      <c r="P99" s="251"/>
      <c r="Q99" s="253"/>
      <c r="R99" s="253"/>
      <c r="S99" s="253"/>
      <c r="T99" s="253"/>
      <c r="U99" s="253"/>
      <c r="V99" s="253"/>
      <c r="W99" s="253"/>
      <c r="X99" s="253"/>
      <c r="Y99" s="198"/>
    </row>
    <row r="100" spans="2:25" ht="11.25" customHeight="1" x14ac:dyDescent="0.25">
      <c r="B100" s="426" t="s">
        <v>367</v>
      </c>
      <c r="C100" s="427"/>
      <c r="D100" s="428"/>
      <c r="E100" s="332">
        <f>ElecSingle_nonSC_Nil!G177*$D$77+ElecSingle_nonSC_Nil!H177*$E$77</f>
        <v>1.3731536257189703</v>
      </c>
      <c r="F100" s="332">
        <f>ElecMulti_nonSC_Nil!G177*$D$78+ElecMulti_nonSC_Nil!H177*$E$78</f>
        <v>1.3881222770394583</v>
      </c>
      <c r="G100" s="332">
        <f>Gas_nonSC_Nil!G177*$D$79+Gas_nonSC_Nil!H177*$E$79</f>
        <v>1.4969804315558803</v>
      </c>
      <c r="H100" s="332">
        <f t="shared" si="17"/>
        <v>2.8701340572748508</v>
      </c>
      <c r="I100" s="332">
        <f>ElecSingle_nonSC_3100kWh!K177*$D$77+ElecSingle_nonSC_3100kWh!L177*$E$77</f>
        <v>9.3601948879705041</v>
      </c>
      <c r="J100" s="332">
        <f>ElecMulti_nonSC_4200kWh!K177*$D$78+ElecMulti_nonSC_4200kWh!L177*$E$78</f>
        <v>11.25170335340071</v>
      </c>
      <c r="K100" s="332">
        <f>Gas_nonSC_12000kWh!K177*$D$79+Gas_nonSC_12000kWh!L177*$E$79</f>
        <v>8.3286491466730226</v>
      </c>
      <c r="L100" s="333">
        <f t="shared" si="16"/>
        <v>17.688844034643527</v>
      </c>
      <c r="N100" s="252"/>
      <c r="O100" s="252"/>
      <c r="P100" s="252"/>
      <c r="Q100" s="253"/>
      <c r="R100" s="253"/>
      <c r="S100" s="253"/>
      <c r="T100" s="253"/>
      <c r="U100" s="253"/>
      <c r="V100" s="253"/>
      <c r="W100" s="253"/>
      <c r="X100" s="253"/>
      <c r="Y100" s="198"/>
    </row>
    <row r="101" spans="2:25" ht="12.4" customHeight="1" x14ac:dyDescent="0.25">
      <c r="B101" s="426" t="s">
        <v>453</v>
      </c>
      <c r="C101" s="427"/>
      <c r="D101" s="428"/>
      <c r="E101" s="332">
        <f>SUM(E86:E100)*0.05</f>
        <v>3.6643752899473472</v>
      </c>
      <c r="F101" s="332">
        <f>SUM(F86:F100)*0.05</f>
        <v>3.6794941991462262</v>
      </c>
      <c r="G101" s="332">
        <f>SUM(G86:G100)*0.05</f>
        <v>4.1216053421469789</v>
      </c>
      <c r="H101" s="332">
        <f>E101+G101</f>
        <v>7.7859806320943257</v>
      </c>
      <c r="I101" s="332">
        <f>SUM(I86:I100)*0.05</f>
        <v>25.100101554847228</v>
      </c>
      <c r="J101" s="332">
        <f>SUM(J86:J100)*0.05</f>
        <v>30.17233083451401</v>
      </c>
      <c r="K101" s="332">
        <f>SUM(K86:K100)*0.05</f>
        <v>22.333930211736345</v>
      </c>
      <c r="L101" s="333">
        <f>I101+K101</f>
        <v>47.434031766583573</v>
      </c>
      <c r="N101" s="252"/>
      <c r="O101" s="252"/>
      <c r="P101" s="252"/>
      <c r="Q101" s="253"/>
      <c r="R101" s="253"/>
      <c r="S101" s="253"/>
      <c r="T101" s="253"/>
      <c r="U101" s="253"/>
      <c r="V101" s="253"/>
      <c r="W101" s="253"/>
      <c r="X101" s="253"/>
      <c r="Y101" s="198"/>
    </row>
    <row r="102" spans="2:25" ht="13.5" customHeight="1" x14ac:dyDescent="0.25">
      <c r="B102" s="447" t="s">
        <v>581</v>
      </c>
      <c r="C102" s="448"/>
      <c r="D102" s="449"/>
      <c r="E102" s="338">
        <f>SUM(E86:E101)</f>
        <v>76.951881088894282</v>
      </c>
      <c r="F102" s="338">
        <f>SUM(F86:F101)</f>
        <v>77.269378182070739</v>
      </c>
      <c r="G102" s="338">
        <f>SUM(G86:G101)</f>
        <v>86.553712185086553</v>
      </c>
      <c r="H102" s="338">
        <f>E102+G102</f>
        <v>163.50559327398082</v>
      </c>
      <c r="I102" s="338">
        <f>SUM(I86:I101)</f>
        <v>527.10213265179175</v>
      </c>
      <c r="J102" s="338">
        <f>SUM(J86:J101)</f>
        <v>633.61894752479418</v>
      </c>
      <c r="K102" s="338">
        <f>SUM(K86:K101)</f>
        <v>469.01253444646323</v>
      </c>
      <c r="L102" s="339">
        <f>I102+K102</f>
        <v>996.11466709825504</v>
      </c>
      <c r="N102" s="254"/>
      <c r="O102" s="254"/>
      <c r="P102" s="254"/>
      <c r="Q102" s="255"/>
      <c r="R102" s="255"/>
      <c r="S102" s="255"/>
      <c r="T102" s="255"/>
      <c r="U102" s="255"/>
      <c r="V102" s="255"/>
      <c r="W102" s="255"/>
      <c r="X102" s="255"/>
      <c r="Y102" s="198"/>
    </row>
    <row r="103" spans="2:25" ht="13.15" customHeight="1" x14ac:dyDescent="0.25">
      <c r="B103" s="426" t="s">
        <v>582</v>
      </c>
      <c r="C103" s="427"/>
      <c r="D103" s="428"/>
      <c r="E103" s="332">
        <f>ElecSingle_nonSC_Nil!G178*$D$77+ElecSingle_nonSC_Nil!H178*$E$77</f>
        <v>0.8043518308997657</v>
      </c>
      <c r="F103" s="332">
        <f>ElecMulti_nonSC_Nil!G178*$D$78+ElecMulti_nonSC_Nil!H178*$E$78</f>
        <v>0.80844766139500934</v>
      </c>
      <c r="G103" s="332">
        <f>Gas_nonSC_Nil!G178*$D$79+Gas_nonSC_Nil!H178*$E$79</f>
        <v>1.1622580659256561</v>
      </c>
      <c r="H103" s="332">
        <f t="shared" si="17"/>
        <v>1.9666098968254218</v>
      </c>
      <c r="I103" s="332">
        <f>ElecSingle_nonSC_3100kWh!K178*$D$77+ElecSingle_nonSC_3100kWh!L178*$E$77</f>
        <v>5.3063901102661699</v>
      </c>
      <c r="J103" s="332">
        <f>ElecMulti_nonSC_4200kWh!K178*$D$78+ElecMulti_nonSC_4200kWh!L178*$E$78</f>
        <v>6.6887420531098378</v>
      </c>
      <c r="K103" s="332">
        <f>Gas_nonSC_12000kWh!K178*$D$79+Gas_nonSC_12000kWh!L178*$E$79</f>
        <v>4.6936098897338274</v>
      </c>
      <c r="L103" s="333">
        <f>I103+K103</f>
        <v>9.9999999999999964</v>
      </c>
      <c r="N103" s="252"/>
      <c r="O103" s="252"/>
      <c r="P103" s="252"/>
      <c r="Q103" s="253"/>
      <c r="R103" s="253"/>
      <c r="S103" s="253"/>
      <c r="T103" s="253"/>
      <c r="U103" s="253"/>
      <c r="V103" s="253"/>
      <c r="W103" s="253"/>
      <c r="X103" s="253"/>
      <c r="Y103" s="198"/>
    </row>
    <row r="104" spans="2:25" ht="13.15" customHeight="1" x14ac:dyDescent="0.25">
      <c r="B104" s="426" t="s">
        <v>453</v>
      </c>
      <c r="C104" s="427"/>
      <c r="D104" s="428"/>
      <c r="E104" s="332">
        <f>E103*0.05</f>
        <v>4.0217591544988288E-2</v>
      </c>
      <c r="F104" s="332">
        <f>F103*0.05</f>
        <v>4.0422383069750469E-2</v>
      </c>
      <c r="G104" s="332">
        <f>G103*0.05</f>
        <v>5.8112903296282804E-2</v>
      </c>
      <c r="H104" s="332">
        <f t="shared" si="17"/>
        <v>9.8330494841271099E-2</v>
      </c>
      <c r="I104" s="332">
        <f>I103*0.05</f>
        <v>0.26531950551330852</v>
      </c>
      <c r="J104" s="332">
        <f>J103*0.05</f>
        <v>0.33443710265549192</v>
      </c>
      <c r="K104" s="332">
        <f>K103*0.05</f>
        <v>0.23468049448669137</v>
      </c>
      <c r="L104" s="333">
        <f t="shared" si="16"/>
        <v>0.49999999999999989</v>
      </c>
      <c r="N104" s="252"/>
      <c r="O104" s="252"/>
      <c r="P104" s="252"/>
      <c r="Q104" s="253"/>
      <c r="R104" s="253"/>
      <c r="S104" s="253"/>
      <c r="T104" s="253"/>
      <c r="U104" s="253"/>
      <c r="V104" s="253"/>
      <c r="W104" s="253"/>
      <c r="X104" s="253"/>
      <c r="Y104" s="198"/>
    </row>
    <row r="105" spans="2:25" ht="13.5" customHeight="1" thickBot="1" x14ac:dyDescent="0.3">
      <c r="B105" s="444" t="s">
        <v>583</v>
      </c>
      <c r="C105" s="445"/>
      <c r="D105" s="446"/>
      <c r="E105" s="340">
        <f>SUM(E102:E104)</f>
        <v>77.796450511339032</v>
      </c>
      <c r="F105" s="340">
        <f>SUM(F102:F104)</f>
        <v>78.118248226535499</v>
      </c>
      <c r="G105" s="340">
        <f>SUM(G102:G104)</f>
        <v>87.774083154308485</v>
      </c>
      <c r="H105" s="340">
        <f t="shared" si="17"/>
        <v>165.57053366564753</v>
      </c>
      <c r="I105" s="340">
        <f>SUM(I102,I103,I104)</f>
        <v>532.67384226757122</v>
      </c>
      <c r="J105" s="340">
        <f>SUM(J102,J103,J104)</f>
        <v>640.6421266805595</v>
      </c>
      <c r="K105" s="340">
        <f>SUM(K102,K103,K104)</f>
        <v>473.94082483068371</v>
      </c>
      <c r="L105" s="341">
        <f t="shared" si="16"/>
        <v>1006.6146670982549</v>
      </c>
      <c r="N105" s="254"/>
      <c r="O105" s="254"/>
      <c r="P105" s="254"/>
      <c r="Q105" s="255"/>
      <c r="R105" s="255"/>
      <c r="S105" s="255"/>
      <c r="T105" s="255"/>
      <c r="U105" s="255"/>
      <c r="V105" s="255"/>
      <c r="W105" s="255"/>
      <c r="X105" s="255"/>
      <c r="Y105" s="198"/>
    </row>
    <row r="106" spans="2:25" ht="12" thickBot="1" x14ac:dyDescent="0.3">
      <c r="B106" s="441" t="s">
        <v>584</v>
      </c>
      <c r="C106" s="442"/>
      <c r="D106" s="442"/>
      <c r="E106" s="442"/>
      <c r="F106" s="442"/>
      <c r="G106" s="442"/>
      <c r="H106" s="442"/>
      <c r="I106" s="442"/>
      <c r="J106" s="442"/>
      <c r="K106" s="442"/>
      <c r="L106" s="443"/>
      <c r="N106" s="259"/>
      <c r="O106" s="259"/>
      <c r="P106" s="259"/>
      <c r="Q106" s="259"/>
      <c r="R106" s="259"/>
      <c r="S106" s="259"/>
      <c r="T106" s="259"/>
      <c r="U106" s="259"/>
      <c r="V106" s="259"/>
      <c r="W106" s="259"/>
      <c r="X106" s="259"/>
      <c r="Y106" s="198"/>
    </row>
    <row r="107" spans="2:25" ht="11.25" customHeight="1" x14ac:dyDescent="0.25">
      <c r="B107" s="429" t="s">
        <v>404</v>
      </c>
      <c r="C107" s="430"/>
      <c r="D107" s="431"/>
      <c r="E107" s="336">
        <f>ElecSingle_SC_Nil!G175*$D$77+ElecSingle_SC_Nil!H175*$E$77+ElecSingle_SC_Nil!G176*$D$77+ElecSingle_SC_Nil!H176*$E$77</f>
        <v>18.079909675223362</v>
      </c>
      <c r="F107" s="336">
        <f>ElecMulti_SC_Nil!G175*$D$78+ElecMulti_SC_Nil!H175*$E$78+ElecMulti_SC_Nil!G176*$D$78+ElecMulti_SC_Nil!H176*$E$78</f>
        <v>18.107367200943294</v>
      </c>
      <c r="G107" s="336">
        <f>Gas_SC_Nil!G175*$D$79+Gas_SC_Nil!H175*$E$79+Gas_SC_Nil!G176*$D$79+Gas_SC_Nil!H176*$E$79</f>
        <v>17.239177686021726</v>
      </c>
      <c r="H107" s="336">
        <f t="shared" si="17"/>
        <v>35.319087361245089</v>
      </c>
      <c r="I107" s="336">
        <f>ElecSingle_SC_3100kWh!K175*$D$77+ElecSingle_SC_3100kWh!L175*$E$77+ElecSingle_SC_3100kWh!K176*$D$77+ElecSingle_SC_3100kWh!L176*$E$77</f>
        <v>52.579417244429521</v>
      </c>
      <c r="J107" s="336">
        <f>ElecMulti_SC_4200kWh!K175*$D$78+ElecMulti_SC_4200kWh!L175*$E$78+ElecMulti_SC_4200kWh!K176*$D$78+ElecMulti_SC_4200kWh!L176*$E$78</f>
        <v>60.350562655419637</v>
      </c>
      <c r="K107" s="336">
        <f>Gas_SC_12000kWh!K175*$D$79+Gas_SC_12000kWh!L175*$E$79+Gas_SC_12000kWh!K176*$D$79+Gas_SC_12000kWh!L176*$E$79</f>
        <v>37.93063398182737</v>
      </c>
      <c r="L107" s="337">
        <f t="shared" si="16"/>
        <v>90.510051226256891</v>
      </c>
      <c r="N107" s="251"/>
      <c r="O107" s="251"/>
      <c r="P107" s="251"/>
      <c r="Q107" s="253"/>
      <c r="R107" s="253"/>
      <c r="S107" s="253"/>
      <c r="T107" s="253"/>
      <c r="U107" s="253"/>
      <c r="V107" s="253"/>
      <c r="W107" s="253"/>
      <c r="X107" s="253"/>
      <c r="Y107" s="198"/>
    </row>
    <row r="108" spans="2:25" ht="11.25" customHeight="1" x14ac:dyDescent="0.25">
      <c r="B108" s="426" t="s">
        <v>367</v>
      </c>
      <c r="C108" s="427"/>
      <c r="D108" s="428"/>
      <c r="E108" s="332">
        <f>ElecSingle_SC_Nil!G177*$D$77+ElecSingle_SC_Nil!H177*$E$77</f>
        <v>1.6146996120645594</v>
      </c>
      <c r="F108" s="332">
        <f>ElecMulti_SC_Nil!G177*$D$78+ElecMulti_SC_Nil!H177*$E$78</f>
        <v>1.6300953790399797</v>
      </c>
      <c r="G108" s="332">
        <f>Gas_SC_Nil!G177*$D$79+Gas_SC_Nil!H177*$E$79</f>
        <v>1.725615735046651</v>
      </c>
      <c r="H108" s="332">
        <f t="shared" si="17"/>
        <v>3.3403153471112104</v>
      </c>
      <c r="I108" s="332">
        <f>ElecSingle_SC_3100kWh!K177*$D$77+ElecSingle_SC_3100kWh!L177*$E$77</f>
        <v>10.141114593483035</v>
      </c>
      <c r="J108" s="332">
        <f>ElecMulti_SC_4200kWh!K177*$D$78+ElecMulti_SC_4200kWh!L177*$E$78</f>
        <v>12.154373716090291</v>
      </c>
      <c r="K108" s="332">
        <f>Gas_SC_12000kWh!K177*$D$79+Gas_SC_12000kWh!L177*$E$79</f>
        <v>8.8715513540766651</v>
      </c>
      <c r="L108" s="333">
        <f t="shared" si="16"/>
        <v>19.0126659475597</v>
      </c>
      <c r="N108" s="252"/>
      <c r="O108" s="252"/>
      <c r="P108" s="252"/>
      <c r="Q108" s="253"/>
      <c r="R108" s="253"/>
      <c r="S108" s="253"/>
      <c r="T108" s="253"/>
      <c r="U108" s="253"/>
      <c r="V108" s="253"/>
      <c r="W108" s="253"/>
      <c r="X108" s="253"/>
      <c r="Y108" s="198"/>
    </row>
    <row r="109" spans="2:25" ht="13.5" customHeight="1" x14ac:dyDescent="0.25">
      <c r="B109" s="426" t="s">
        <v>453</v>
      </c>
      <c r="C109" s="427"/>
      <c r="D109" s="428"/>
      <c r="E109" s="332">
        <f>SUM(E86:E97,E107,E108)*0.05</f>
        <v>4.3120999217530196</v>
      </c>
      <c r="F109" s="332">
        <f>SUM(F86:F97,F107,F108)*0.05</f>
        <v>4.3283641753002566</v>
      </c>
      <c r="G109" s="332">
        <f>SUM(G86:G97,G107,G108)*0.05</f>
        <v>4.7347089586130178</v>
      </c>
      <c r="H109" s="332">
        <f>E109+G109</f>
        <v>9.0468088803660365</v>
      </c>
      <c r="I109" s="332">
        <f>SUM(I86:I97,I107,I108)*0.05</f>
        <v>27.194199396734771</v>
      </c>
      <c r="J109" s="332">
        <f>SUM(J86:J97,J107,J108)*0.05</f>
        <v>32.592912675515798</v>
      </c>
      <c r="K109" s="332">
        <f>SUM(K86:K97,K107,K108)*0.05</f>
        <v>23.789765341589799</v>
      </c>
      <c r="L109" s="333">
        <f>I109+K109</f>
        <v>50.983964738324573</v>
      </c>
      <c r="N109" s="252"/>
      <c r="O109" s="252"/>
      <c r="P109" s="252"/>
      <c r="Q109" s="253"/>
      <c r="R109" s="253"/>
      <c r="S109" s="253"/>
      <c r="T109" s="253"/>
      <c r="U109" s="253"/>
      <c r="V109" s="253"/>
      <c r="W109" s="253"/>
      <c r="X109" s="253"/>
      <c r="Y109" s="198"/>
    </row>
    <row r="110" spans="2:25" ht="11.25" customHeight="1" x14ac:dyDescent="0.25">
      <c r="B110" s="447" t="s">
        <v>581</v>
      </c>
      <c r="C110" s="448"/>
      <c r="D110" s="449"/>
      <c r="E110" s="338">
        <f>SUM(E86:E97,E107,E108,E109)</f>
        <v>90.554098356813398</v>
      </c>
      <c r="F110" s="338">
        <f>SUM(F86:F97,F107,F108,F109)</f>
        <v>90.895647681305377</v>
      </c>
      <c r="G110" s="338">
        <f>SUM(G86:G97,G107,G108,G109)</f>
        <v>99.428888130873361</v>
      </c>
      <c r="H110" s="338">
        <f>E110+G110</f>
        <v>189.98298648768676</v>
      </c>
      <c r="I110" s="338">
        <f>SUM(I86:I97,I107:I109)</f>
        <v>571.07818733143017</v>
      </c>
      <c r="J110" s="338">
        <f>SUM(J86:J97,J107:J109)</f>
        <v>684.45116618583177</v>
      </c>
      <c r="K110" s="338">
        <f>SUM(K86:K97,K107:K109)</f>
        <v>499.58507217338581</v>
      </c>
      <c r="L110" s="339">
        <f>I110+K110</f>
        <v>1070.6632595048159</v>
      </c>
      <c r="N110" s="254"/>
      <c r="O110" s="254"/>
      <c r="P110" s="254"/>
      <c r="Q110" s="255"/>
      <c r="R110" s="255"/>
      <c r="S110" s="255"/>
      <c r="T110" s="255"/>
      <c r="U110" s="255"/>
      <c r="V110" s="255"/>
      <c r="W110" s="255"/>
      <c r="X110" s="255"/>
      <c r="Y110" s="198"/>
    </row>
    <row r="111" spans="2:25" ht="11.65" customHeight="1" x14ac:dyDescent="0.25">
      <c r="B111" s="426" t="s">
        <v>429</v>
      </c>
      <c r="C111" s="427"/>
      <c r="D111" s="428"/>
      <c r="E111" s="332">
        <f>ElecSingle_SC_Nil!G178*$D$77+ElecSingle_SC_Nil!H178*$E$77</f>
        <v>0.99188853144991573</v>
      </c>
      <c r="F111" s="332">
        <f>ElecMulti_SC_Nil!H178*$D$77+ElecMulti_SC_Nil!I178*$E$77</f>
        <v>0.99924423402351936</v>
      </c>
      <c r="G111" s="332">
        <f>Gas_SC_Nil!I178*$D$77+Gas_SC_Nil!J178*$E$77</f>
        <v>1.3492873609197054</v>
      </c>
      <c r="H111" s="332">
        <f>E111+G111</f>
        <v>2.3411758923696211</v>
      </c>
      <c r="I111" s="332">
        <f>ElecSingle_SC_3100kWh!K178*$D$77+ElecSingle_SC_3100kWh!L178*$E$77</f>
        <v>5.9126974523260021</v>
      </c>
      <c r="J111" s="332">
        <f>ElecMulti_SC_4200kWh!K178*$D$78+ElecMulti_SC_4200kWh!L178*$E$78</f>
        <v>7.3895768053835091</v>
      </c>
      <c r="K111" s="332">
        <f>Gas_SC_12000kWh!K178*$D$79+Gas_SC_12000kWh!L178*$E$79</f>
        <v>4.986690365588621</v>
      </c>
      <c r="L111" s="333">
        <f t="shared" si="16"/>
        <v>10.899387817914622</v>
      </c>
      <c r="N111" s="327"/>
      <c r="O111" s="252"/>
      <c r="P111" s="252"/>
      <c r="Q111" s="253"/>
      <c r="R111" s="253"/>
      <c r="S111" s="253"/>
      <c r="T111" s="253"/>
      <c r="U111" s="253"/>
      <c r="V111" s="253"/>
      <c r="W111" s="253"/>
      <c r="X111" s="253"/>
      <c r="Y111" s="198"/>
    </row>
    <row r="112" spans="2:25" ht="10.15" customHeight="1" x14ac:dyDescent="0.25">
      <c r="B112" s="426" t="s">
        <v>453</v>
      </c>
      <c r="C112" s="427"/>
      <c r="D112" s="428"/>
      <c r="E112" s="332">
        <f>E111*0.05</f>
        <v>4.9594426572495791E-2</v>
      </c>
      <c r="F112" s="332">
        <f>F111*0.05</f>
        <v>4.9962211701175971E-2</v>
      </c>
      <c r="G112" s="332">
        <f>G111*0.05</f>
        <v>6.7464368045985268E-2</v>
      </c>
      <c r="H112" s="332">
        <f t="shared" si="17"/>
        <v>0.11705879461848107</v>
      </c>
      <c r="I112" s="332">
        <f>I111*0.05</f>
        <v>0.29563487261630012</v>
      </c>
      <c r="J112" s="332">
        <f>J111*0.05</f>
        <v>0.36947884026917549</v>
      </c>
      <c r="K112" s="332">
        <f>K111*0.05</f>
        <v>0.24933451827943107</v>
      </c>
      <c r="L112" s="333">
        <f t="shared" si="16"/>
        <v>0.54496939089573115</v>
      </c>
      <c r="N112" s="252"/>
      <c r="O112" s="252"/>
      <c r="P112" s="252"/>
      <c r="Q112" s="253"/>
      <c r="R112" s="253"/>
      <c r="S112" s="253"/>
      <c r="T112" s="253"/>
      <c r="U112" s="253"/>
      <c r="V112" s="253"/>
      <c r="W112" s="253"/>
      <c r="X112" s="253"/>
      <c r="Y112" s="198"/>
    </row>
    <row r="113" spans="2:25" ht="11.25" customHeight="1" thickBot="1" x14ac:dyDescent="0.3">
      <c r="B113" s="444" t="s">
        <v>583</v>
      </c>
      <c r="C113" s="445"/>
      <c r="D113" s="446"/>
      <c r="E113" s="340">
        <f>SUM(E110:E112)</f>
        <v>91.595581314835812</v>
      </c>
      <c r="F113" s="340">
        <f>SUM(F110:F112)</f>
        <v>91.944854127030069</v>
      </c>
      <c r="G113" s="340">
        <f>SUM(G110:G112)</f>
        <v>100.84563985983905</v>
      </c>
      <c r="H113" s="340">
        <f t="shared" si="17"/>
        <v>192.44122117467487</v>
      </c>
      <c r="I113" s="340">
        <f>SUM(I110:I112)</f>
        <v>577.28651965637255</v>
      </c>
      <c r="J113" s="340">
        <f>SUM(J110:J112)</f>
        <v>692.21022183148443</v>
      </c>
      <c r="K113" s="340">
        <f>SUM(K110:K112)</f>
        <v>504.82109705725389</v>
      </c>
      <c r="L113" s="341">
        <f>I113+K113</f>
        <v>1082.1076167136264</v>
      </c>
      <c r="N113" s="254"/>
      <c r="O113" s="254"/>
      <c r="P113" s="254"/>
      <c r="Q113" s="255"/>
      <c r="R113" s="255"/>
      <c r="S113" s="255"/>
      <c r="T113" s="255"/>
      <c r="U113" s="255"/>
      <c r="V113" s="255"/>
      <c r="W113" s="255"/>
      <c r="X113" s="255"/>
      <c r="Y113" s="198"/>
    </row>
    <row r="114" spans="2:25" x14ac:dyDescent="0.25">
      <c r="L114" s="108"/>
      <c r="N114" s="198"/>
      <c r="O114" s="198"/>
      <c r="P114" s="198"/>
      <c r="Q114" s="198"/>
      <c r="R114" s="198"/>
      <c r="S114" s="198"/>
      <c r="T114" s="198"/>
      <c r="U114" s="198"/>
      <c r="V114" s="198"/>
      <c r="W114" s="198"/>
      <c r="X114" s="198"/>
      <c r="Y114" s="198"/>
    </row>
    <row r="115" spans="2:25" x14ac:dyDescent="0.25">
      <c r="D115" s="108"/>
      <c r="G115" s="108"/>
      <c r="N115" s="198"/>
      <c r="O115" s="198"/>
      <c r="P115" s="198"/>
      <c r="Q115" s="198"/>
      <c r="R115" s="198"/>
      <c r="S115" s="198"/>
      <c r="T115" s="198"/>
      <c r="U115" s="198"/>
      <c r="V115" s="198"/>
      <c r="W115" s="198"/>
      <c r="X115" s="198"/>
      <c r="Y115" s="198"/>
    </row>
    <row r="116" spans="2:25" hidden="1" x14ac:dyDescent="0.25"/>
    <row r="117" spans="2:25" hidden="1" x14ac:dyDescent="0.25"/>
    <row r="118" spans="2:25" hidden="1" x14ac:dyDescent="0.25"/>
    <row r="119" spans="2:25" hidden="1" x14ac:dyDescent="0.25"/>
    <row r="120" spans="2:25" hidden="1" x14ac:dyDescent="0.25"/>
    <row r="121" spans="2:25" hidden="1" x14ac:dyDescent="0.25"/>
    <row r="122" spans="2:25" hidden="1" x14ac:dyDescent="0.25"/>
    <row r="123" spans="2:25" hidden="1" x14ac:dyDescent="0.25"/>
    <row r="124" spans="2:25" hidden="1" x14ac:dyDescent="0.25"/>
    <row r="125" spans="2:25" hidden="1" x14ac:dyDescent="0.25"/>
    <row r="126" spans="2:25" hidden="1" x14ac:dyDescent="0.25"/>
    <row r="127" spans="2:25" hidden="1" x14ac:dyDescent="0.25"/>
    <row r="128" spans="2:25"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x14ac:dyDescent="0.25"/>
  </sheetData>
  <mergeCells count="46">
    <mergeCell ref="B3:H3"/>
    <mergeCell ref="B106:L106"/>
    <mergeCell ref="B113:D113"/>
    <mergeCell ref="B112:D112"/>
    <mergeCell ref="B111:D111"/>
    <mergeCell ref="B110:D110"/>
    <mergeCell ref="B109:D109"/>
    <mergeCell ref="B108:D108"/>
    <mergeCell ref="B107:D107"/>
    <mergeCell ref="B94:B96"/>
    <mergeCell ref="B98:L98"/>
    <mergeCell ref="B105:D105"/>
    <mergeCell ref="B104:D104"/>
    <mergeCell ref="B103:D103"/>
    <mergeCell ref="B102:D102"/>
    <mergeCell ref="B101:D101"/>
    <mergeCell ref="B100:D100"/>
    <mergeCell ref="B99:D99"/>
    <mergeCell ref="I82:L82"/>
    <mergeCell ref="L83:L84"/>
    <mergeCell ref="C87:D87"/>
    <mergeCell ref="C86:D86"/>
    <mergeCell ref="B97:D97"/>
    <mergeCell ref="B86:B87"/>
    <mergeCell ref="B88:B93"/>
    <mergeCell ref="K83:K84"/>
    <mergeCell ref="I83:J83"/>
    <mergeCell ref="B85:L85"/>
    <mergeCell ref="C91:D91"/>
    <mergeCell ref="C90:D90"/>
    <mergeCell ref="C89:D89"/>
    <mergeCell ref="C88:D88"/>
    <mergeCell ref="E82:H82"/>
    <mergeCell ref="E83:F83"/>
    <mergeCell ref="G83:G84"/>
    <mergeCell ref="H83:H84"/>
    <mergeCell ref="C96:D96"/>
    <mergeCell ref="C95:D95"/>
    <mergeCell ref="C94:D94"/>
    <mergeCell ref="C93:D93"/>
    <mergeCell ref="C92:D92"/>
    <mergeCell ref="B79:C79"/>
    <mergeCell ref="B78:C78"/>
    <mergeCell ref="B76:C76"/>
    <mergeCell ref="B77:C77"/>
    <mergeCell ref="B82:D84"/>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workbookViewId="0"/>
  </sheetViews>
  <sheetFormatPr defaultRowHeight="13.5" x14ac:dyDescent="0.3"/>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59"/>
  <sheetViews>
    <sheetView zoomScaleNormal="100" workbookViewId="0"/>
  </sheetViews>
  <sheetFormatPr defaultColWidth="0" defaultRowHeight="13.5" zeroHeight="1" x14ac:dyDescent="0.25"/>
  <cols>
    <col min="1" max="1" width="9" style="272" customWidth="1"/>
    <col min="2" max="2" width="33.3828125" style="44" customWidth="1"/>
    <col min="3" max="3" width="21.3828125" style="44" customWidth="1"/>
    <col min="4" max="4" width="19.765625" style="44" customWidth="1"/>
    <col min="5" max="5" width="25.07421875" style="44" customWidth="1"/>
    <col min="6" max="6" width="2.4609375" style="44" customWidth="1"/>
    <col min="7" max="14" width="15.61328125" style="44" customWidth="1"/>
    <col min="15" max="15" width="2.4609375" style="44" customWidth="1"/>
    <col min="16" max="26" width="15.61328125" style="44" customWidth="1"/>
    <col min="27" max="27" width="9" style="44" customWidth="1"/>
    <col min="28" max="16384" width="0" style="44" hidden="1"/>
  </cols>
  <sheetData>
    <row r="1" spans="1:27" s="73" customFormat="1" ht="12.4" customHeight="1" x14ac:dyDescent="0.25">
      <c r="A1" s="271"/>
    </row>
    <row r="2" spans="1:27" s="73" customFormat="1" ht="18.399999999999999" customHeight="1" x14ac:dyDescent="0.35">
      <c r="A2" s="271"/>
      <c r="B2" s="27" t="s">
        <v>466</v>
      </c>
      <c r="C2" s="27"/>
      <c r="D2" s="27"/>
    </row>
    <row r="3" spans="1:27" s="73" customFormat="1" ht="23.25" customHeight="1" x14ac:dyDescent="0.25">
      <c r="A3" s="271"/>
      <c r="B3" s="407" t="s">
        <v>538</v>
      </c>
      <c r="C3" s="407"/>
      <c r="D3" s="407"/>
      <c r="E3" s="407"/>
      <c r="F3" s="407"/>
      <c r="G3" s="407"/>
      <c r="H3" s="407"/>
      <c r="I3" s="75"/>
      <c r="J3" s="75"/>
      <c r="K3" s="75"/>
      <c r="L3" s="75"/>
      <c r="M3" s="75"/>
      <c r="N3" s="75"/>
      <c r="O3" s="75"/>
      <c r="P3" s="75"/>
      <c r="Q3" s="75"/>
    </row>
    <row r="4" spans="1:27" s="73" customFormat="1" ht="16.149999999999999" customHeight="1" x14ac:dyDescent="0.25">
      <c r="A4" s="271"/>
      <c r="B4" s="28"/>
      <c r="C4" s="28"/>
      <c r="D4" s="28"/>
      <c r="E4" s="28"/>
      <c r="F4" s="74"/>
      <c r="G4" s="74"/>
      <c r="I4" s="75"/>
      <c r="J4" s="75"/>
      <c r="K4" s="75"/>
      <c r="L4" s="75"/>
      <c r="M4" s="75"/>
      <c r="N4" s="75"/>
      <c r="O4" s="75"/>
      <c r="P4" s="75"/>
      <c r="Q4" s="75"/>
    </row>
    <row r="5" spans="1:27" ht="16.149999999999999" customHeight="1" x14ac:dyDescent="0.25">
      <c r="B5" s="78"/>
      <c r="C5" s="78"/>
      <c r="D5" s="78"/>
      <c r="E5" s="78"/>
      <c r="F5" s="78"/>
      <c r="G5" s="78"/>
      <c r="I5" s="79"/>
      <c r="J5" s="79"/>
      <c r="K5" s="79"/>
      <c r="L5" s="79"/>
      <c r="M5" s="79"/>
      <c r="N5" s="79"/>
      <c r="O5" s="79"/>
      <c r="P5" s="79"/>
      <c r="Q5" s="79"/>
    </row>
    <row r="6" spans="1:27" ht="25.9" customHeight="1" x14ac:dyDescent="0.25">
      <c r="B6" s="82" t="s">
        <v>377</v>
      </c>
      <c r="C6" s="84" t="s">
        <v>507</v>
      </c>
      <c r="D6" s="78"/>
      <c r="E6" s="78"/>
      <c r="F6" s="78"/>
      <c r="G6" s="78"/>
      <c r="I6" s="79"/>
      <c r="J6" s="79"/>
      <c r="K6" s="79"/>
      <c r="L6" s="79"/>
      <c r="M6" s="79"/>
      <c r="N6" s="79"/>
      <c r="O6" s="79"/>
      <c r="P6" s="79"/>
      <c r="Q6" s="79"/>
    </row>
    <row r="7" spans="1:27" ht="14.65" customHeight="1" x14ac:dyDescent="0.25">
      <c r="B7" s="82" t="s">
        <v>494</v>
      </c>
      <c r="C7" s="84" t="s">
        <v>545</v>
      </c>
      <c r="D7" s="78"/>
      <c r="E7" s="78"/>
      <c r="F7" s="78"/>
      <c r="G7" s="78"/>
      <c r="I7" s="79"/>
      <c r="J7" s="79"/>
      <c r="K7" s="79"/>
      <c r="L7" s="79"/>
      <c r="M7" s="79"/>
      <c r="N7" s="79"/>
      <c r="O7" s="79"/>
      <c r="P7" s="79"/>
      <c r="Q7" s="79"/>
    </row>
    <row r="8" spans="1:27" ht="12.4" customHeight="1" x14ac:dyDescent="0.25">
      <c r="B8" s="83" t="s">
        <v>348</v>
      </c>
      <c r="C8" s="85" t="s">
        <v>356</v>
      </c>
    </row>
    <row r="9" spans="1:27" s="29" customFormat="1" ht="11.5" x14ac:dyDescent="0.25">
      <c r="A9" s="273"/>
    </row>
    <row r="10" spans="1:27" s="30" customFormat="1" ht="11.25" customHeight="1" x14ac:dyDescent="0.25">
      <c r="A10" s="273"/>
      <c r="B10" s="450" t="s">
        <v>349</v>
      </c>
      <c r="C10" s="450" t="s">
        <v>354</v>
      </c>
      <c r="D10" s="459" t="s">
        <v>305</v>
      </c>
      <c r="E10" s="460"/>
      <c r="F10" s="31"/>
      <c r="G10" s="451" t="s">
        <v>510</v>
      </c>
      <c r="H10" s="452"/>
      <c r="I10" s="452"/>
      <c r="J10" s="452"/>
      <c r="K10" s="452"/>
      <c r="L10" s="452"/>
      <c r="M10" s="452"/>
      <c r="N10" s="453"/>
      <c r="O10" s="31"/>
      <c r="P10" s="451" t="s">
        <v>502</v>
      </c>
      <c r="Q10" s="454"/>
      <c r="R10" s="454"/>
      <c r="S10" s="454"/>
      <c r="T10" s="454"/>
      <c r="U10" s="454"/>
      <c r="V10" s="454"/>
      <c r="W10" s="454"/>
      <c r="X10" s="454"/>
      <c r="Y10" s="454"/>
      <c r="Z10" s="455"/>
      <c r="AA10" s="29"/>
    </row>
    <row r="11" spans="1:27" s="30" customFormat="1" ht="11.25" customHeight="1" x14ac:dyDescent="0.25">
      <c r="A11" s="273"/>
      <c r="B11" s="450"/>
      <c r="C11" s="450"/>
      <c r="D11" s="459"/>
      <c r="E11" s="461"/>
      <c r="F11" s="31"/>
      <c r="G11" s="456" t="s">
        <v>486</v>
      </c>
      <c r="H11" s="457"/>
      <c r="I11" s="457"/>
      <c r="J11" s="457"/>
      <c r="K11" s="457"/>
      <c r="L11" s="457"/>
      <c r="M11" s="457"/>
      <c r="N11" s="458"/>
      <c r="O11" s="31"/>
      <c r="P11" s="456" t="s">
        <v>503</v>
      </c>
      <c r="Q11" s="457"/>
      <c r="R11" s="457"/>
      <c r="S11" s="457"/>
      <c r="T11" s="457"/>
      <c r="U11" s="457"/>
      <c r="V11" s="457"/>
      <c r="W11" s="457"/>
      <c r="X11" s="457"/>
      <c r="Y11" s="457"/>
      <c r="Z11" s="458"/>
      <c r="AA11" s="29"/>
    </row>
    <row r="12" spans="1:27" s="30" customFormat="1" ht="25.5" customHeight="1" x14ac:dyDescent="0.25">
      <c r="A12" s="273"/>
      <c r="B12" s="450"/>
      <c r="C12" s="450"/>
      <c r="D12" s="459"/>
      <c r="E12" s="32" t="s">
        <v>5</v>
      </c>
      <c r="F12" s="31"/>
      <c r="G12" s="39" t="s">
        <v>306</v>
      </c>
      <c r="H12" s="39" t="s">
        <v>300</v>
      </c>
      <c r="I12" s="39" t="s">
        <v>301</v>
      </c>
      <c r="J12" s="39" t="s">
        <v>302</v>
      </c>
      <c r="K12" s="39" t="s">
        <v>6</v>
      </c>
      <c r="L12" s="33" t="s">
        <v>7</v>
      </c>
      <c r="M12" s="39" t="s">
        <v>8</v>
      </c>
      <c r="N12" s="39" t="s">
        <v>307</v>
      </c>
      <c r="O12" s="31"/>
      <c r="P12" s="34" t="s">
        <v>473</v>
      </c>
      <c r="Q12" s="34" t="s">
        <v>10</v>
      </c>
      <c r="R12" s="34" t="s">
        <v>11</v>
      </c>
      <c r="S12" s="35" t="s">
        <v>12</v>
      </c>
      <c r="T12" s="34" t="s">
        <v>13</v>
      </c>
      <c r="U12" s="34" t="s">
        <v>14</v>
      </c>
      <c r="V12" s="34" t="s">
        <v>15</v>
      </c>
      <c r="W12" s="34" t="s">
        <v>16</v>
      </c>
      <c r="X12" s="34" t="s">
        <v>17</v>
      </c>
      <c r="Y12" s="34" t="s">
        <v>18</v>
      </c>
      <c r="Z12" s="34" t="s">
        <v>19</v>
      </c>
      <c r="AA12" s="29"/>
    </row>
    <row r="13" spans="1:27" s="30" customFormat="1" ht="15" customHeight="1" x14ac:dyDescent="0.25">
      <c r="A13" s="273"/>
      <c r="B13" s="450"/>
      <c r="C13" s="450"/>
      <c r="D13" s="459"/>
      <c r="E13" s="32" t="s">
        <v>383</v>
      </c>
      <c r="F13" s="31"/>
      <c r="G13" s="36" t="s">
        <v>308</v>
      </c>
      <c r="H13" s="36" t="s">
        <v>309</v>
      </c>
      <c r="I13" s="36" t="s">
        <v>310</v>
      </c>
      <c r="J13" s="36" t="s">
        <v>311</v>
      </c>
      <c r="K13" s="36" t="s">
        <v>20</v>
      </c>
      <c r="L13" s="37" t="s">
        <v>21</v>
      </c>
      <c r="M13" s="36" t="s">
        <v>22</v>
      </c>
      <c r="N13" s="36" t="s">
        <v>312</v>
      </c>
      <c r="O13" s="31"/>
      <c r="P13" s="36" t="s">
        <v>313</v>
      </c>
      <c r="Q13" s="36" t="s">
        <v>23</v>
      </c>
      <c r="R13" s="36" t="s">
        <v>24</v>
      </c>
      <c r="S13" s="38" t="s">
        <v>25</v>
      </c>
      <c r="T13" s="36" t="s">
        <v>26</v>
      </c>
      <c r="U13" s="36" t="s">
        <v>27</v>
      </c>
      <c r="V13" s="36" t="s">
        <v>28</v>
      </c>
      <c r="W13" s="36" t="s">
        <v>29</v>
      </c>
      <c r="X13" s="36" t="s">
        <v>30</v>
      </c>
      <c r="Y13" s="36" t="s">
        <v>31</v>
      </c>
      <c r="Z13" s="36" t="s">
        <v>32</v>
      </c>
      <c r="AA13" s="29"/>
    </row>
    <row r="14" spans="1:27" s="30" customFormat="1" ht="15" customHeight="1" x14ac:dyDescent="0.25">
      <c r="A14" s="273"/>
      <c r="B14" s="450"/>
      <c r="C14" s="450"/>
      <c r="D14" s="459"/>
      <c r="E14" s="40" t="s">
        <v>338</v>
      </c>
      <c r="F14" s="31"/>
      <c r="G14" s="34" t="s">
        <v>315</v>
      </c>
      <c r="H14" s="34" t="s">
        <v>315</v>
      </c>
      <c r="I14" s="34" t="s">
        <v>316</v>
      </c>
      <c r="J14" s="34" t="s">
        <v>316</v>
      </c>
      <c r="K14" s="34" t="s">
        <v>36</v>
      </c>
      <c r="L14" s="76" t="s">
        <v>36</v>
      </c>
      <c r="M14" s="34" t="s">
        <v>37</v>
      </c>
      <c r="N14" s="34" t="s">
        <v>37</v>
      </c>
      <c r="O14" s="31"/>
      <c r="P14" s="34" t="s">
        <v>317</v>
      </c>
      <c r="Q14" s="34" t="s">
        <v>38</v>
      </c>
      <c r="R14" s="34" t="s">
        <v>38</v>
      </c>
      <c r="S14" s="35" t="s">
        <v>39</v>
      </c>
      <c r="T14" s="34" t="s">
        <v>39</v>
      </c>
      <c r="U14" s="34" t="s">
        <v>40</v>
      </c>
      <c r="V14" s="34" t="s">
        <v>40</v>
      </c>
      <c r="W14" s="34" t="s">
        <v>41</v>
      </c>
      <c r="X14" s="34" t="s">
        <v>41</v>
      </c>
      <c r="Y14" s="34" t="s">
        <v>42</v>
      </c>
      <c r="Z14" s="34" t="s">
        <v>42</v>
      </c>
      <c r="AA14" s="29"/>
    </row>
    <row r="15" spans="1:27" s="30" customFormat="1" ht="12.4" customHeight="1" x14ac:dyDescent="0.25">
      <c r="A15" s="273">
        <v>1</v>
      </c>
      <c r="B15" s="142" t="s">
        <v>353</v>
      </c>
      <c r="C15" s="142" t="s">
        <v>344</v>
      </c>
      <c r="D15" s="133" t="s">
        <v>318</v>
      </c>
      <c r="E15" s="134"/>
      <c r="F15" s="31"/>
      <c r="G15" s="41">
        <f>IF('3a DF'!H14="-","-",'3a DF'!H14)</f>
        <v>191.80442160883368</v>
      </c>
      <c r="H15" s="41">
        <f>'3a DF'!I14</f>
        <v>171.81809734862676</v>
      </c>
      <c r="I15" s="41">
        <f>'3a DF'!J14</f>
        <v>154.77330594456754</v>
      </c>
      <c r="J15" s="41">
        <f>'3a DF'!K14</f>
        <v>147.08341997957413</v>
      </c>
      <c r="K15" s="41">
        <f>'3a DF'!L14</f>
        <v>172.06318688141013</v>
      </c>
      <c r="L15" s="41">
        <f>'3a DF'!M14</f>
        <v>165.39411689985764</v>
      </c>
      <c r="M15" s="41">
        <f>'3a DF'!N14</f>
        <v>174.17091113604479</v>
      </c>
      <c r="N15" s="41">
        <f>'3a DF'!O14</f>
        <v>193.8012876748937</v>
      </c>
      <c r="O15" s="31"/>
      <c r="P15" s="41" t="str">
        <f>'3a DF'!Q14</f>
        <v>-</v>
      </c>
      <c r="Q15" s="41" t="str">
        <f>'3a DF'!R14</f>
        <v>-</v>
      </c>
      <c r="R15" s="41" t="str">
        <f>'3a DF'!S14</f>
        <v>-</v>
      </c>
      <c r="S15" s="41" t="str">
        <f>'3a DF'!T14</f>
        <v>-</v>
      </c>
      <c r="T15" s="41" t="str">
        <f>'3a DF'!U14</f>
        <v>-</v>
      </c>
      <c r="U15" s="41" t="str">
        <f>'3a DF'!V14</f>
        <v>-</v>
      </c>
      <c r="V15" s="41" t="str">
        <f>'3a DF'!W14</f>
        <v>-</v>
      </c>
      <c r="W15" s="41" t="str">
        <f>'3a DF'!X14</f>
        <v>-</v>
      </c>
      <c r="X15" s="41" t="str">
        <f>'3a DF'!Y14</f>
        <v>-</v>
      </c>
      <c r="Y15" s="41" t="str">
        <f>'3a DF'!Z14</f>
        <v>-</v>
      </c>
      <c r="Z15" s="41" t="str">
        <f>'3a DF'!AA14</f>
        <v>-</v>
      </c>
      <c r="AA15" s="29"/>
    </row>
    <row r="16" spans="1:27" s="30" customFormat="1" ht="11.5" x14ac:dyDescent="0.25">
      <c r="A16" s="273">
        <v>2</v>
      </c>
      <c r="B16" s="142" t="s">
        <v>353</v>
      </c>
      <c r="C16" s="142" t="s">
        <v>303</v>
      </c>
      <c r="D16" s="133" t="s">
        <v>318</v>
      </c>
      <c r="E16" s="134"/>
      <c r="F16" s="31"/>
      <c r="G16" s="41">
        <f>IF('3b CM'!F13="-","-",'3b CM'!F13)</f>
        <v>5.7199162492486987E-2</v>
      </c>
      <c r="H16" s="41">
        <f>'3b CM'!G13</f>
        <v>8.5798743738730476E-2</v>
      </c>
      <c r="I16" s="41">
        <f>'3b CM'!H13</f>
        <v>0.27017091694487855</v>
      </c>
      <c r="J16" s="41">
        <f>'3b CM'!I13</f>
        <v>0.2747503666693672</v>
      </c>
      <c r="K16" s="41">
        <f>'3b CM'!J13</f>
        <v>3.5288369919445137</v>
      </c>
      <c r="L16" s="41">
        <f>'3b CM'!K13</f>
        <v>3.4233284643042605</v>
      </c>
      <c r="M16" s="41">
        <f>'3b CM'!L13</f>
        <v>11.820075926151441</v>
      </c>
      <c r="N16" s="41">
        <f>'3b CM'!M13</f>
        <v>11.23650039616815</v>
      </c>
      <c r="O16" s="31"/>
      <c r="P16" s="41" t="str">
        <f>'3b CM'!O13</f>
        <v>-</v>
      </c>
      <c r="Q16" s="41" t="str">
        <f>'3b CM'!P13</f>
        <v>-</v>
      </c>
      <c r="R16" s="41" t="str">
        <f>'3b CM'!Q13</f>
        <v>-</v>
      </c>
      <c r="S16" s="41" t="str">
        <f>'3b CM'!R13</f>
        <v>-</v>
      </c>
      <c r="T16" s="41" t="str">
        <f>'3b CM'!S13</f>
        <v>-</v>
      </c>
      <c r="U16" s="41" t="str">
        <f>'3b CM'!T13</f>
        <v>-</v>
      </c>
      <c r="V16" s="41" t="str">
        <f>'3b CM'!U13</f>
        <v>-</v>
      </c>
      <c r="W16" s="41" t="str">
        <f>'3b CM'!V13</f>
        <v>-</v>
      </c>
      <c r="X16" s="41" t="str">
        <f>'3b CM'!W13</f>
        <v>-</v>
      </c>
      <c r="Y16" s="41" t="str">
        <f>'3b CM'!X13</f>
        <v>-</v>
      </c>
      <c r="Z16" s="41" t="str">
        <f>'3b CM'!Y13</f>
        <v>-</v>
      </c>
      <c r="AA16" s="29"/>
    </row>
    <row r="17" spans="1:27" s="30" customFormat="1" ht="11.5" x14ac:dyDescent="0.25">
      <c r="A17" s="273">
        <v>3</v>
      </c>
      <c r="B17" s="142" t="s">
        <v>2</v>
      </c>
      <c r="C17" s="142" t="s">
        <v>345</v>
      </c>
      <c r="D17" s="133" t="s">
        <v>318</v>
      </c>
      <c r="E17" s="134"/>
      <c r="F17" s="31"/>
      <c r="G17" s="41">
        <f>IF('3c PC'!G14="-","-",'3c PC'!G14)</f>
        <v>68.702166793238945</v>
      </c>
      <c r="H17" s="41">
        <f>'3c PC'!H14</f>
        <v>68.681919333337049</v>
      </c>
      <c r="I17" s="41">
        <f>'3c PC'!I14</f>
        <v>86.659614008099624</v>
      </c>
      <c r="J17" s="41">
        <f>'3c PC'!J14</f>
        <v>85.649243705648431</v>
      </c>
      <c r="K17" s="41">
        <f>'3c PC'!K14</f>
        <v>97.996949103895901</v>
      </c>
      <c r="L17" s="41">
        <f>'3c PC'!L14</f>
        <v>97.17111065327714</v>
      </c>
      <c r="M17" s="41">
        <f>'3c PC'!M14</f>
        <v>118.43145127194565</v>
      </c>
      <c r="N17" s="41">
        <f>'3c PC'!N14</f>
        <v>116.25728302586171</v>
      </c>
      <c r="O17" s="31"/>
      <c r="P17" s="41" t="str">
        <f>'3c PC'!P14</f>
        <v>-</v>
      </c>
      <c r="Q17" s="41" t="str">
        <f>'3c PC'!Q14</f>
        <v>-</v>
      </c>
      <c r="R17" s="41" t="str">
        <f>'3c PC'!R14</f>
        <v>-</v>
      </c>
      <c r="S17" s="41" t="str">
        <f>'3c PC'!S14</f>
        <v>-</v>
      </c>
      <c r="T17" s="41" t="str">
        <f>'3c PC'!T14</f>
        <v>-</v>
      </c>
      <c r="U17" s="41" t="str">
        <f>'3c PC'!U14</f>
        <v>-</v>
      </c>
      <c r="V17" s="41" t="str">
        <f>'3c PC'!V14</f>
        <v>-</v>
      </c>
      <c r="W17" s="41" t="str">
        <f>'3c PC'!W14</f>
        <v>-</v>
      </c>
      <c r="X17" s="41" t="str">
        <f>'3c PC'!X14</f>
        <v>-</v>
      </c>
      <c r="Y17" s="41" t="str">
        <f>'3c PC'!Y14</f>
        <v>-</v>
      </c>
      <c r="Z17" s="41" t="str">
        <f>'3c PC'!Z14</f>
        <v>-</v>
      </c>
      <c r="AA17" s="29"/>
    </row>
    <row r="18" spans="1:27" s="30" customFormat="1" ht="11.5" x14ac:dyDescent="0.25">
      <c r="A18" s="273">
        <v>4</v>
      </c>
      <c r="B18" s="142" t="s">
        <v>355</v>
      </c>
      <c r="C18" s="142" t="s">
        <v>346</v>
      </c>
      <c r="D18" s="133" t="s">
        <v>318</v>
      </c>
      <c r="E18" s="134"/>
      <c r="F18" s="31"/>
      <c r="G18" s="41">
        <f>IF('3d NC-Elec'!H28="-","-",'3d NC-Elec'!H28)</f>
        <v>115.97143199632869</v>
      </c>
      <c r="H18" s="41">
        <f>'3d NC-Elec'!I28</f>
        <v>116.72411529476335</v>
      </c>
      <c r="I18" s="41">
        <f>'3d NC-Elec'!J28</f>
        <v>124.54757237832575</v>
      </c>
      <c r="J18" s="41">
        <f>'3d NC-Elec'!K28</f>
        <v>123.98145305026669</v>
      </c>
      <c r="K18" s="41">
        <f>'3d NC-Elec'!L28</f>
        <v>129.7556311380325</v>
      </c>
      <c r="L18" s="41">
        <f>'3d NC-Elec'!M28</f>
        <v>130.657958483985</v>
      </c>
      <c r="M18" s="41">
        <f>'3d NC-Elec'!N28</f>
        <v>128.76541027017333</v>
      </c>
      <c r="N18" s="41">
        <f>'3d NC-Elec'!O28</f>
        <v>128.36864476005991</v>
      </c>
      <c r="O18" s="31"/>
      <c r="P18" s="41" t="str">
        <f>'3d NC-Elec'!Q28</f>
        <v>-</v>
      </c>
      <c r="Q18" s="41" t="str">
        <f>'3d NC-Elec'!R28</f>
        <v>-</v>
      </c>
      <c r="R18" s="41" t="str">
        <f>'3d NC-Elec'!S28</f>
        <v>-</v>
      </c>
      <c r="S18" s="41" t="str">
        <f>'3d NC-Elec'!T28</f>
        <v>-</v>
      </c>
      <c r="T18" s="41" t="str">
        <f>'3d NC-Elec'!U28</f>
        <v>-</v>
      </c>
      <c r="U18" s="41" t="str">
        <f>'3d NC-Elec'!V28</f>
        <v>-</v>
      </c>
      <c r="V18" s="41" t="str">
        <f>'3d NC-Elec'!W28</f>
        <v>-</v>
      </c>
      <c r="W18" s="41" t="str">
        <f>'3d NC-Elec'!X28</f>
        <v>-</v>
      </c>
      <c r="X18" s="41" t="str">
        <f>'3d NC-Elec'!Y28</f>
        <v>-</v>
      </c>
      <c r="Y18" s="41" t="str">
        <f>'3d NC-Elec'!Z28</f>
        <v>-</v>
      </c>
      <c r="Z18" s="41" t="str">
        <f>'3d NC-Elec'!AA28</f>
        <v>-</v>
      </c>
      <c r="AA18" s="29"/>
    </row>
    <row r="19" spans="1:27" s="30" customFormat="1" ht="11.5" x14ac:dyDescent="0.25">
      <c r="A19" s="273">
        <v>5</v>
      </c>
      <c r="B19" s="142" t="s">
        <v>352</v>
      </c>
      <c r="C19" s="142" t="s">
        <v>347</v>
      </c>
      <c r="D19" s="133" t="s">
        <v>318</v>
      </c>
      <c r="E19" s="134"/>
      <c r="F19" s="31"/>
      <c r="G19" s="41">
        <f>IF('3f CPIH'!C$16="-","-",'3g OC '!$E$8*('3f CPIH'!C$16/'3f CPIH'!$G$16))</f>
        <v>76.533089989502642</v>
      </c>
      <c r="H19" s="41">
        <f>IF('3f CPIH'!D$16="-","-",'3g OC '!$E$8*('3f CPIH'!D$16/'3f CPIH'!$G$16))</f>
        <v>76.686309388881014</v>
      </c>
      <c r="I19" s="41">
        <f>IF('3f CPIH'!E$16="-","-",'3g OC '!$E$8*('3f CPIH'!E$16/'3f CPIH'!$G$16))</f>
        <v>76.916138487948601</v>
      </c>
      <c r="J19" s="41">
        <f>IF('3f CPIH'!F$16="-","-",'3g OC '!$E$8*('3f CPIH'!F$16/'3f CPIH'!$G$16))</f>
        <v>77.375796686083746</v>
      </c>
      <c r="K19" s="41">
        <f>IF('3f CPIH'!G$16="-","-",'3g OC '!$E$8*('3f CPIH'!G$16/'3f CPIH'!$G$16))</f>
        <v>78.29511308235405</v>
      </c>
      <c r="L19" s="41">
        <f>IF('3f CPIH'!H$16="-","-",'3g OC '!$E$8*('3f CPIH'!H$16/'3f CPIH'!$G$16))</f>
        <v>79.291039178313554</v>
      </c>
      <c r="M19" s="41">
        <f>IF('3f CPIH'!I$16="-","-",'3g OC '!$E$8*('3f CPIH'!I$16/'3f CPIH'!$G$16))</f>
        <v>80.440184673651416</v>
      </c>
      <c r="N19" s="41">
        <f>IF('3f CPIH'!J$16="-","-",'3g OC '!$E$8*('3f CPIH'!J$16/'3f CPIH'!$G$16))</f>
        <v>81.129671970854147</v>
      </c>
      <c r="O19" s="31"/>
      <c r="P19" s="41">
        <f>IF('3f CPIH'!L$16="-","-",'3g OC '!$E$8*('3f CPIH'!L$16/'3f CPIH'!$G$16))</f>
        <v>81.129671970854147</v>
      </c>
      <c r="Q19" s="41" t="str">
        <f>IF('3f CPIH'!M$16="-","-",'3g OC '!$E$8*('3f CPIH'!M$16/'3f CPIH'!$G$16))</f>
        <v>-</v>
      </c>
      <c r="R19" s="41" t="str">
        <f>IF('3f CPIH'!N$16="-","-",'3g OC '!$E$8*('3f CPIH'!N$16/'3f CPIH'!$G$16))</f>
        <v>-</v>
      </c>
      <c r="S19" s="41" t="str">
        <f>IF('3f CPIH'!O$16="-","-",'3g OC '!$E$8*('3f CPIH'!O$16/'3f CPIH'!$G$16))</f>
        <v>-</v>
      </c>
      <c r="T19" s="41" t="str">
        <f>IF('3f CPIH'!P$16="-","-",'3g OC '!$E$8*('3f CPIH'!P$16/'3f CPIH'!$G$16))</f>
        <v>-</v>
      </c>
      <c r="U19" s="41" t="str">
        <f>IF('3f CPIH'!Q$16="-","-",'3g OC '!$E$8*('3f CPIH'!Q$16/'3f CPIH'!$G$16))</f>
        <v>-</v>
      </c>
      <c r="V19" s="41" t="str">
        <f>IF('3f CPIH'!R$16="-","-",'3g OC '!$E$8*('3f CPIH'!R$16/'3f CPIH'!$G$16))</f>
        <v>-</v>
      </c>
      <c r="W19" s="41" t="str">
        <f>IF('3f CPIH'!S$16="-","-",'3g OC '!$E$8*('3f CPIH'!S$16/'3f CPIH'!$G$16))</f>
        <v>-</v>
      </c>
      <c r="X19" s="41" t="str">
        <f>IF('3f CPIH'!T$16="-","-",'3g OC '!$E$8*('3f CPIH'!T$16/'3f CPIH'!$G$16))</f>
        <v>-</v>
      </c>
      <c r="Y19" s="41" t="str">
        <f>IF('3f CPIH'!U$16="-","-",'3g OC '!$E$8*('3f CPIH'!U$16/'3f CPIH'!$G$16))</f>
        <v>-</v>
      </c>
      <c r="Z19" s="41" t="str">
        <f>IF('3f CPIH'!V$16="-","-",'3g OC '!$E$8*('3f CPIH'!V$16/'3f CPIH'!$G$16))</f>
        <v>-</v>
      </c>
      <c r="AA19" s="29"/>
    </row>
    <row r="20" spans="1:27" s="30" customFormat="1" ht="11.5" x14ac:dyDescent="0.25">
      <c r="A20" s="273">
        <v>6</v>
      </c>
      <c r="B20" s="142" t="s">
        <v>352</v>
      </c>
      <c r="C20" s="142" t="s">
        <v>45</v>
      </c>
      <c r="D20" s="133" t="s">
        <v>318</v>
      </c>
      <c r="E20" s="134"/>
      <c r="F20" s="31"/>
      <c r="G20" s="41" t="s">
        <v>336</v>
      </c>
      <c r="H20" s="41" t="s">
        <v>336</v>
      </c>
      <c r="I20" s="41" t="s">
        <v>336</v>
      </c>
      <c r="J20" s="41" t="s">
        <v>336</v>
      </c>
      <c r="K20" s="41">
        <f>IF('3h SMNCC'!F$36="-","-",'3h SMNCC'!F$36)</f>
        <v>0</v>
      </c>
      <c r="L20" s="41">
        <f>IF('3h SMNCC'!G$36="-","-",'3h SMNCC'!G$36)</f>
        <v>-0.20799732489328449</v>
      </c>
      <c r="M20" s="41">
        <f>IF('3h SMNCC'!H$36="-","-",'3h SMNCC'!H$36)</f>
        <v>2.3528451635617831</v>
      </c>
      <c r="N20" s="41">
        <f>IF('3h SMNCC'!I$36="-","-",'3h SMNCC'!I$36)</f>
        <v>7.276170729762069</v>
      </c>
      <c r="O20" s="31"/>
      <c r="P20" s="41" t="str">
        <f>IF('3h SMNCC'!K$36="-","-",'3h SMNCC'!K$36)</f>
        <v>-</v>
      </c>
      <c r="Q20" s="41" t="str">
        <f>IF('3h SMNCC'!L$36="-","-",'3h SMNCC'!L$36)</f>
        <v>-</v>
      </c>
      <c r="R20" s="41" t="str">
        <f>IF('3h SMNCC'!M$36="-","-",'3h SMNCC'!M$36)</f>
        <v>-</v>
      </c>
      <c r="S20" s="41" t="str">
        <f>IF('3h SMNCC'!N$36="-","-",'3h SMNCC'!N$36)</f>
        <v>-</v>
      </c>
      <c r="T20" s="41" t="str">
        <f>IF('3h SMNCC'!O$36="-","-",'3h SMNCC'!O$36)</f>
        <v>-</v>
      </c>
      <c r="U20" s="41" t="str">
        <f>IF('3h SMNCC'!P$36="-","-",'3h SMNCC'!P$36)</f>
        <v>-</v>
      </c>
      <c r="V20" s="41" t="str">
        <f>IF('3h SMNCC'!Q$36="-","-",'3h SMNCC'!Q$36)</f>
        <v>-</v>
      </c>
      <c r="W20" s="41" t="str">
        <f>IF('3h SMNCC'!R$36="-","-",'3h SMNCC'!R$36)</f>
        <v>-</v>
      </c>
      <c r="X20" s="41" t="str">
        <f>IF('3h SMNCC'!S$36="-","-",'3h SMNCC'!S$36)</f>
        <v>-</v>
      </c>
      <c r="Y20" s="41" t="str">
        <f>IF('3h SMNCC'!T$36="-","-",'3h SMNCC'!T$36)</f>
        <v>-</v>
      </c>
      <c r="Z20" s="41" t="str">
        <f>IF('3h SMNCC'!U$36="-","-",'3h SMNCC'!U$36)</f>
        <v>-</v>
      </c>
      <c r="AA20" s="29"/>
    </row>
    <row r="21" spans="1:27" s="30" customFormat="1" ht="11.5" x14ac:dyDescent="0.25">
      <c r="A21" s="273">
        <v>7</v>
      </c>
      <c r="B21" s="142" t="s">
        <v>352</v>
      </c>
      <c r="C21" s="142" t="s">
        <v>399</v>
      </c>
      <c r="D21" s="133" t="s">
        <v>318</v>
      </c>
      <c r="E21" s="134"/>
      <c r="F21" s="31"/>
      <c r="G21" s="41">
        <f>IF('3f CPIH'!C$16="-","-",'3i PAAC PAP'!$G$10*('3f CPIH'!C$16/'3f CPIH'!$G$16))</f>
        <v>4.3957347110466403</v>
      </c>
      <c r="H21" s="41">
        <f>IF('3f CPIH'!D$16="-","-",'3i PAAC PAP'!$G$10*('3f CPIH'!D$16/'3f CPIH'!$G$16))</f>
        <v>4.4045349807384246</v>
      </c>
      <c r="I21" s="41">
        <f>IF('3f CPIH'!E$16="-","-",'3i PAAC PAP'!$G$10*('3f CPIH'!E$16/'3f CPIH'!$G$16))</f>
        <v>4.417735385276103</v>
      </c>
      <c r="J21" s="41">
        <f>IF('3f CPIH'!F$16="-","-",'3i PAAC PAP'!$G$10*('3f CPIH'!F$16/'3f CPIH'!$G$16))</f>
        <v>4.4441361943514579</v>
      </c>
      <c r="K21" s="41">
        <f>IF('3f CPIH'!G$16="-","-",'3i PAAC PAP'!$G$10*('3f CPIH'!G$16/'3f CPIH'!$G$16))</f>
        <v>4.4969378125021686</v>
      </c>
      <c r="L21" s="41">
        <f>IF('3f CPIH'!H$16="-","-",'3i PAAC PAP'!$G$10*('3f CPIH'!H$16/'3f CPIH'!$G$16))</f>
        <v>4.5541395654987715</v>
      </c>
      <c r="M21" s="41">
        <f>IF('3f CPIH'!I$16="-","-",'3i PAAC PAP'!$G$10*('3f CPIH'!I$16/'3f CPIH'!$G$16))</f>
        <v>4.6201415881871588</v>
      </c>
      <c r="N21" s="41">
        <f>IF('3f CPIH'!J$16="-","-",'3i PAAC PAP'!$G$10*('3f CPIH'!J$16/'3f CPIH'!$G$16))</f>
        <v>4.659742801800193</v>
      </c>
      <c r="O21" s="31"/>
      <c r="P21" s="41">
        <f>IF('3f CPIH'!L$16="-","-",'3i PAAC PAP'!$G$10*('3f CPIH'!L$16/'3f CPIH'!$G$16))</f>
        <v>4.659742801800193</v>
      </c>
      <c r="Q21" s="41" t="str">
        <f>IF('3f CPIH'!M$16="-","-",'3i PAAC PAP'!$G$10*('3f CPIH'!M$16/'3f CPIH'!$G$16))</f>
        <v>-</v>
      </c>
      <c r="R21" s="41" t="str">
        <f>IF('3f CPIH'!N$16="-","-",'3i PAAC PAP'!$G$10*('3f CPIH'!N$16/'3f CPIH'!$G$16))</f>
        <v>-</v>
      </c>
      <c r="S21" s="41" t="str">
        <f>IF('3f CPIH'!O$16="-","-",'3i PAAC PAP'!$G$10*('3f CPIH'!O$16/'3f CPIH'!$G$16))</f>
        <v>-</v>
      </c>
      <c r="T21" s="41" t="str">
        <f>IF('3f CPIH'!P$16="-","-",'3i PAAC PAP'!$G$10*('3f CPIH'!P$16/'3f CPIH'!$G$16))</f>
        <v>-</v>
      </c>
      <c r="U21" s="41" t="str">
        <f>IF('3f CPIH'!Q$16="-","-",'3i PAAC PAP'!$G$10*('3f CPIH'!Q$16/'3f CPIH'!$G$16))</f>
        <v>-</v>
      </c>
      <c r="V21" s="41" t="str">
        <f>IF('3f CPIH'!R$16="-","-",'3i PAAC PAP'!$G$10*('3f CPIH'!R$16/'3f CPIH'!$G$16))</f>
        <v>-</v>
      </c>
      <c r="W21" s="41" t="str">
        <f>IF('3f CPIH'!S$16="-","-",'3i PAAC PAP'!$G$10*('3f CPIH'!S$16/'3f CPIH'!$G$16))</f>
        <v>-</v>
      </c>
      <c r="X21" s="41" t="str">
        <f>IF('3f CPIH'!T$16="-","-",'3i PAAC PAP'!$G$10*('3f CPIH'!T$16/'3f CPIH'!$G$16))</f>
        <v>-</v>
      </c>
      <c r="Y21" s="41" t="str">
        <f>IF('3f CPIH'!U$16="-","-",'3i PAAC PAP'!$G$10*('3f CPIH'!U$16/'3f CPIH'!$G$16))</f>
        <v>-</v>
      </c>
      <c r="Z21" s="41" t="str">
        <f>IF('3f CPIH'!V$16="-","-",'3i PAAC PAP'!$G$10*('3f CPIH'!V$16/'3f CPIH'!$G$16))</f>
        <v>-</v>
      </c>
      <c r="AA21" s="29"/>
    </row>
    <row r="22" spans="1:27" s="30" customFormat="1" ht="11.5" x14ac:dyDescent="0.25">
      <c r="A22" s="273">
        <v>8</v>
      </c>
      <c r="B22" s="142" t="s">
        <v>352</v>
      </c>
      <c r="C22" s="142" t="s">
        <v>417</v>
      </c>
      <c r="D22" s="133" t="s">
        <v>318</v>
      </c>
      <c r="E22" s="134"/>
      <c r="F22" s="31"/>
      <c r="G22" s="41">
        <f>IF(G15="-","-",SUM(G15:G20)*'3i PAAC PAP'!$G$22)</f>
        <v>6.543223687503505</v>
      </c>
      <c r="H22" s="41">
        <f>IF(H15="-","-",SUM(H15:H20)*'3i PAAC PAP'!$G$22)</f>
        <v>6.2677843908106379</v>
      </c>
      <c r="I22" s="41">
        <f>IF(I15="-","-",SUM(I15:I20)*'3i PAAC PAP'!$G$22)</f>
        <v>6.4002258677305983</v>
      </c>
      <c r="J22" s="41">
        <f>IF(J15="-","-",SUM(J15:J20)*'3i PAAC PAP'!$G$22)</f>
        <v>6.2731051746570703</v>
      </c>
      <c r="K22" s="41">
        <f>IF(K15="-","-",SUM(K15:K20)*'3i PAAC PAP'!$G$22)</f>
        <v>6.9558526605788078</v>
      </c>
      <c r="L22" s="41">
        <f>IF(L15="-","-",SUM(L15:L20)*'3i PAAC PAP'!$G$22)</f>
        <v>6.8704979720950918</v>
      </c>
      <c r="M22" s="41">
        <f>IF(M15="-","-",SUM(M15:M20)*'3i PAAC PAP'!$G$22)</f>
        <v>7.4518085572302226</v>
      </c>
      <c r="N22" s="41">
        <f>IF(N15="-","-",SUM(N15:N20)*'3i PAAC PAP'!$G$22)</f>
        <v>7.7708138196035508</v>
      </c>
      <c r="O22" s="31"/>
      <c r="P22" s="41" t="str">
        <f>IF(P15="-","-",SUM(P15:P20)*'3i PAAC PAP'!$G$22)</f>
        <v>-</v>
      </c>
      <c r="Q22" s="41" t="str">
        <f>IF(Q15="-","-",SUM(Q15:Q20)*'3i PAAC PAP'!$G$22)</f>
        <v>-</v>
      </c>
      <c r="R22" s="41" t="str">
        <f>IF(R15="-","-",SUM(R15:R20)*'3i PAAC PAP'!$G$22)</f>
        <v>-</v>
      </c>
      <c r="S22" s="41" t="str">
        <f>IF(S15="-","-",SUM(S15:S20)*'3i PAAC PAP'!$G$22)</f>
        <v>-</v>
      </c>
      <c r="T22" s="41" t="str">
        <f>IF(T15="-","-",SUM(T15:T20)*'3i PAAC PAP'!$G$22)</f>
        <v>-</v>
      </c>
      <c r="U22" s="41" t="str">
        <f>IF(U15="-","-",SUM(U15:U20)*'3i PAAC PAP'!$G$22)</f>
        <v>-</v>
      </c>
      <c r="V22" s="41" t="str">
        <f>IF(V15="-","-",SUM(V15:V20)*'3i PAAC PAP'!$G$22)</f>
        <v>-</v>
      </c>
      <c r="W22" s="41" t="str">
        <f>IF(W15="-","-",SUM(W15:W20)*'3i PAAC PAP'!$G$22)</f>
        <v>-</v>
      </c>
      <c r="X22" s="41" t="str">
        <f>IF(X15="-","-",SUM(X15:X20)*'3i PAAC PAP'!$G$22)</f>
        <v>-</v>
      </c>
      <c r="Y22" s="41" t="str">
        <f>IF(Y15="-","-",SUM(Y15:Y20)*'3i PAAC PAP'!$G$22)</f>
        <v>-</v>
      </c>
      <c r="Z22" s="41" t="str">
        <f>IF(Z15="-","-",SUM(Z15:Z20)*'3i PAAC PAP'!$G$22)</f>
        <v>-</v>
      </c>
      <c r="AA22" s="29"/>
    </row>
    <row r="23" spans="1:27" s="30" customFormat="1" ht="11.5" x14ac:dyDescent="0.25">
      <c r="A23" s="273">
        <v>9</v>
      </c>
      <c r="B23" s="142" t="s">
        <v>398</v>
      </c>
      <c r="C23" s="142" t="s">
        <v>548</v>
      </c>
      <c r="D23" s="133" t="s">
        <v>318</v>
      </c>
      <c r="E23" s="134"/>
      <c r="F23" s="31"/>
      <c r="G23" s="41">
        <f>IF(G15="-","-",SUM(G15:G22)*'3j EBIT'!$E$8)</f>
        <v>8.8161380910299858</v>
      </c>
      <c r="H23" s="41">
        <f>IF(H15="-","-",SUM(H15:H22)*'3j EBIT'!$E$8)</f>
        <v>8.4487026301370225</v>
      </c>
      <c r="I23" s="41">
        <f>IF(I15="-","-",SUM(I15:I22)*'3j EBIT'!$E$8)</f>
        <v>8.6257104967889706</v>
      </c>
      <c r="J23" s="41">
        <f>IF(J15="-","-",SUM(J15:J22)*'3j EBIT'!$E$8)</f>
        <v>8.4565561979877675</v>
      </c>
      <c r="K23" s="41">
        <f>IF(K15="-","-",SUM(K15:K22)*'3j EBIT'!$E$8)</f>
        <v>9.3687576457436421</v>
      </c>
      <c r="L23" s="41">
        <f>IF(L15="-","-",SUM(L15:L22)*'3j EBIT'!$E$8)</f>
        <v>9.2559296839563245</v>
      </c>
      <c r="M23" s="41">
        <f>IF(M15="-","-",SUM(M15:M22)*'3j EBIT'!$E$8)</f>
        <v>10.033003743151973</v>
      </c>
      <c r="N23" s="41">
        <f>IF(N15="-","-",SUM(N15:N22)*'3j EBIT'!$E$8)</f>
        <v>10.459502188401064</v>
      </c>
      <c r="O23" s="31"/>
      <c r="P23" s="41" t="str">
        <f>IF(P15="-","-",SUM(P15:P22)*'3j EBIT'!$E$8)</f>
        <v>-</v>
      </c>
      <c r="Q23" s="41" t="str">
        <f>IF(Q15="-","-",SUM(Q15:Q22)*'3j EBIT'!$E$8)</f>
        <v>-</v>
      </c>
      <c r="R23" s="41" t="str">
        <f>IF(R15="-","-",SUM(R15:R22)*'3j EBIT'!$E$8)</f>
        <v>-</v>
      </c>
      <c r="S23" s="41" t="str">
        <f>IF(S15="-","-",SUM(S15:S22)*'3j EBIT'!$E$8)</f>
        <v>-</v>
      </c>
      <c r="T23" s="41" t="str">
        <f>IF(T15="-","-",SUM(T15:T22)*'3j EBIT'!$E$8)</f>
        <v>-</v>
      </c>
      <c r="U23" s="41" t="str">
        <f>IF(U15="-","-",SUM(U15:U22)*'3j EBIT'!$E$8)</f>
        <v>-</v>
      </c>
      <c r="V23" s="41" t="str">
        <f>IF(V15="-","-",SUM(V15:V22)*'3j EBIT'!$E$8)</f>
        <v>-</v>
      </c>
      <c r="W23" s="41" t="str">
        <f>IF(W15="-","-",SUM(W15:W22)*'3j EBIT'!$E$8)</f>
        <v>-</v>
      </c>
      <c r="X23" s="41" t="str">
        <f>IF(X15="-","-",SUM(X15:X22)*'3j EBIT'!$E$8)</f>
        <v>-</v>
      </c>
      <c r="Y23" s="41" t="str">
        <f>IF(Y15="-","-",SUM(Y15:Y22)*'3j EBIT'!$E$8)</f>
        <v>-</v>
      </c>
      <c r="Z23" s="41" t="str">
        <f>IF(Z15="-","-",SUM(Z15:Z22)*'3j EBIT'!$E$8)</f>
        <v>-</v>
      </c>
      <c r="AA23" s="29"/>
    </row>
    <row r="24" spans="1:27" s="30" customFormat="1" ht="11.5" x14ac:dyDescent="0.25">
      <c r="A24" s="273">
        <v>10</v>
      </c>
      <c r="B24" s="190" t="s">
        <v>294</v>
      </c>
      <c r="C24" s="190" t="s">
        <v>549</v>
      </c>
      <c r="D24" s="133" t="s">
        <v>318</v>
      </c>
      <c r="E24" s="134"/>
      <c r="F24" s="31"/>
      <c r="G24" s="41">
        <f>IF(G15="-","-",SUM(G15:G17,G19:G23)*'3k HAP'!$E$9)</f>
        <v>5.1659948156048685</v>
      </c>
      <c r="H24" s="41">
        <f>IF(H15="-","-",SUM(H15:H17,H19:H23)*'3k HAP'!$E$9)</f>
        <v>4.869821043067283</v>
      </c>
      <c r="I24" s="41">
        <f>IF(I15="-","-",SUM(I15:I17,I19:I23)*'3k HAP'!$E$9)</f>
        <v>4.8939933683968695</v>
      </c>
      <c r="J24" s="41">
        <f>IF(J15="-","-",SUM(J15:J17,J19:J23)*'3k HAP'!$E$9)</f>
        <v>4.7708571625878076</v>
      </c>
      <c r="K24" s="41">
        <f>IF(K15="-","-",SUM(K15:K17,K19:K23)*'3k HAP'!$E$9)</f>
        <v>5.3955015355386191</v>
      </c>
      <c r="L24" s="41">
        <f>IF(L15="-","-",SUM(L15:L17,L19:L23)*'3k HAP'!$E$9)</f>
        <v>5.2948391100466061</v>
      </c>
      <c r="M24" s="41">
        <f>IF(M15="-","-",SUM(M15:M17,M19:M23)*'3k HAP'!$E$9)</f>
        <v>5.9255583045314131</v>
      </c>
      <c r="N24" s="41">
        <f>IF(N15="-","-",SUM(N15:N17,N19:N23)*'3k HAP'!$E$9)</f>
        <v>6.2624362041322703</v>
      </c>
      <c r="O24" s="31"/>
      <c r="P24" s="41" t="str">
        <f>IF(P15="-","-",SUM(P15:P17,P19:P23)*'3k HAP'!$E$9)</f>
        <v>-</v>
      </c>
      <c r="Q24" s="41" t="str">
        <f>IF(Q15="-","-",SUM(Q15:Q17,Q19:Q23)*'3k HAP'!$E$9)</f>
        <v>-</v>
      </c>
      <c r="R24" s="41" t="str">
        <f>IF(R15="-","-",SUM(R15:R17,R19:R23)*'3k HAP'!$E$9)</f>
        <v>-</v>
      </c>
      <c r="S24" s="41" t="str">
        <f>IF(S15="-","-",SUM(S15:S17,S19:S23)*'3k HAP'!$E$9)</f>
        <v>-</v>
      </c>
      <c r="T24" s="41" t="str">
        <f>IF(T15="-","-",SUM(T15:T17,T19:T23)*'3k HAP'!$E$9)</f>
        <v>-</v>
      </c>
      <c r="U24" s="41" t="str">
        <f>IF(U15="-","-",SUM(U15:U17,U19:U23)*'3k HAP'!$E$9)</f>
        <v>-</v>
      </c>
      <c r="V24" s="41" t="str">
        <f>IF(V15="-","-",SUM(V15:V17,V19:V23)*'3k HAP'!$E$9)</f>
        <v>-</v>
      </c>
      <c r="W24" s="41" t="str">
        <f>IF(W15="-","-",SUM(W15:W17,W19:W23)*'3k HAP'!$E$9)</f>
        <v>-</v>
      </c>
      <c r="X24" s="41" t="str">
        <f>IF(X15="-","-",SUM(X15:X17,X19:X23)*'3k HAP'!$E$9)</f>
        <v>-</v>
      </c>
      <c r="Y24" s="41" t="str">
        <f>IF(Y15="-","-",SUM(Y15:Y17,Y19:Y23)*'3k HAP'!$E$9)</f>
        <v>-</v>
      </c>
      <c r="Z24" s="41" t="str">
        <f>IF(Z15="-","-",SUM(Z15:Z17,Z19:Z23)*'3k HAP'!$E$9)</f>
        <v>-</v>
      </c>
      <c r="AA24" s="29"/>
    </row>
    <row r="25" spans="1:27" s="30" customFormat="1" ht="11.5" x14ac:dyDescent="0.25">
      <c r="A25" s="273">
        <v>11</v>
      </c>
      <c r="B25" s="142" t="s">
        <v>46</v>
      </c>
      <c r="C25" s="142" t="str">
        <f>B25&amp;"_"&amp;D25</f>
        <v>Total_Eastern</v>
      </c>
      <c r="D25" s="133" t="s">
        <v>318</v>
      </c>
      <c r="E25" s="134"/>
      <c r="F25" s="31"/>
      <c r="G25" s="41">
        <f t="shared" ref="G25:N25" si="0">IF(G15="-","-",SUM(G15:G24))</f>
        <v>477.98940085558144</v>
      </c>
      <c r="H25" s="41">
        <f t="shared" si="0"/>
        <v>457.98708315410028</v>
      </c>
      <c r="I25" s="41">
        <f t="shared" si="0"/>
        <v>467.50446685407906</v>
      </c>
      <c r="J25" s="41">
        <f t="shared" si="0"/>
        <v>458.30931851782645</v>
      </c>
      <c r="K25" s="41">
        <f t="shared" si="0"/>
        <v>507.85676685200031</v>
      </c>
      <c r="L25" s="41">
        <f t="shared" si="0"/>
        <v>501.70496268644104</v>
      </c>
      <c r="M25" s="41">
        <f t="shared" si="0"/>
        <v>544.01139063462927</v>
      </c>
      <c r="N25" s="41">
        <f t="shared" si="0"/>
        <v>567.22205357153678</v>
      </c>
      <c r="O25" s="31"/>
      <c r="P25" s="41" t="str">
        <f t="shared" ref="P25:Z25" si="1">IF(P15="-","-",SUM(P15:P24))</f>
        <v>-</v>
      </c>
      <c r="Q25" s="41" t="str">
        <f t="shared" si="1"/>
        <v>-</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5" x14ac:dyDescent="0.25">
      <c r="A26" s="273">
        <v>1</v>
      </c>
      <c r="B26" s="138" t="s">
        <v>353</v>
      </c>
      <c r="C26" s="138" t="s">
        <v>344</v>
      </c>
      <c r="D26" s="136" t="s">
        <v>320</v>
      </c>
      <c r="E26" s="137"/>
      <c r="F26" s="31"/>
      <c r="G26" s="135">
        <f>IF('3a DF'!H15="-","-",'3a DF'!H15)</f>
        <v>187.56840687622517</v>
      </c>
      <c r="H26" s="135">
        <f>'3a DF'!I15</f>
        <v>168.02348205460677</v>
      </c>
      <c r="I26" s="135">
        <f>'3a DF'!J15</f>
        <v>151.35512612005451</v>
      </c>
      <c r="J26" s="135">
        <f>'3a DF'!K15</f>
        <v>143.83507185115317</v>
      </c>
      <c r="K26" s="135">
        <f>'3a DF'!L15</f>
        <v>168.26315876706531</v>
      </c>
      <c r="L26" s="135">
        <f>'3a DF'!M15</f>
        <v>161.74137568566707</v>
      </c>
      <c r="M26" s="135">
        <f>'3a DF'!N15</f>
        <v>171.99732201066814</v>
      </c>
      <c r="N26" s="135">
        <f>'3a DF'!O15</f>
        <v>191.38271864619347</v>
      </c>
      <c r="O26" s="31"/>
      <c r="P26" s="135" t="str">
        <f>'3a DF'!Q15</f>
        <v>-</v>
      </c>
      <c r="Q26" s="135" t="str">
        <f>'3a DF'!R15</f>
        <v>-</v>
      </c>
      <c r="R26" s="135" t="str">
        <f>'3a DF'!S15</f>
        <v>-</v>
      </c>
      <c r="S26" s="135" t="str">
        <f>'3a DF'!T15</f>
        <v>-</v>
      </c>
      <c r="T26" s="135" t="str">
        <f>'3a DF'!U15</f>
        <v>-</v>
      </c>
      <c r="U26" s="135" t="str">
        <f>'3a DF'!V15</f>
        <v>-</v>
      </c>
      <c r="V26" s="135" t="str">
        <f>'3a DF'!W15</f>
        <v>-</v>
      </c>
      <c r="W26" s="135" t="str">
        <f>'3a DF'!X15</f>
        <v>-</v>
      </c>
      <c r="X26" s="135" t="str">
        <f>'3a DF'!Y15</f>
        <v>-</v>
      </c>
      <c r="Y26" s="135" t="str">
        <f>'3a DF'!Z15</f>
        <v>-</v>
      </c>
      <c r="Z26" s="135" t="str">
        <f>'3a DF'!AA15</f>
        <v>-</v>
      </c>
      <c r="AA26" s="29"/>
    </row>
    <row r="27" spans="1:27" s="30" customFormat="1" ht="11.5" x14ac:dyDescent="0.25">
      <c r="A27" s="273">
        <v>2</v>
      </c>
      <c r="B27" s="138" t="s">
        <v>353</v>
      </c>
      <c r="C27" s="138" t="s">
        <v>303</v>
      </c>
      <c r="D27" s="136" t="s">
        <v>320</v>
      </c>
      <c r="E27" s="137"/>
      <c r="F27" s="31"/>
      <c r="G27" s="135">
        <f>IF('3b CM'!F14="-","-",'3b CM'!F14)</f>
        <v>5.5304472239826249E-2</v>
      </c>
      <c r="H27" s="135">
        <f>'3b CM'!G14</f>
        <v>8.2956708359739381E-2</v>
      </c>
      <c r="I27" s="135">
        <f>'3b CM'!H14</f>
        <v>0.26122165649101947</v>
      </c>
      <c r="J27" s="135">
        <f>'3b CM'!I14</f>
        <v>0.26564941450574442</v>
      </c>
      <c r="K27" s="135">
        <f>'3b CM'!J14</f>
        <v>3.4119462410922781</v>
      </c>
      <c r="L27" s="135">
        <f>'3b CM'!K14</f>
        <v>3.3099326243944498</v>
      </c>
      <c r="M27" s="135">
        <f>'3b CM'!L14</f>
        <v>11.513796865231745</v>
      </c>
      <c r="N27" s="135">
        <f>'3b CM'!M14</f>
        <v>10.945342808783455</v>
      </c>
      <c r="O27" s="31"/>
      <c r="P27" s="135" t="str">
        <f>'3b CM'!O14</f>
        <v>-</v>
      </c>
      <c r="Q27" s="135" t="str">
        <f>'3b CM'!P14</f>
        <v>-</v>
      </c>
      <c r="R27" s="135" t="str">
        <f>'3b CM'!Q14</f>
        <v>-</v>
      </c>
      <c r="S27" s="135" t="str">
        <f>'3b CM'!R14</f>
        <v>-</v>
      </c>
      <c r="T27" s="135" t="str">
        <f>'3b CM'!S14</f>
        <v>-</v>
      </c>
      <c r="U27" s="135" t="str">
        <f>'3b CM'!T14</f>
        <v>-</v>
      </c>
      <c r="V27" s="135" t="str">
        <f>'3b CM'!U14</f>
        <v>-</v>
      </c>
      <c r="W27" s="135" t="str">
        <f>'3b CM'!V14</f>
        <v>-</v>
      </c>
      <c r="X27" s="135" t="str">
        <f>'3b CM'!W14</f>
        <v>-</v>
      </c>
      <c r="Y27" s="135" t="str">
        <f>'3b CM'!X14</f>
        <v>-</v>
      </c>
      <c r="Z27" s="135" t="str">
        <f>'3b CM'!Y14</f>
        <v>-</v>
      </c>
      <c r="AA27" s="29"/>
    </row>
    <row r="28" spans="1:27" s="30" customFormat="1" ht="12.4" customHeight="1" x14ac:dyDescent="0.25">
      <c r="A28" s="273">
        <v>3</v>
      </c>
      <c r="B28" s="138" t="s">
        <v>2</v>
      </c>
      <c r="C28" s="138" t="s">
        <v>345</v>
      </c>
      <c r="D28" s="136" t="s">
        <v>320</v>
      </c>
      <c r="E28" s="137"/>
      <c r="F28" s="31"/>
      <c r="G28" s="135">
        <f>IF('3c PC'!G15="-","-",'3c PC'!G15)</f>
        <v>68.68266085677898</v>
      </c>
      <c r="H28" s="135">
        <f>'3c PC'!H15</f>
        <v>68.662677895270846</v>
      </c>
      <c r="I28" s="135">
        <f>'3c PC'!I15</f>
        <v>86.575750300526337</v>
      </c>
      <c r="J28" s="135">
        <f>'3c PC'!J15</f>
        <v>85.585277115439624</v>
      </c>
      <c r="K28" s="135">
        <f>'3c PC'!K15</f>
        <v>97.778789138865818</v>
      </c>
      <c r="L28" s="135">
        <f>'3c PC'!L15</f>
        <v>96.978462519301218</v>
      </c>
      <c r="M28" s="135">
        <f>'3c PC'!M15</f>
        <v>118.23185463682731</v>
      </c>
      <c r="N28" s="135">
        <f>'3c PC'!N15</f>
        <v>116.08468984982765</v>
      </c>
      <c r="O28" s="31"/>
      <c r="P28" s="135" t="str">
        <f>'3c PC'!P15</f>
        <v>-</v>
      </c>
      <c r="Q28" s="135" t="str">
        <f>'3c PC'!Q15</f>
        <v>-</v>
      </c>
      <c r="R28" s="135" t="str">
        <f>'3c PC'!R15</f>
        <v>-</v>
      </c>
      <c r="S28" s="135" t="str">
        <f>'3c PC'!S15</f>
        <v>-</v>
      </c>
      <c r="T28" s="135" t="str">
        <f>'3c PC'!T15</f>
        <v>-</v>
      </c>
      <c r="U28" s="135" t="str">
        <f>'3c PC'!U15</f>
        <v>-</v>
      </c>
      <c r="V28" s="135" t="str">
        <f>'3c PC'!V15</f>
        <v>-</v>
      </c>
      <c r="W28" s="135" t="str">
        <f>'3c PC'!W15</f>
        <v>-</v>
      </c>
      <c r="X28" s="135" t="str">
        <f>'3c PC'!X15</f>
        <v>-</v>
      </c>
      <c r="Y28" s="135" t="str">
        <f>'3c PC'!Y15</f>
        <v>-</v>
      </c>
      <c r="Z28" s="135" t="str">
        <f>'3c PC'!Z15</f>
        <v>-</v>
      </c>
      <c r="AA28" s="29"/>
    </row>
    <row r="29" spans="1:27" s="30" customFormat="1" ht="11.5" x14ac:dyDescent="0.25">
      <c r="A29" s="273">
        <v>4</v>
      </c>
      <c r="B29" s="138" t="s">
        <v>355</v>
      </c>
      <c r="C29" s="138" t="s">
        <v>346</v>
      </c>
      <c r="D29" s="136" t="s">
        <v>320</v>
      </c>
      <c r="E29" s="137"/>
      <c r="F29" s="31"/>
      <c r="G29" s="135">
        <f>IF('3d NC-Elec'!H29="-","-",'3d NC-Elec'!H29)</f>
        <v>112.65171748942137</v>
      </c>
      <c r="H29" s="135">
        <f>'3d NC-Elec'!I29</f>
        <v>113.38777772195164</v>
      </c>
      <c r="I29" s="135">
        <f>'3d NC-Elec'!J29</f>
        <v>127.49543556558233</v>
      </c>
      <c r="J29" s="135">
        <f>'3d NC-Elec'!K29</f>
        <v>126.94181902444527</v>
      </c>
      <c r="K29" s="135">
        <f>'3d NC-Elec'!L29</f>
        <v>119.9753223983208</v>
      </c>
      <c r="L29" s="135">
        <f>'3d NC-Elec'!M29</f>
        <v>120.85772177859329</v>
      </c>
      <c r="M29" s="135">
        <f>'3d NC-Elec'!N29</f>
        <v>118.12031929224496</v>
      </c>
      <c r="N29" s="135">
        <f>'3d NC-Elec'!O29</f>
        <v>117.72850527025595</v>
      </c>
      <c r="O29" s="31"/>
      <c r="P29" s="135" t="str">
        <f>'3d NC-Elec'!Q29</f>
        <v>-</v>
      </c>
      <c r="Q29" s="135" t="str">
        <f>'3d NC-Elec'!R29</f>
        <v>-</v>
      </c>
      <c r="R29" s="135" t="str">
        <f>'3d NC-Elec'!S29</f>
        <v>-</v>
      </c>
      <c r="S29" s="135" t="str">
        <f>'3d NC-Elec'!T29</f>
        <v>-</v>
      </c>
      <c r="T29" s="135" t="str">
        <f>'3d NC-Elec'!U29</f>
        <v>-</v>
      </c>
      <c r="U29" s="135" t="str">
        <f>'3d NC-Elec'!V29</f>
        <v>-</v>
      </c>
      <c r="V29" s="135" t="str">
        <f>'3d NC-Elec'!W29</f>
        <v>-</v>
      </c>
      <c r="W29" s="135" t="str">
        <f>'3d NC-Elec'!X29</f>
        <v>-</v>
      </c>
      <c r="X29" s="135" t="str">
        <f>'3d NC-Elec'!Y29</f>
        <v>-</v>
      </c>
      <c r="Y29" s="135" t="str">
        <f>'3d NC-Elec'!Z29</f>
        <v>-</v>
      </c>
      <c r="Z29" s="135" t="str">
        <f>'3d NC-Elec'!AA29</f>
        <v>-</v>
      </c>
      <c r="AA29" s="29"/>
    </row>
    <row r="30" spans="1:27" s="30" customFormat="1" ht="11.5" x14ac:dyDescent="0.25">
      <c r="A30" s="273">
        <v>5</v>
      </c>
      <c r="B30" s="138" t="s">
        <v>352</v>
      </c>
      <c r="C30" s="138" t="s">
        <v>347</v>
      </c>
      <c r="D30" s="136" t="s">
        <v>320</v>
      </c>
      <c r="E30" s="137"/>
      <c r="F30" s="31"/>
      <c r="G30" s="135">
        <f>IF('3f CPIH'!C$16="-","-",'3g OC '!$E$8*('3f CPIH'!C$16/'3f CPIH'!$G$16))</f>
        <v>76.533089989502642</v>
      </c>
      <c r="H30" s="135">
        <f>IF('3f CPIH'!D$16="-","-",'3g OC '!$E$8*('3f CPIH'!D$16/'3f CPIH'!$G$16))</f>
        <v>76.686309388881014</v>
      </c>
      <c r="I30" s="135">
        <f>IF('3f CPIH'!E$16="-","-",'3g OC '!$E$8*('3f CPIH'!E$16/'3f CPIH'!$G$16))</f>
        <v>76.916138487948601</v>
      </c>
      <c r="J30" s="135">
        <f>IF('3f CPIH'!F$16="-","-",'3g OC '!$E$8*('3f CPIH'!F$16/'3f CPIH'!$G$16))</f>
        <v>77.375796686083746</v>
      </c>
      <c r="K30" s="135">
        <f>IF('3f CPIH'!G$16="-","-",'3g OC '!$E$8*('3f CPIH'!G$16/'3f CPIH'!$G$16))</f>
        <v>78.29511308235405</v>
      </c>
      <c r="L30" s="135">
        <f>IF('3f CPIH'!H$16="-","-",'3g OC '!$E$8*('3f CPIH'!H$16/'3f CPIH'!$G$16))</f>
        <v>79.291039178313554</v>
      </c>
      <c r="M30" s="135">
        <f>IF('3f CPIH'!I$16="-","-",'3g OC '!$E$8*('3f CPIH'!I$16/'3f CPIH'!$G$16))</f>
        <v>80.440184673651416</v>
      </c>
      <c r="N30" s="135">
        <f>IF('3f CPIH'!J$16="-","-",'3g OC '!$E$8*('3f CPIH'!J$16/'3f CPIH'!$G$16))</f>
        <v>81.129671970854147</v>
      </c>
      <c r="O30" s="31"/>
      <c r="P30" s="135">
        <f>IF('3f CPIH'!L$16="-","-",'3g OC '!$E$8*('3f CPIH'!L$16/'3f CPIH'!$G$16))</f>
        <v>81.129671970854147</v>
      </c>
      <c r="Q30" s="135" t="str">
        <f>IF('3f CPIH'!M$16="-","-",'3g OC '!$E$8*('3f CPIH'!M$16/'3f CPIH'!$G$16))</f>
        <v>-</v>
      </c>
      <c r="R30" s="135" t="str">
        <f>IF('3f CPIH'!N$16="-","-",'3g OC '!$E$8*('3f CPIH'!N$16/'3f CPIH'!$G$16))</f>
        <v>-</v>
      </c>
      <c r="S30" s="135" t="str">
        <f>IF('3f CPIH'!O$16="-","-",'3g OC '!$E$8*('3f CPIH'!O$16/'3f CPIH'!$G$16))</f>
        <v>-</v>
      </c>
      <c r="T30" s="135" t="str">
        <f>IF('3f CPIH'!P$16="-","-",'3g OC '!$E$8*('3f CPIH'!P$16/'3f CPIH'!$G$16))</f>
        <v>-</v>
      </c>
      <c r="U30" s="135" t="str">
        <f>IF('3f CPIH'!Q$16="-","-",'3g OC '!$E$8*('3f CPIH'!Q$16/'3f CPIH'!$G$16))</f>
        <v>-</v>
      </c>
      <c r="V30" s="135" t="str">
        <f>IF('3f CPIH'!R$16="-","-",'3g OC '!$E$8*('3f CPIH'!R$16/'3f CPIH'!$G$16))</f>
        <v>-</v>
      </c>
      <c r="W30" s="135" t="str">
        <f>IF('3f CPIH'!S$16="-","-",'3g OC '!$E$8*('3f CPIH'!S$16/'3f CPIH'!$G$16))</f>
        <v>-</v>
      </c>
      <c r="X30" s="135" t="str">
        <f>IF('3f CPIH'!T$16="-","-",'3g OC '!$E$8*('3f CPIH'!T$16/'3f CPIH'!$G$16))</f>
        <v>-</v>
      </c>
      <c r="Y30" s="135" t="str">
        <f>IF('3f CPIH'!U$16="-","-",'3g OC '!$E$8*('3f CPIH'!U$16/'3f CPIH'!$G$16))</f>
        <v>-</v>
      </c>
      <c r="Z30" s="135" t="str">
        <f>IF('3f CPIH'!V$16="-","-",'3g OC '!$E$8*('3f CPIH'!V$16/'3f CPIH'!$G$16))</f>
        <v>-</v>
      </c>
      <c r="AA30" s="29"/>
    </row>
    <row r="31" spans="1:27" s="30" customFormat="1" ht="11.5" x14ac:dyDescent="0.25">
      <c r="A31" s="273">
        <v>6</v>
      </c>
      <c r="B31" s="138" t="s">
        <v>352</v>
      </c>
      <c r="C31" s="138" t="s">
        <v>45</v>
      </c>
      <c r="D31" s="136" t="s">
        <v>320</v>
      </c>
      <c r="E31" s="137"/>
      <c r="F31" s="31"/>
      <c r="G31" s="135" t="s">
        <v>336</v>
      </c>
      <c r="H31" s="135" t="s">
        <v>336</v>
      </c>
      <c r="I31" s="135" t="s">
        <v>336</v>
      </c>
      <c r="J31" s="135" t="s">
        <v>336</v>
      </c>
      <c r="K31" s="135">
        <f>IF('3h SMNCC'!F$36="-","-",'3h SMNCC'!F$36)</f>
        <v>0</v>
      </c>
      <c r="L31" s="135">
        <f>IF('3h SMNCC'!G$36="-","-",'3h SMNCC'!G$36)</f>
        <v>-0.20799732489328449</v>
      </c>
      <c r="M31" s="135">
        <f>IF('3h SMNCC'!H$36="-","-",'3h SMNCC'!H$36)</f>
        <v>2.3528451635617831</v>
      </c>
      <c r="N31" s="135">
        <f>IF('3h SMNCC'!I$36="-","-",'3h SMNCC'!I$36)</f>
        <v>7.276170729762069</v>
      </c>
      <c r="O31" s="31"/>
      <c r="P31" s="135" t="str">
        <f>IF('3h SMNCC'!K$36="-","-",'3h SMNCC'!K$36)</f>
        <v>-</v>
      </c>
      <c r="Q31" s="135" t="str">
        <f>IF('3h SMNCC'!L$36="-","-",'3h SMNCC'!L$36)</f>
        <v>-</v>
      </c>
      <c r="R31" s="135" t="str">
        <f>IF('3h SMNCC'!M$36="-","-",'3h SMNCC'!M$36)</f>
        <v>-</v>
      </c>
      <c r="S31" s="135" t="str">
        <f>IF('3h SMNCC'!N$36="-","-",'3h SMNCC'!N$36)</f>
        <v>-</v>
      </c>
      <c r="T31" s="135" t="str">
        <f>IF('3h SMNCC'!O$36="-","-",'3h SMNCC'!O$36)</f>
        <v>-</v>
      </c>
      <c r="U31" s="135" t="str">
        <f>IF('3h SMNCC'!P$36="-","-",'3h SMNCC'!P$36)</f>
        <v>-</v>
      </c>
      <c r="V31" s="135" t="str">
        <f>IF('3h SMNCC'!Q$36="-","-",'3h SMNCC'!Q$36)</f>
        <v>-</v>
      </c>
      <c r="W31" s="135" t="str">
        <f>IF('3h SMNCC'!R$36="-","-",'3h SMNCC'!R$36)</f>
        <v>-</v>
      </c>
      <c r="X31" s="135" t="str">
        <f>IF('3h SMNCC'!S$36="-","-",'3h SMNCC'!S$36)</f>
        <v>-</v>
      </c>
      <c r="Y31" s="135" t="str">
        <f>IF('3h SMNCC'!T$36="-","-",'3h SMNCC'!T$36)</f>
        <v>-</v>
      </c>
      <c r="Z31" s="135" t="str">
        <f>IF('3h SMNCC'!U$36="-","-",'3h SMNCC'!U$36)</f>
        <v>-</v>
      </c>
      <c r="AA31" s="29"/>
    </row>
    <row r="32" spans="1:27" s="30" customFormat="1" ht="11.5" x14ac:dyDescent="0.25">
      <c r="A32" s="273">
        <v>7</v>
      </c>
      <c r="B32" s="138" t="s">
        <v>352</v>
      </c>
      <c r="C32" s="138" t="s">
        <v>399</v>
      </c>
      <c r="D32" s="136" t="s">
        <v>320</v>
      </c>
      <c r="E32" s="137"/>
      <c r="F32" s="31"/>
      <c r="G32" s="135">
        <f>IF('3f CPIH'!C$16="-","-",'3i PAAC PAP'!$G$10*('3f CPIH'!C$16/'3f CPIH'!$G$16))</f>
        <v>4.3957347110466403</v>
      </c>
      <c r="H32" s="135">
        <f>IF('3f CPIH'!D$16="-","-",'3i PAAC PAP'!$G$10*('3f CPIH'!D$16/'3f CPIH'!$G$16))</f>
        <v>4.4045349807384246</v>
      </c>
      <c r="I32" s="135">
        <f>IF('3f CPIH'!E$16="-","-",'3i PAAC PAP'!$G$10*('3f CPIH'!E$16/'3f CPIH'!$G$16))</f>
        <v>4.417735385276103</v>
      </c>
      <c r="J32" s="135">
        <f>IF('3f CPIH'!F$16="-","-",'3i PAAC PAP'!$G$10*('3f CPIH'!F$16/'3f CPIH'!$G$16))</f>
        <v>4.4441361943514579</v>
      </c>
      <c r="K32" s="135">
        <f>IF('3f CPIH'!G$16="-","-",'3i PAAC PAP'!$G$10*('3f CPIH'!G$16/'3f CPIH'!$G$16))</f>
        <v>4.4969378125021686</v>
      </c>
      <c r="L32" s="135">
        <f>IF('3f CPIH'!H$16="-","-",'3i PAAC PAP'!$G$10*('3f CPIH'!H$16/'3f CPIH'!$G$16))</f>
        <v>4.5541395654987715</v>
      </c>
      <c r="M32" s="135">
        <f>IF('3f CPIH'!I$16="-","-",'3i PAAC PAP'!$G$10*('3f CPIH'!I$16/'3f CPIH'!$G$16))</f>
        <v>4.6201415881871588</v>
      </c>
      <c r="N32" s="135">
        <f>IF('3f CPIH'!J$16="-","-",'3i PAAC PAP'!$G$10*('3f CPIH'!J$16/'3f CPIH'!$G$16))</f>
        <v>4.659742801800193</v>
      </c>
      <c r="O32" s="31"/>
      <c r="P32" s="135">
        <f>IF('3f CPIH'!L$16="-","-",'3i PAAC PAP'!$G$10*('3f CPIH'!L$16/'3f CPIH'!$G$16))</f>
        <v>4.659742801800193</v>
      </c>
      <c r="Q32" s="135" t="str">
        <f>IF('3f CPIH'!M$16="-","-",'3i PAAC PAP'!$G$10*('3f CPIH'!M$16/'3f CPIH'!$G$16))</f>
        <v>-</v>
      </c>
      <c r="R32" s="135" t="str">
        <f>IF('3f CPIH'!N$16="-","-",'3i PAAC PAP'!$G$10*('3f CPIH'!N$16/'3f CPIH'!$G$16))</f>
        <v>-</v>
      </c>
      <c r="S32" s="135" t="str">
        <f>IF('3f CPIH'!O$16="-","-",'3i PAAC PAP'!$G$10*('3f CPIH'!O$16/'3f CPIH'!$G$16))</f>
        <v>-</v>
      </c>
      <c r="T32" s="135" t="str">
        <f>IF('3f CPIH'!P$16="-","-",'3i PAAC PAP'!$G$10*('3f CPIH'!P$16/'3f CPIH'!$G$16))</f>
        <v>-</v>
      </c>
      <c r="U32" s="135" t="str">
        <f>IF('3f CPIH'!Q$16="-","-",'3i PAAC PAP'!$G$10*('3f CPIH'!Q$16/'3f CPIH'!$G$16))</f>
        <v>-</v>
      </c>
      <c r="V32" s="135" t="str">
        <f>IF('3f CPIH'!R$16="-","-",'3i PAAC PAP'!$G$10*('3f CPIH'!R$16/'3f CPIH'!$G$16))</f>
        <v>-</v>
      </c>
      <c r="W32" s="135" t="str">
        <f>IF('3f CPIH'!S$16="-","-",'3i PAAC PAP'!$G$10*('3f CPIH'!S$16/'3f CPIH'!$G$16))</f>
        <v>-</v>
      </c>
      <c r="X32" s="135" t="str">
        <f>IF('3f CPIH'!T$16="-","-",'3i PAAC PAP'!$G$10*('3f CPIH'!T$16/'3f CPIH'!$G$16))</f>
        <v>-</v>
      </c>
      <c r="Y32" s="135" t="str">
        <f>IF('3f CPIH'!U$16="-","-",'3i PAAC PAP'!$G$10*('3f CPIH'!U$16/'3f CPIH'!$G$16))</f>
        <v>-</v>
      </c>
      <c r="Z32" s="135" t="str">
        <f>IF('3f CPIH'!V$16="-","-",'3i PAAC PAP'!$G$10*('3f CPIH'!V$16/'3f CPIH'!$G$16))</f>
        <v>-</v>
      </c>
      <c r="AA32" s="29"/>
    </row>
    <row r="33" spans="1:27" s="30" customFormat="1" ht="11.5" x14ac:dyDescent="0.25">
      <c r="A33" s="273">
        <v>8</v>
      </c>
      <c r="B33" s="138" t="s">
        <v>352</v>
      </c>
      <c r="C33" s="138" t="s">
        <v>417</v>
      </c>
      <c r="D33" s="136" t="s">
        <v>320</v>
      </c>
      <c r="E33" s="137"/>
      <c r="F33" s="31"/>
      <c r="G33" s="135">
        <f>IF(G26="-","-",SUM(G26:G31)*'3i PAAC PAP'!$G$22)</f>
        <v>6.4337945913188781</v>
      </c>
      <c r="H33" s="135">
        <f>IF(H26="-","-",SUM(H26:H31)*'3i PAAC PAP'!$G$22)</f>
        <v>6.1644800637750103</v>
      </c>
      <c r="I33" s="135">
        <f>IF(I26="-","-",SUM(I26:I31)*'3i PAAC PAP'!$G$22)</f>
        <v>6.3920931360988433</v>
      </c>
      <c r="J33" s="135">
        <f>IF(J26="-","-",SUM(J26:J31)*'3i PAAC PAP'!$G$22)</f>
        <v>6.2678908860443867</v>
      </c>
      <c r="K33" s="135">
        <f>IF(K26="-","-",SUM(K26:K31)*'3i PAAC PAP'!$G$22)</f>
        <v>6.7548862904992699</v>
      </c>
      <c r="L33" s="135">
        <f>IF(L26="-","-",SUM(L26:L31)*'3i PAAC PAP'!$G$22)</f>
        <v>6.67178983896709</v>
      </c>
      <c r="M33" s="135">
        <f>IF(M26="-","-",SUM(M26:M31)*'3i PAAC PAP'!$G$22)</f>
        <v>7.2593749941362971</v>
      </c>
      <c r="N33" s="135">
        <f>IF(N26="-","-",SUM(N26:N31)*'3i PAAC PAP'!$G$22)</f>
        <v>7.5755221295390136</v>
      </c>
      <c r="O33" s="31"/>
      <c r="P33" s="135" t="str">
        <f>IF(P26="-","-",SUM(P26:P31)*'3i PAAC PAP'!$G$22)</f>
        <v>-</v>
      </c>
      <c r="Q33" s="135" t="str">
        <f>IF(Q26="-","-",SUM(Q26:Q31)*'3i PAAC PAP'!$G$22)</f>
        <v>-</v>
      </c>
      <c r="R33" s="135" t="str">
        <f>IF(R26="-","-",SUM(R26:R31)*'3i PAAC PAP'!$G$22)</f>
        <v>-</v>
      </c>
      <c r="S33" s="135" t="str">
        <f>IF(S26="-","-",SUM(S26:S31)*'3i PAAC PAP'!$G$22)</f>
        <v>-</v>
      </c>
      <c r="T33" s="135" t="str">
        <f>IF(T26="-","-",SUM(T26:T31)*'3i PAAC PAP'!$G$22)</f>
        <v>-</v>
      </c>
      <c r="U33" s="135" t="str">
        <f>IF(U26="-","-",SUM(U26:U31)*'3i PAAC PAP'!$G$22)</f>
        <v>-</v>
      </c>
      <c r="V33" s="135" t="str">
        <f>IF(V26="-","-",SUM(V26:V31)*'3i PAAC PAP'!$G$22)</f>
        <v>-</v>
      </c>
      <c r="W33" s="135" t="str">
        <f>IF(W26="-","-",SUM(W26:W31)*'3i PAAC PAP'!$G$22)</f>
        <v>-</v>
      </c>
      <c r="X33" s="135" t="str">
        <f>IF(X26="-","-",SUM(X26:X31)*'3i PAAC PAP'!$G$22)</f>
        <v>-</v>
      </c>
      <c r="Y33" s="135" t="str">
        <f>IF(Y26="-","-",SUM(Y26:Y31)*'3i PAAC PAP'!$G$22)</f>
        <v>-</v>
      </c>
      <c r="Z33" s="135" t="str">
        <f>IF(Z26="-","-",SUM(Z26:Z31)*'3i PAAC PAP'!$G$22)</f>
        <v>-</v>
      </c>
      <c r="AA33" s="29"/>
    </row>
    <row r="34" spans="1:27" s="30" customFormat="1" ht="11.5" x14ac:dyDescent="0.25">
      <c r="A34" s="273">
        <v>9</v>
      </c>
      <c r="B34" s="138" t="s">
        <v>398</v>
      </c>
      <c r="C34" s="138" t="s">
        <v>548</v>
      </c>
      <c r="D34" s="136" t="s">
        <v>320</v>
      </c>
      <c r="E34" s="137"/>
      <c r="F34" s="31"/>
      <c r="G34" s="135">
        <f>IF(G26="-","-",SUM(G26:G33)*'3j EBIT'!$E$8)</f>
        <v>8.6700934707441366</v>
      </c>
      <c r="H34" s="135">
        <f>IF(H26="-","-",SUM(H26:H33)*'3j EBIT'!$E$8)</f>
        <v>8.3108321574580852</v>
      </c>
      <c r="I34" s="135">
        <f>IF(I26="-","-",SUM(I26:I33)*'3j EBIT'!$E$8)</f>
        <v>8.6148565123875773</v>
      </c>
      <c r="J34" s="135">
        <f>IF(J26="-","-",SUM(J26:J33)*'3j EBIT'!$E$8)</f>
        <v>8.4495971822684446</v>
      </c>
      <c r="K34" s="135">
        <f>IF(K26="-","-",SUM(K26:K33)*'3j EBIT'!$E$8)</f>
        <v>9.1005469208832928</v>
      </c>
      <c r="L34" s="135">
        <f>IF(L26="-","-",SUM(L26:L33)*'3j EBIT'!$E$8)</f>
        <v>8.9907328134509985</v>
      </c>
      <c r="M34" s="135">
        <f>IF(M26="-","-",SUM(M26:M33)*'3j EBIT'!$E$8)</f>
        <v>9.7761809452656667</v>
      </c>
      <c r="N34" s="135">
        <f>IF(N26="-","-",SUM(N26:N33)*'3j EBIT'!$E$8)</f>
        <v>10.198864919933301</v>
      </c>
      <c r="O34" s="31"/>
      <c r="P34" s="135" t="str">
        <f>IF(P26="-","-",SUM(P26:P33)*'3j EBIT'!$E$8)</f>
        <v>-</v>
      </c>
      <c r="Q34" s="135" t="str">
        <f>IF(Q26="-","-",SUM(Q26:Q33)*'3j EBIT'!$E$8)</f>
        <v>-</v>
      </c>
      <c r="R34" s="135" t="str">
        <f>IF(R26="-","-",SUM(R26:R33)*'3j EBIT'!$E$8)</f>
        <v>-</v>
      </c>
      <c r="S34" s="135" t="str">
        <f>IF(S26="-","-",SUM(S26:S33)*'3j EBIT'!$E$8)</f>
        <v>-</v>
      </c>
      <c r="T34" s="135" t="str">
        <f>IF(T26="-","-",SUM(T26:T33)*'3j EBIT'!$E$8)</f>
        <v>-</v>
      </c>
      <c r="U34" s="135" t="str">
        <f>IF(U26="-","-",SUM(U26:U33)*'3j EBIT'!$E$8)</f>
        <v>-</v>
      </c>
      <c r="V34" s="135" t="str">
        <f>IF(V26="-","-",SUM(V26:V33)*'3j EBIT'!$E$8)</f>
        <v>-</v>
      </c>
      <c r="W34" s="135" t="str">
        <f>IF(W26="-","-",SUM(W26:W33)*'3j EBIT'!$E$8)</f>
        <v>-</v>
      </c>
      <c r="X34" s="135" t="str">
        <f>IF(X26="-","-",SUM(X26:X33)*'3j EBIT'!$E$8)</f>
        <v>-</v>
      </c>
      <c r="Y34" s="135" t="str">
        <f>IF(Y26="-","-",SUM(Y26:Y33)*'3j EBIT'!$E$8)</f>
        <v>-</v>
      </c>
      <c r="Z34" s="135" t="str">
        <f>IF(Z26="-","-",SUM(Z26:Z33)*'3j EBIT'!$E$8)</f>
        <v>-</v>
      </c>
      <c r="AA34" s="29"/>
    </row>
    <row r="35" spans="1:27" s="30" customFormat="1" ht="11.5" x14ac:dyDescent="0.25">
      <c r="A35" s="273">
        <v>10</v>
      </c>
      <c r="B35" s="188" t="s">
        <v>294</v>
      </c>
      <c r="C35" s="188" t="s">
        <v>549</v>
      </c>
      <c r="D35" s="136" t="s">
        <v>320</v>
      </c>
      <c r="E35" s="137"/>
      <c r="F35" s="31"/>
      <c r="G35" s="135">
        <f>IF(G26="-","-",SUM(G26:G28,G30:G34)*'3k HAP'!$E$9)</f>
        <v>5.1006636327483941</v>
      </c>
      <c r="H35" s="135">
        <f>IF(H26="-","-",SUM(H26:H28,H30:H34)*'3k HAP'!$E$9)</f>
        <v>4.8110769269204949</v>
      </c>
      <c r="I35" s="135">
        <f>IF(I26="-","-",SUM(I26:I28,I30:I34)*'3k HAP'!$E$9)</f>
        <v>4.842891350846446</v>
      </c>
      <c r="J35" s="135">
        <f>IF(J26="-","-",SUM(J26:J28,J30:J34)*'3k HAP'!$E$9)</f>
        <v>4.722598207571493</v>
      </c>
      <c r="K35" s="135">
        <f>IF(K26="-","-",SUM(K26:K28,K30:K34)*'3k HAP'!$E$9)</f>
        <v>5.3288476735195696</v>
      </c>
      <c r="L35" s="135">
        <f>IF(L26="-","-",SUM(L26:L28,L30:L34)*'3k HAP'!$E$9)</f>
        <v>5.2308136982140692</v>
      </c>
      <c r="M35" s="135">
        <f>IF(M26="-","-",SUM(M26:M28,M30:M34)*'3k HAP'!$E$9)</f>
        <v>5.8802651337396821</v>
      </c>
      <c r="N35" s="135">
        <f>IF(N26="-","-",SUM(N26:N28,N30:N34)*'3k HAP'!$E$9)</f>
        <v>6.2141097915202037</v>
      </c>
      <c r="O35" s="31"/>
      <c r="P35" s="135" t="str">
        <f>IF(P26="-","-",SUM(P26:P28,P30:P34)*'3k HAP'!$E$9)</f>
        <v>-</v>
      </c>
      <c r="Q35" s="135" t="str">
        <f>IF(Q26="-","-",SUM(Q26:Q28,Q30:Q34)*'3k HAP'!$E$9)</f>
        <v>-</v>
      </c>
      <c r="R35" s="135" t="str">
        <f>IF(R26="-","-",SUM(R26:R28,R30:R34)*'3k HAP'!$E$9)</f>
        <v>-</v>
      </c>
      <c r="S35" s="135" t="str">
        <f>IF(S26="-","-",SUM(S26:S28,S30:S34)*'3k HAP'!$E$9)</f>
        <v>-</v>
      </c>
      <c r="T35" s="135" t="str">
        <f>IF(T26="-","-",SUM(T26:T28,T30:T34)*'3k HAP'!$E$9)</f>
        <v>-</v>
      </c>
      <c r="U35" s="135" t="str">
        <f>IF(U26="-","-",SUM(U26:U28,U30:U34)*'3k HAP'!$E$9)</f>
        <v>-</v>
      </c>
      <c r="V35" s="135" t="str">
        <f>IF(V26="-","-",SUM(V26:V28,V30:V34)*'3k HAP'!$E$9)</f>
        <v>-</v>
      </c>
      <c r="W35" s="135" t="str">
        <f>IF(W26="-","-",SUM(W26:W28,W30:W34)*'3k HAP'!$E$9)</f>
        <v>-</v>
      </c>
      <c r="X35" s="135" t="str">
        <f>IF(X26="-","-",SUM(X26:X28,X30:X34)*'3k HAP'!$E$9)</f>
        <v>-</v>
      </c>
      <c r="Y35" s="135" t="str">
        <f>IF(Y26="-","-",SUM(Y26:Y28,Y30:Y34)*'3k HAP'!$E$9)</f>
        <v>-</v>
      </c>
      <c r="Z35" s="135" t="str">
        <f>IF(Z26="-","-",SUM(Z26:Z28,Z30:Z34)*'3k HAP'!$E$9)</f>
        <v>-</v>
      </c>
      <c r="AA35" s="29"/>
    </row>
    <row r="36" spans="1:27" s="30" customFormat="1" ht="11.5" x14ac:dyDescent="0.25">
      <c r="A36" s="273">
        <v>11</v>
      </c>
      <c r="B36" s="138" t="s">
        <v>46</v>
      </c>
      <c r="C36" s="138" t="str">
        <f>B36&amp;"_"&amp;D36</f>
        <v>Total_East Midlands</v>
      </c>
      <c r="D36" s="136" t="s">
        <v>320</v>
      </c>
      <c r="E36" s="137"/>
      <c r="F36" s="31"/>
      <c r="G36" s="135">
        <f t="shared" ref="G36:N36" si="2">IF(G26="-","-",SUM(G26:G35))</f>
        <v>470.09146609002602</v>
      </c>
      <c r="H36" s="135">
        <f t="shared" si="2"/>
        <v>450.53412789796204</v>
      </c>
      <c r="I36" s="135">
        <f t="shared" si="2"/>
        <v>466.87124851521179</v>
      </c>
      <c r="J36" s="135">
        <f t="shared" si="2"/>
        <v>457.88783656186331</v>
      </c>
      <c r="K36" s="135">
        <f t="shared" si="2"/>
        <v>493.40554832510253</v>
      </c>
      <c r="L36" s="135">
        <f t="shared" si="2"/>
        <v>487.41801037750719</v>
      </c>
      <c r="M36" s="135">
        <f t="shared" si="2"/>
        <v>530.19228530351415</v>
      </c>
      <c r="N36" s="135">
        <f t="shared" si="2"/>
        <v>553.19533891846936</v>
      </c>
      <c r="O36" s="31"/>
      <c r="P36" s="135" t="str">
        <f t="shared" ref="P36:Z36" si="3">IF(P26="-","-",SUM(P26:P35))</f>
        <v>-</v>
      </c>
      <c r="Q36" s="135" t="str">
        <f t="shared" si="3"/>
        <v>-</v>
      </c>
      <c r="R36" s="135" t="str">
        <f t="shared" si="3"/>
        <v>-</v>
      </c>
      <c r="S36" s="135" t="str">
        <f t="shared" si="3"/>
        <v>-</v>
      </c>
      <c r="T36" s="135" t="str">
        <f t="shared" si="3"/>
        <v>-</v>
      </c>
      <c r="U36" s="135" t="str">
        <f t="shared" si="3"/>
        <v>-</v>
      </c>
      <c r="V36" s="135" t="str">
        <f t="shared" si="3"/>
        <v>-</v>
      </c>
      <c r="W36" s="135" t="str">
        <f t="shared" si="3"/>
        <v>-</v>
      </c>
      <c r="X36" s="135" t="str">
        <f t="shared" si="3"/>
        <v>-</v>
      </c>
      <c r="Y36" s="135" t="str">
        <f t="shared" si="3"/>
        <v>-</v>
      </c>
      <c r="Z36" s="135" t="str">
        <f t="shared" si="3"/>
        <v>-</v>
      </c>
      <c r="AA36" s="29"/>
    </row>
    <row r="37" spans="1:27" s="30" customFormat="1" ht="11.5" x14ac:dyDescent="0.25">
      <c r="A37" s="273">
        <v>1</v>
      </c>
      <c r="B37" s="142" t="s">
        <v>353</v>
      </c>
      <c r="C37" s="142" t="s">
        <v>344</v>
      </c>
      <c r="D37" s="133" t="s">
        <v>321</v>
      </c>
      <c r="E37" s="134"/>
      <c r="F37" s="31"/>
      <c r="G37" s="41">
        <f>IF('3a DF'!H16="-","-",'3a DF'!H16)</f>
        <v>189.48592151205523</v>
      </c>
      <c r="H37" s="41">
        <f>'3a DF'!I16</f>
        <v>169.74118863093571</v>
      </c>
      <c r="I37" s="41">
        <f>'3a DF'!J16</f>
        <v>152.90243184374506</v>
      </c>
      <c r="J37" s="41">
        <f>'3a DF'!K16</f>
        <v>145.30549994729972</v>
      </c>
      <c r="K37" s="41">
        <f>'3a DF'!L16</f>
        <v>169.98331556201933</v>
      </c>
      <c r="L37" s="41">
        <f>'3a DF'!M16</f>
        <v>163.39486019439465</v>
      </c>
      <c r="M37" s="41">
        <f>'3a DF'!N16</f>
        <v>175.66607702937753</v>
      </c>
      <c r="N37" s="41">
        <f>'3a DF'!O16</f>
        <v>195.46497005173524</v>
      </c>
      <c r="O37" s="31"/>
      <c r="P37" s="41" t="str">
        <f>'3a DF'!Q16</f>
        <v>-</v>
      </c>
      <c r="Q37" s="41" t="str">
        <f>'3a DF'!R16</f>
        <v>-</v>
      </c>
      <c r="R37" s="41" t="str">
        <f>'3a DF'!S16</f>
        <v>-</v>
      </c>
      <c r="S37" s="41" t="str">
        <f>'3a DF'!T16</f>
        <v>-</v>
      </c>
      <c r="T37" s="41" t="str">
        <f>'3a DF'!U16</f>
        <v>-</v>
      </c>
      <c r="U37" s="41" t="str">
        <f>'3a DF'!V16</f>
        <v>-</v>
      </c>
      <c r="V37" s="41" t="str">
        <f>'3a DF'!W16</f>
        <v>-</v>
      </c>
      <c r="W37" s="41" t="str">
        <f>'3a DF'!X16</f>
        <v>-</v>
      </c>
      <c r="X37" s="41" t="str">
        <f>'3a DF'!Y16</f>
        <v>-</v>
      </c>
      <c r="Y37" s="41" t="str">
        <f>'3a DF'!Z16</f>
        <v>-</v>
      </c>
      <c r="Z37" s="41" t="str">
        <f>'3a DF'!AA16</f>
        <v>-</v>
      </c>
      <c r="AA37" s="29"/>
    </row>
    <row r="38" spans="1:27" s="30" customFormat="1" ht="11.5" x14ac:dyDescent="0.25">
      <c r="A38" s="273">
        <v>2</v>
      </c>
      <c r="B38" s="142" t="s">
        <v>353</v>
      </c>
      <c r="C38" s="142" t="s">
        <v>303</v>
      </c>
      <c r="D38" s="133" t="s">
        <v>321</v>
      </c>
      <c r="E38" s="134"/>
      <c r="F38" s="31"/>
      <c r="G38" s="41">
        <f>IF('3b CM'!F15="-","-",'3b CM'!F15)</f>
        <v>5.6226213443823357E-2</v>
      </c>
      <c r="H38" s="41">
        <f>'3b CM'!G15</f>
        <v>8.4339320165735032E-2</v>
      </c>
      <c r="I38" s="41">
        <f>'3b CM'!H15</f>
        <v>0.2655753507658698</v>
      </c>
      <c r="J38" s="41">
        <f>'3b CM'!I15</f>
        <v>0.27007690474750684</v>
      </c>
      <c r="K38" s="41">
        <f>'3b CM'!J15</f>
        <v>3.4688120117771488</v>
      </c>
      <c r="L38" s="41">
        <f>'3b CM'!K15</f>
        <v>3.3650981681343572</v>
      </c>
      <c r="M38" s="41">
        <f>'3b CM'!L15</f>
        <v>11.907204039153976</v>
      </c>
      <c r="N38" s="41">
        <f>'3b CM'!M15</f>
        <v>11.319326858738016</v>
      </c>
      <c r="O38" s="31"/>
      <c r="P38" s="41" t="str">
        <f>'3b CM'!O15</f>
        <v>-</v>
      </c>
      <c r="Q38" s="41" t="str">
        <f>'3b CM'!P15</f>
        <v>-</v>
      </c>
      <c r="R38" s="41" t="str">
        <f>'3b CM'!Q15</f>
        <v>-</v>
      </c>
      <c r="S38" s="41" t="str">
        <f>'3b CM'!R15</f>
        <v>-</v>
      </c>
      <c r="T38" s="41" t="str">
        <f>'3b CM'!S15</f>
        <v>-</v>
      </c>
      <c r="U38" s="41" t="str">
        <f>'3b CM'!T15</f>
        <v>-</v>
      </c>
      <c r="V38" s="41" t="str">
        <f>'3b CM'!U15</f>
        <v>-</v>
      </c>
      <c r="W38" s="41" t="str">
        <f>'3b CM'!V15</f>
        <v>-</v>
      </c>
      <c r="X38" s="41" t="str">
        <f>'3b CM'!W15</f>
        <v>-</v>
      </c>
      <c r="Y38" s="41" t="str">
        <f>'3b CM'!X15</f>
        <v>-</v>
      </c>
      <c r="Z38" s="41" t="str">
        <f>'3b CM'!Y15</f>
        <v>-</v>
      </c>
      <c r="AA38" s="29"/>
    </row>
    <row r="39" spans="1:27" s="30" customFormat="1" ht="11.5" x14ac:dyDescent="0.25">
      <c r="A39" s="273">
        <v>3</v>
      </c>
      <c r="B39" s="142" t="s">
        <v>2</v>
      </c>
      <c r="C39" s="142" t="s">
        <v>345</v>
      </c>
      <c r="D39" s="133" t="s">
        <v>321</v>
      </c>
      <c r="E39" s="134"/>
      <c r="F39" s="31"/>
      <c r="G39" s="41">
        <f>IF('3c PC'!G16="-","-",'3c PC'!G16)</f>
        <v>68.691489961573978</v>
      </c>
      <c r="H39" s="41">
        <f>'3c PC'!H16</f>
        <v>68.67138727993634</v>
      </c>
      <c r="I39" s="41">
        <f>'3c PC'!I16</f>
        <v>86.613712200026143</v>
      </c>
      <c r="J39" s="41">
        <f>'3c PC'!J16</f>
        <v>85.614232169105591</v>
      </c>
      <c r="K39" s="41">
        <f>'3c PC'!K16</f>
        <v>97.877542817071387</v>
      </c>
      <c r="L39" s="41">
        <f>'3c PC'!L16</f>
        <v>97.06566778235171</v>
      </c>
      <c r="M39" s="41">
        <f>'3c PC'!M16</f>
        <v>118.56217933957592</v>
      </c>
      <c r="N39" s="41">
        <f>'3c PC'!N16</f>
        <v>116.36929151604633</v>
      </c>
      <c r="O39" s="31"/>
      <c r="P39" s="41" t="str">
        <f>'3c PC'!P16</f>
        <v>-</v>
      </c>
      <c r="Q39" s="41" t="str">
        <f>'3c PC'!Q16</f>
        <v>-</v>
      </c>
      <c r="R39" s="41" t="str">
        <f>'3c PC'!R16</f>
        <v>-</v>
      </c>
      <c r="S39" s="41" t="str">
        <f>'3c PC'!S16</f>
        <v>-</v>
      </c>
      <c r="T39" s="41" t="str">
        <f>'3c PC'!T16</f>
        <v>-</v>
      </c>
      <c r="U39" s="41" t="str">
        <f>'3c PC'!U16</f>
        <v>-</v>
      </c>
      <c r="V39" s="41" t="str">
        <f>'3c PC'!V16</f>
        <v>-</v>
      </c>
      <c r="W39" s="41" t="str">
        <f>'3c PC'!W16</f>
        <v>-</v>
      </c>
      <c r="X39" s="41" t="str">
        <f>'3c PC'!X16</f>
        <v>-</v>
      </c>
      <c r="Y39" s="41" t="str">
        <f>'3c PC'!Y16</f>
        <v>-</v>
      </c>
      <c r="Z39" s="41" t="str">
        <f>'3c PC'!Z16</f>
        <v>-</v>
      </c>
      <c r="AA39" s="29"/>
    </row>
    <row r="40" spans="1:27" s="30" customFormat="1" ht="11.5" x14ac:dyDescent="0.25">
      <c r="A40" s="273">
        <v>4</v>
      </c>
      <c r="B40" s="142" t="s">
        <v>355</v>
      </c>
      <c r="C40" s="142" t="s">
        <v>346</v>
      </c>
      <c r="D40" s="133" t="s">
        <v>321</v>
      </c>
      <c r="E40" s="134"/>
      <c r="F40" s="31"/>
      <c r="G40" s="41">
        <f>IF('3d NC-Elec'!H30="-","-",'3d NC-Elec'!H30)</f>
        <v>107.6690008178043</v>
      </c>
      <c r="H40" s="41">
        <f>'3d NC-Elec'!I30</f>
        <v>108.41258580512795</v>
      </c>
      <c r="I40" s="41">
        <f>'3d NC-Elec'!J30</f>
        <v>121.65288893089296</v>
      </c>
      <c r="J40" s="41">
        <f>'3d NC-Elec'!K30</f>
        <v>121.09361275955513</v>
      </c>
      <c r="K40" s="41">
        <f>'3d NC-Elec'!L30</f>
        <v>107.46045132117443</v>
      </c>
      <c r="L40" s="41">
        <f>'3d NC-Elec'!M30</f>
        <v>108.35187148354184</v>
      </c>
      <c r="M40" s="41">
        <f>'3d NC-Elec'!N30</f>
        <v>111.26268585112042</v>
      </c>
      <c r="N40" s="41">
        <f>'3d NC-Elec'!O30</f>
        <v>110.86251431726572</v>
      </c>
      <c r="O40" s="31"/>
      <c r="P40" s="41" t="str">
        <f>'3d NC-Elec'!Q30</f>
        <v>-</v>
      </c>
      <c r="Q40" s="41" t="str">
        <f>'3d NC-Elec'!R30</f>
        <v>-</v>
      </c>
      <c r="R40" s="41" t="str">
        <f>'3d NC-Elec'!S30</f>
        <v>-</v>
      </c>
      <c r="S40" s="41" t="str">
        <f>'3d NC-Elec'!T30</f>
        <v>-</v>
      </c>
      <c r="T40" s="41" t="str">
        <f>'3d NC-Elec'!U30</f>
        <v>-</v>
      </c>
      <c r="U40" s="41" t="str">
        <f>'3d NC-Elec'!V30</f>
        <v>-</v>
      </c>
      <c r="V40" s="41" t="str">
        <f>'3d NC-Elec'!W30</f>
        <v>-</v>
      </c>
      <c r="W40" s="41" t="str">
        <f>'3d NC-Elec'!X30</f>
        <v>-</v>
      </c>
      <c r="X40" s="41" t="str">
        <f>'3d NC-Elec'!Y30</f>
        <v>-</v>
      </c>
      <c r="Y40" s="41" t="str">
        <f>'3d NC-Elec'!Z30</f>
        <v>-</v>
      </c>
      <c r="Z40" s="41" t="str">
        <f>'3d NC-Elec'!AA30</f>
        <v>-</v>
      </c>
      <c r="AA40" s="29"/>
    </row>
    <row r="41" spans="1:27" s="30" customFormat="1" ht="12.4" customHeight="1" x14ac:dyDescent="0.25">
      <c r="A41" s="273">
        <v>5</v>
      </c>
      <c r="B41" s="142" t="s">
        <v>352</v>
      </c>
      <c r="C41" s="142" t="s">
        <v>347</v>
      </c>
      <c r="D41" s="133" t="s">
        <v>321</v>
      </c>
      <c r="E41" s="134"/>
      <c r="F41" s="31"/>
      <c r="G41" s="41">
        <f>IF('3f CPIH'!C$16="-","-",'3g OC '!$E$8*('3f CPIH'!C$16/'3f CPIH'!$G$16))</f>
        <v>76.533089989502642</v>
      </c>
      <c r="H41" s="41">
        <f>IF('3f CPIH'!D$16="-","-",'3g OC '!$E$8*('3f CPIH'!D$16/'3f CPIH'!$G$16))</f>
        <v>76.686309388881014</v>
      </c>
      <c r="I41" s="41">
        <f>IF('3f CPIH'!E$16="-","-",'3g OC '!$E$8*('3f CPIH'!E$16/'3f CPIH'!$G$16))</f>
        <v>76.916138487948601</v>
      </c>
      <c r="J41" s="41">
        <f>IF('3f CPIH'!F$16="-","-",'3g OC '!$E$8*('3f CPIH'!F$16/'3f CPIH'!$G$16))</f>
        <v>77.375796686083746</v>
      </c>
      <c r="K41" s="41">
        <f>IF('3f CPIH'!G$16="-","-",'3g OC '!$E$8*('3f CPIH'!G$16/'3f CPIH'!$G$16))</f>
        <v>78.29511308235405</v>
      </c>
      <c r="L41" s="41">
        <f>IF('3f CPIH'!H$16="-","-",'3g OC '!$E$8*('3f CPIH'!H$16/'3f CPIH'!$G$16))</f>
        <v>79.291039178313554</v>
      </c>
      <c r="M41" s="41">
        <f>IF('3f CPIH'!I$16="-","-",'3g OC '!$E$8*('3f CPIH'!I$16/'3f CPIH'!$G$16))</f>
        <v>80.440184673651416</v>
      </c>
      <c r="N41" s="41">
        <f>IF('3f CPIH'!J$16="-","-",'3g OC '!$E$8*('3f CPIH'!J$16/'3f CPIH'!$G$16))</f>
        <v>81.129671970854147</v>
      </c>
      <c r="O41" s="31"/>
      <c r="P41" s="41">
        <f>IF('3f CPIH'!L$16="-","-",'3g OC '!$E$8*('3f CPIH'!L$16/'3f CPIH'!$G$16))</f>
        <v>81.129671970854147</v>
      </c>
      <c r="Q41" s="41" t="str">
        <f>IF('3f CPIH'!M$16="-","-",'3g OC '!$E$8*('3f CPIH'!M$16/'3f CPIH'!$G$16))</f>
        <v>-</v>
      </c>
      <c r="R41" s="41" t="str">
        <f>IF('3f CPIH'!N$16="-","-",'3g OC '!$E$8*('3f CPIH'!N$16/'3f CPIH'!$G$16))</f>
        <v>-</v>
      </c>
      <c r="S41" s="41" t="str">
        <f>IF('3f CPIH'!O$16="-","-",'3g OC '!$E$8*('3f CPIH'!O$16/'3f CPIH'!$G$16))</f>
        <v>-</v>
      </c>
      <c r="T41" s="41" t="str">
        <f>IF('3f CPIH'!P$16="-","-",'3g OC '!$E$8*('3f CPIH'!P$16/'3f CPIH'!$G$16))</f>
        <v>-</v>
      </c>
      <c r="U41" s="41" t="str">
        <f>IF('3f CPIH'!Q$16="-","-",'3g OC '!$E$8*('3f CPIH'!Q$16/'3f CPIH'!$G$16))</f>
        <v>-</v>
      </c>
      <c r="V41" s="41" t="str">
        <f>IF('3f CPIH'!R$16="-","-",'3g OC '!$E$8*('3f CPIH'!R$16/'3f CPIH'!$G$16))</f>
        <v>-</v>
      </c>
      <c r="W41" s="41" t="str">
        <f>IF('3f CPIH'!S$16="-","-",'3g OC '!$E$8*('3f CPIH'!S$16/'3f CPIH'!$G$16))</f>
        <v>-</v>
      </c>
      <c r="X41" s="41" t="str">
        <f>IF('3f CPIH'!T$16="-","-",'3g OC '!$E$8*('3f CPIH'!T$16/'3f CPIH'!$G$16))</f>
        <v>-</v>
      </c>
      <c r="Y41" s="41" t="str">
        <f>IF('3f CPIH'!U$16="-","-",'3g OC '!$E$8*('3f CPIH'!U$16/'3f CPIH'!$G$16))</f>
        <v>-</v>
      </c>
      <c r="Z41" s="41" t="str">
        <f>IF('3f CPIH'!V$16="-","-",'3g OC '!$E$8*('3f CPIH'!V$16/'3f CPIH'!$G$16))</f>
        <v>-</v>
      </c>
      <c r="AA41" s="29"/>
    </row>
    <row r="42" spans="1:27" s="30" customFormat="1" ht="11.5" x14ac:dyDescent="0.25">
      <c r="A42" s="273">
        <v>6</v>
      </c>
      <c r="B42" s="142" t="s">
        <v>352</v>
      </c>
      <c r="C42" s="142" t="s">
        <v>45</v>
      </c>
      <c r="D42" s="133" t="s">
        <v>321</v>
      </c>
      <c r="E42" s="134"/>
      <c r="F42" s="31"/>
      <c r="G42" s="41" t="s">
        <v>336</v>
      </c>
      <c r="H42" s="41" t="s">
        <v>336</v>
      </c>
      <c r="I42" s="41" t="s">
        <v>336</v>
      </c>
      <c r="J42" s="41" t="s">
        <v>336</v>
      </c>
      <c r="K42" s="41">
        <f>IF('3h SMNCC'!F$36="-","-",'3h SMNCC'!F$36)</f>
        <v>0</v>
      </c>
      <c r="L42" s="41">
        <f>IF('3h SMNCC'!G$36="-","-",'3h SMNCC'!G$36)</f>
        <v>-0.20799732489328449</v>
      </c>
      <c r="M42" s="41">
        <f>IF('3h SMNCC'!H$36="-","-",'3h SMNCC'!H$36)</f>
        <v>2.3528451635617831</v>
      </c>
      <c r="N42" s="41">
        <f>IF('3h SMNCC'!I$36="-","-",'3h SMNCC'!I$36)</f>
        <v>7.276170729762069</v>
      </c>
      <c r="O42" s="31"/>
      <c r="P42" s="41" t="str">
        <f>IF('3h SMNCC'!K$36="-","-",'3h SMNCC'!K$36)</f>
        <v>-</v>
      </c>
      <c r="Q42" s="41" t="str">
        <f>IF('3h SMNCC'!L$36="-","-",'3h SMNCC'!L$36)</f>
        <v>-</v>
      </c>
      <c r="R42" s="41" t="str">
        <f>IF('3h SMNCC'!M$36="-","-",'3h SMNCC'!M$36)</f>
        <v>-</v>
      </c>
      <c r="S42" s="41" t="str">
        <f>IF('3h SMNCC'!N$36="-","-",'3h SMNCC'!N$36)</f>
        <v>-</v>
      </c>
      <c r="T42" s="41" t="str">
        <f>IF('3h SMNCC'!O$36="-","-",'3h SMNCC'!O$36)</f>
        <v>-</v>
      </c>
      <c r="U42" s="41" t="str">
        <f>IF('3h SMNCC'!P$36="-","-",'3h SMNCC'!P$36)</f>
        <v>-</v>
      </c>
      <c r="V42" s="41" t="str">
        <f>IF('3h SMNCC'!Q$36="-","-",'3h SMNCC'!Q$36)</f>
        <v>-</v>
      </c>
      <c r="W42" s="41" t="str">
        <f>IF('3h SMNCC'!R$36="-","-",'3h SMNCC'!R$36)</f>
        <v>-</v>
      </c>
      <c r="X42" s="41" t="str">
        <f>IF('3h SMNCC'!S$36="-","-",'3h SMNCC'!S$36)</f>
        <v>-</v>
      </c>
      <c r="Y42" s="41" t="str">
        <f>IF('3h SMNCC'!T$36="-","-",'3h SMNCC'!T$36)</f>
        <v>-</v>
      </c>
      <c r="Z42" s="41" t="str">
        <f>IF('3h SMNCC'!U$36="-","-",'3h SMNCC'!U$36)</f>
        <v>-</v>
      </c>
      <c r="AA42" s="29"/>
    </row>
    <row r="43" spans="1:27" s="30" customFormat="1" ht="11.5" x14ac:dyDescent="0.25">
      <c r="A43" s="273">
        <v>7</v>
      </c>
      <c r="B43" s="142" t="s">
        <v>352</v>
      </c>
      <c r="C43" s="142" t="s">
        <v>399</v>
      </c>
      <c r="D43" s="133" t="s">
        <v>321</v>
      </c>
      <c r="E43" s="134"/>
      <c r="F43" s="31"/>
      <c r="G43" s="41">
        <f>IF('3f CPIH'!C$16="-","-",'3i PAAC PAP'!$G$10*('3f CPIH'!C$16/'3f CPIH'!$G$16))</f>
        <v>4.3957347110466403</v>
      </c>
      <c r="H43" s="41">
        <f>IF('3f CPIH'!D$16="-","-",'3i PAAC PAP'!$G$10*('3f CPIH'!D$16/'3f CPIH'!$G$16))</f>
        <v>4.4045349807384246</v>
      </c>
      <c r="I43" s="41">
        <f>IF('3f CPIH'!E$16="-","-",'3i PAAC PAP'!$G$10*('3f CPIH'!E$16/'3f CPIH'!$G$16))</f>
        <v>4.417735385276103</v>
      </c>
      <c r="J43" s="41">
        <f>IF('3f CPIH'!F$16="-","-",'3i PAAC PAP'!$G$10*('3f CPIH'!F$16/'3f CPIH'!$G$16))</f>
        <v>4.4441361943514579</v>
      </c>
      <c r="K43" s="41">
        <f>IF('3f CPIH'!G$16="-","-",'3i PAAC PAP'!$G$10*('3f CPIH'!G$16/'3f CPIH'!$G$16))</f>
        <v>4.4969378125021686</v>
      </c>
      <c r="L43" s="41">
        <f>IF('3f CPIH'!H$16="-","-",'3i PAAC PAP'!$G$10*('3f CPIH'!H$16/'3f CPIH'!$G$16))</f>
        <v>4.5541395654987715</v>
      </c>
      <c r="M43" s="41">
        <f>IF('3f CPIH'!I$16="-","-",'3i PAAC PAP'!$G$10*('3f CPIH'!I$16/'3f CPIH'!$G$16))</f>
        <v>4.6201415881871588</v>
      </c>
      <c r="N43" s="41">
        <f>IF('3f CPIH'!J$16="-","-",'3i PAAC PAP'!$G$10*('3f CPIH'!J$16/'3f CPIH'!$G$16))</f>
        <v>4.659742801800193</v>
      </c>
      <c r="O43" s="31"/>
      <c r="P43" s="41">
        <f>IF('3f CPIH'!L$16="-","-",'3i PAAC PAP'!$G$10*('3f CPIH'!L$16/'3f CPIH'!$G$16))</f>
        <v>4.659742801800193</v>
      </c>
      <c r="Q43" s="41" t="str">
        <f>IF('3f CPIH'!M$16="-","-",'3i PAAC PAP'!$G$10*('3f CPIH'!M$16/'3f CPIH'!$G$16))</f>
        <v>-</v>
      </c>
      <c r="R43" s="41" t="str">
        <f>IF('3f CPIH'!N$16="-","-",'3i PAAC PAP'!$G$10*('3f CPIH'!N$16/'3f CPIH'!$G$16))</f>
        <v>-</v>
      </c>
      <c r="S43" s="41" t="str">
        <f>IF('3f CPIH'!O$16="-","-",'3i PAAC PAP'!$G$10*('3f CPIH'!O$16/'3f CPIH'!$G$16))</f>
        <v>-</v>
      </c>
      <c r="T43" s="41" t="str">
        <f>IF('3f CPIH'!P$16="-","-",'3i PAAC PAP'!$G$10*('3f CPIH'!P$16/'3f CPIH'!$G$16))</f>
        <v>-</v>
      </c>
      <c r="U43" s="41" t="str">
        <f>IF('3f CPIH'!Q$16="-","-",'3i PAAC PAP'!$G$10*('3f CPIH'!Q$16/'3f CPIH'!$G$16))</f>
        <v>-</v>
      </c>
      <c r="V43" s="41" t="str">
        <f>IF('3f CPIH'!R$16="-","-",'3i PAAC PAP'!$G$10*('3f CPIH'!R$16/'3f CPIH'!$G$16))</f>
        <v>-</v>
      </c>
      <c r="W43" s="41" t="str">
        <f>IF('3f CPIH'!S$16="-","-",'3i PAAC PAP'!$G$10*('3f CPIH'!S$16/'3f CPIH'!$G$16))</f>
        <v>-</v>
      </c>
      <c r="X43" s="41" t="str">
        <f>IF('3f CPIH'!T$16="-","-",'3i PAAC PAP'!$G$10*('3f CPIH'!T$16/'3f CPIH'!$G$16))</f>
        <v>-</v>
      </c>
      <c r="Y43" s="41" t="str">
        <f>IF('3f CPIH'!U$16="-","-",'3i PAAC PAP'!$G$10*('3f CPIH'!U$16/'3f CPIH'!$G$16))</f>
        <v>-</v>
      </c>
      <c r="Z43" s="41" t="str">
        <f>IF('3f CPIH'!V$16="-","-",'3i PAAC PAP'!$G$10*('3f CPIH'!V$16/'3f CPIH'!$G$16))</f>
        <v>-</v>
      </c>
      <c r="AA43" s="29"/>
    </row>
    <row r="44" spans="1:27" s="30" customFormat="1" ht="11.5" x14ac:dyDescent="0.25">
      <c r="A44" s="273">
        <v>8</v>
      </c>
      <c r="B44" s="142" t="s">
        <v>352</v>
      </c>
      <c r="C44" s="142" t="s">
        <v>417</v>
      </c>
      <c r="D44" s="133" t="s">
        <v>321</v>
      </c>
      <c r="E44" s="134"/>
      <c r="F44" s="31"/>
      <c r="G44" s="41">
        <f>IF(G37="-","-",SUM(G37:G42)*'3i PAAC PAP'!$G$22)</f>
        <v>6.3896676899673555</v>
      </c>
      <c r="H44" s="41">
        <f>IF(H37="-","-",SUM(H37:H42)*'3i PAAC PAP'!$G$22)</f>
        <v>6.1175811291036792</v>
      </c>
      <c r="I44" s="41">
        <f>IF(I37="-","-",SUM(I37:I42)*'3i PAAC PAP'!$G$22)</f>
        <v>6.330672283900066</v>
      </c>
      <c r="J44" s="41">
        <f>IF(J37="-","-",SUM(J37:J42)*'3i PAAC PAP'!$G$22)</f>
        <v>6.2051490174097843</v>
      </c>
      <c r="K44" s="41">
        <f>IF(K37="-","-",SUM(K37:K42)*'3i PAAC PAP'!$G$22)</f>
        <v>6.6012362208311028</v>
      </c>
      <c r="L44" s="41">
        <f>IF(L37="-","-",SUM(L37:L42)*'3i PAAC PAP'!$G$22)</f>
        <v>6.5171158276404793</v>
      </c>
      <c r="M44" s="41">
        <f>IF(M37="-","-",SUM(M37:M42)*'3i PAAC PAP'!$G$22)</f>
        <v>7.223773286995737</v>
      </c>
      <c r="N44" s="41">
        <f>IF(N37="-","-",SUM(N37:N42)*'3i PAAC PAP'!$G$22)</f>
        <v>7.5448306055562666</v>
      </c>
      <c r="O44" s="31"/>
      <c r="P44" s="41" t="str">
        <f>IF(P37="-","-",SUM(P37:P42)*'3i PAAC PAP'!$G$22)</f>
        <v>-</v>
      </c>
      <c r="Q44" s="41" t="str">
        <f>IF(Q37="-","-",SUM(Q37:Q42)*'3i PAAC PAP'!$G$22)</f>
        <v>-</v>
      </c>
      <c r="R44" s="41" t="str">
        <f>IF(R37="-","-",SUM(R37:R42)*'3i PAAC PAP'!$G$22)</f>
        <v>-</v>
      </c>
      <c r="S44" s="41" t="str">
        <f>IF(S37="-","-",SUM(S37:S42)*'3i PAAC PAP'!$G$22)</f>
        <v>-</v>
      </c>
      <c r="T44" s="41" t="str">
        <f>IF(T37="-","-",SUM(T37:T42)*'3i PAAC PAP'!$G$22)</f>
        <v>-</v>
      </c>
      <c r="U44" s="41" t="str">
        <f>IF(U37="-","-",SUM(U37:U42)*'3i PAAC PAP'!$G$22)</f>
        <v>-</v>
      </c>
      <c r="V44" s="41" t="str">
        <f>IF(V37="-","-",SUM(V37:V42)*'3i PAAC PAP'!$G$22)</f>
        <v>-</v>
      </c>
      <c r="W44" s="41" t="str">
        <f>IF(W37="-","-",SUM(W37:W42)*'3i PAAC PAP'!$G$22)</f>
        <v>-</v>
      </c>
      <c r="X44" s="41" t="str">
        <f>IF(X37="-","-",SUM(X37:X42)*'3i PAAC PAP'!$G$22)</f>
        <v>-</v>
      </c>
      <c r="Y44" s="41" t="str">
        <f>IF(Y37="-","-",SUM(Y37:Y42)*'3i PAAC PAP'!$G$22)</f>
        <v>-</v>
      </c>
      <c r="Z44" s="41" t="str">
        <f>IF(Z37="-","-",SUM(Z37:Z42)*'3i PAAC PAP'!$G$22)</f>
        <v>-</v>
      </c>
      <c r="AA44" s="29"/>
    </row>
    <row r="45" spans="1:27" s="30" customFormat="1" ht="11.5" x14ac:dyDescent="0.25">
      <c r="A45" s="273">
        <v>9</v>
      </c>
      <c r="B45" s="142" t="s">
        <v>398</v>
      </c>
      <c r="C45" s="142" t="s">
        <v>548</v>
      </c>
      <c r="D45" s="140" t="s">
        <v>321</v>
      </c>
      <c r="E45" s="134"/>
      <c r="F45" s="31"/>
      <c r="G45" s="41">
        <f>IF(G37="-","-",SUM(G37:G44)*'3j EBIT'!$E$8)</f>
        <v>8.6112014870124867</v>
      </c>
      <c r="H45" s="41">
        <f>IF(H37="-","-",SUM(H37:H44)*'3j EBIT'!$E$8)</f>
        <v>8.2482406041628877</v>
      </c>
      <c r="I45" s="41">
        <f>IF(I37="-","-",SUM(I37:I44)*'3j EBIT'!$E$8)</f>
        <v>8.5328839351685417</v>
      </c>
      <c r="J45" s="41">
        <f>IF(J37="-","-",SUM(J37:J44)*'3j EBIT'!$E$8)</f>
        <v>8.3658615698925054</v>
      </c>
      <c r="K45" s="41">
        <f>IF(K37="-","-",SUM(K37:K44)*'3j EBIT'!$E$8)</f>
        <v>8.8954847677268614</v>
      </c>
      <c r="L45" s="41">
        <f>IF(L37="-","-",SUM(L37:L44)*'3j EBIT'!$E$8)</f>
        <v>8.7843041026246595</v>
      </c>
      <c r="M45" s="41">
        <f>IF(M37="-","-",SUM(M37:M44)*'3j EBIT'!$E$8)</f>
        <v>9.728666728460853</v>
      </c>
      <c r="N45" s="41">
        <f>IF(N37="-","-",SUM(N37:N44)*'3j EBIT'!$E$8)</f>
        <v>10.157903858183403</v>
      </c>
      <c r="O45" s="31"/>
      <c r="P45" s="41" t="str">
        <f>IF(P37="-","-",SUM(P37:P44)*'3j EBIT'!$E$8)</f>
        <v>-</v>
      </c>
      <c r="Q45" s="41" t="str">
        <f>IF(Q37="-","-",SUM(Q37:Q44)*'3j EBIT'!$E$8)</f>
        <v>-</v>
      </c>
      <c r="R45" s="41" t="str">
        <f>IF(R37="-","-",SUM(R37:R44)*'3j EBIT'!$E$8)</f>
        <v>-</v>
      </c>
      <c r="S45" s="41" t="str">
        <f>IF(S37="-","-",SUM(S37:S44)*'3j EBIT'!$E$8)</f>
        <v>-</v>
      </c>
      <c r="T45" s="41" t="str">
        <f>IF(T37="-","-",SUM(T37:T44)*'3j EBIT'!$E$8)</f>
        <v>-</v>
      </c>
      <c r="U45" s="41" t="str">
        <f>IF(U37="-","-",SUM(U37:U44)*'3j EBIT'!$E$8)</f>
        <v>-</v>
      </c>
      <c r="V45" s="41" t="str">
        <f>IF(V37="-","-",SUM(V37:V44)*'3j EBIT'!$E$8)</f>
        <v>-</v>
      </c>
      <c r="W45" s="41" t="str">
        <f>IF(W37="-","-",SUM(W37:W44)*'3j EBIT'!$E$8)</f>
        <v>-</v>
      </c>
      <c r="X45" s="41" t="str">
        <f>IF(X37="-","-",SUM(X37:X44)*'3j EBIT'!$E$8)</f>
        <v>-</v>
      </c>
      <c r="Y45" s="41" t="str">
        <f>IF(Y37="-","-",SUM(Y37:Y44)*'3j EBIT'!$E$8)</f>
        <v>-</v>
      </c>
      <c r="Z45" s="41" t="str">
        <f>IF(Z37="-","-",SUM(Z37:Z44)*'3j EBIT'!$E$8)</f>
        <v>-</v>
      </c>
      <c r="AA45" s="29"/>
    </row>
    <row r="46" spans="1:27" s="30" customFormat="1" ht="11.5" x14ac:dyDescent="0.25">
      <c r="A46" s="273">
        <v>10</v>
      </c>
      <c r="B46" s="190" t="s">
        <v>294</v>
      </c>
      <c r="C46" s="190" t="s">
        <v>549</v>
      </c>
      <c r="D46" s="140" t="s">
        <v>321</v>
      </c>
      <c r="E46" s="134"/>
      <c r="F46" s="31"/>
      <c r="G46" s="41">
        <f>IF(G37="-","-",SUM(G37:G39,G41:G45)*'3k HAP'!$E$9)</f>
        <v>5.1270724777223657</v>
      </c>
      <c r="H46" s="41">
        <f>IF(H37="-","-",SUM(H37:H39,H41:H45)*'3k HAP'!$E$9)</f>
        <v>4.8345044873219987</v>
      </c>
      <c r="I46" s="41">
        <f>IF(I37="-","-",SUM(I37:I39,I41:I45)*'3k HAP'!$E$9)</f>
        <v>4.8638277791564155</v>
      </c>
      <c r="J46" s="41">
        <f>IF(J37="-","-",SUM(J37:J39,J41:J45)*'3k HAP'!$E$9)</f>
        <v>4.7422477445579716</v>
      </c>
      <c r="K46" s="41">
        <f>IF(K37="-","-",SUM(K37:K39,K41:K45)*'3k HAP'!$E$9)</f>
        <v>5.3508095665104456</v>
      </c>
      <c r="L46" s="41">
        <f>IF(L37="-","-",SUM(L37:L39,L41:L45)*'3k HAP'!$E$9)</f>
        <v>5.2515840035454691</v>
      </c>
      <c r="M46" s="41">
        <f>IF(M37="-","-",SUM(M37:M39,M41:M45)*'3k HAP'!$E$9)</f>
        <v>5.9426500712382415</v>
      </c>
      <c r="N46" s="41">
        <f>IF(N37="-","-",SUM(N37:N39,N41:N45)*'3k HAP'!$E$9)</f>
        <v>6.2817035975251461</v>
      </c>
      <c r="O46" s="31"/>
      <c r="P46" s="41" t="str">
        <f>IF(P37="-","-",SUM(P37:P39,P41:P45)*'3k HAP'!$E$9)</f>
        <v>-</v>
      </c>
      <c r="Q46" s="41" t="str">
        <f>IF(Q37="-","-",SUM(Q37:Q39,Q41:Q45)*'3k HAP'!$E$9)</f>
        <v>-</v>
      </c>
      <c r="R46" s="41" t="str">
        <f>IF(R37="-","-",SUM(R37:R39,R41:R45)*'3k HAP'!$E$9)</f>
        <v>-</v>
      </c>
      <c r="S46" s="41" t="str">
        <f>IF(S37="-","-",SUM(S37:S39,S41:S45)*'3k HAP'!$E$9)</f>
        <v>-</v>
      </c>
      <c r="T46" s="41" t="str">
        <f>IF(T37="-","-",SUM(T37:T39,T41:T45)*'3k HAP'!$E$9)</f>
        <v>-</v>
      </c>
      <c r="U46" s="41" t="str">
        <f>IF(U37="-","-",SUM(U37:U39,U41:U45)*'3k HAP'!$E$9)</f>
        <v>-</v>
      </c>
      <c r="V46" s="41" t="str">
        <f>IF(V37="-","-",SUM(V37:V39,V41:V45)*'3k HAP'!$E$9)</f>
        <v>-</v>
      </c>
      <c r="W46" s="41" t="str">
        <f>IF(W37="-","-",SUM(W37:W39,W41:W45)*'3k HAP'!$E$9)</f>
        <v>-</v>
      </c>
      <c r="X46" s="41" t="str">
        <f>IF(X37="-","-",SUM(X37:X39,X41:X45)*'3k HAP'!$E$9)</f>
        <v>-</v>
      </c>
      <c r="Y46" s="41" t="str">
        <f>IF(Y37="-","-",SUM(Y37:Y39,Y41:Y45)*'3k HAP'!$E$9)</f>
        <v>-</v>
      </c>
      <c r="Z46" s="41" t="str">
        <f>IF(Z37="-","-",SUM(Z37:Z39,Z41:Z45)*'3k HAP'!$E$9)</f>
        <v>-</v>
      </c>
      <c r="AA46" s="29"/>
    </row>
    <row r="47" spans="1:27" s="30" customFormat="1" ht="11.5" x14ac:dyDescent="0.25">
      <c r="A47" s="273">
        <v>11</v>
      </c>
      <c r="B47" s="142" t="s">
        <v>46</v>
      </c>
      <c r="C47" s="142" t="str">
        <f>B47&amp;"_"&amp;D47</f>
        <v>Total_London</v>
      </c>
      <c r="D47" s="140" t="s">
        <v>321</v>
      </c>
      <c r="E47" s="134"/>
      <c r="F47" s="31"/>
      <c r="G47" s="41">
        <f t="shared" ref="G47:N47" si="4">IF(G37="-","-",SUM(G37:G46))</f>
        <v>466.95940486012887</v>
      </c>
      <c r="H47" s="41">
        <f t="shared" si="4"/>
        <v>447.20067162637372</v>
      </c>
      <c r="I47" s="41">
        <f t="shared" si="4"/>
        <v>462.49586619687977</v>
      </c>
      <c r="J47" s="41">
        <f t="shared" si="4"/>
        <v>453.41661299300341</v>
      </c>
      <c r="K47" s="41">
        <f t="shared" si="4"/>
        <v>482.42970316196693</v>
      </c>
      <c r="L47" s="41">
        <f t="shared" si="4"/>
        <v>476.36768298115226</v>
      </c>
      <c r="M47" s="41">
        <f t="shared" si="4"/>
        <v>527.70640777132303</v>
      </c>
      <c r="N47" s="41">
        <f t="shared" si="4"/>
        <v>551.06612630746667</v>
      </c>
      <c r="O47" s="31"/>
      <c r="P47" s="41" t="str">
        <f t="shared" ref="P47:Z47" si="5">IF(P37="-","-",SUM(P37:P46))</f>
        <v>-</v>
      </c>
      <c r="Q47" s="41" t="str">
        <f t="shared" si="5"/>
        <v>-</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5" x14ac:dyDescent="0.25">
      <c r="A48" s="273">
        <v>1</v>
      </c>
      <c r="B48" s="138" t="s">
        <v>353</v>
      </c>
      <c r="C48" s="138" t="s">
        <v>344</v>
      </c>
      <c r="D48" s="141" t="s">
        <v>322</v>
      </c>
      <c r="E48" s="137"/>
      <c r="F48" s="31"/>
      <c r="G48" s="135">
        <f>IF('3a DF'!H17="-","-",'3a DF'!H17)</f>
        <v>191.79833683779773</v>
      </c>
      <c r="H48" s="135">
        <f>'3a DF'!I17</f>
        <v>171.81264662036187</v>
      </c>
      <c r="I48" s="135">
        <f>'3a DF'!J17</f>
        <v>154.76839594238277</v>
      </c>
      <c r="J48" s="135">
        <f>'3a DF'!K17</f>
        <v>147.0787539300313</v>
      </c>
      <c r="K48" s="135">
        <f>'3a DF'!L17</f>
        <v>172.05772837796636</v>
      </c>
      <c r="L48" s="135">
        <f>'3a DF'!M17</f>
        <v>165.38886996486212</v>
      </c>
      <c r="M48" s="135">
        <f>'3a DF'!N17</f>
        <v>176.94103590544614</v>
      </c>
      <c r="N48" s="135">
        <f>'3a DF'!O17</f>
        <v>196.88362641807666</v>
      </c>
      <c r="O48" s="31"/>
      <c r="P48" s="135" t="str">
        <f>'3a DF'!Q17</f>
        <v>-</v>
      </c>
      <c r="Q48" s="135" t="str">
        <f>'3a DF'!R17</f>
        <v>-</v>
      </c>
      <c r="R48" s="135" t="str">
        <f>'3a DF'!S17</f>
        <v>-</v>
      </c>
      <c r="S48" s="135" t="str">
        <f>'3a DF'!T17</f>
        <v>-</v>
      </c>
      <c r="T48" s="135" t="str">
        <f>'3a DF'!U17</f>
        <v>-</v>
      </c>
      <c r="U48" s="135" t="str">
        <f>'3a DF'!V17</f>
        <v>-</v>
      </c>
      <c r="V48" s="135" t="str">
        <f>'3a DF'!W17</f>
        <v>-</v>
      </c>
      <c r="W48" s="135" t="str">
        <f>'3a DF'!X17</f>
        <v>-</v>
      </c>
      <c r="X48" s="135" t="str">
        <f>'3a DF'!Y17</f>
        <v>-</v>
      </c>
      <c r="Y48" s="135" t="str">
        <f>'3a DF'!Z17</f>
        <v>-</v>
      </c>
      <c r="Z48" s="135" t="str">
        <f>'3a DF'!AA17</f>
        <v>-</v>
      </c>
      <c r="AA48" s="29"/>
    </row>
    <row r="49" spans="1:27" s="30" customFormat="1" ht="11.5" x14ac:dyDescent="0.25">
      <c r="A49" s="273">
        <v>2</v>
      </c>
      <c r="B49" s="138" t="s">
        <v>353</v>
      </c>
      <c r="C49" s="138" t="s">
        <v>303</v>
      </c>
      <c r="D49" s="141" t="s">
        <v>322</v>
      </c>
      <c r="E49" s="137"/>
      <c r="F49" s="31"/>
      <c r="G49" s="135">
        <f>IF('3b CM'!F16="-","-",'3b CM'!F16)</f>
        <v>5.7506409560486027E-2</v>
      </c>
      <c r="H49" s="135">
        <f>'3b CM'!G16</f>
        <v>8.6259614340729041E-2</v>
      </c>
      <c r="I49" s="135">
        <f>'3b CM'!H16</f>
        <v>0.27162214836982868</v>
      </c>
      <c r="J49" s="135">
        <f>'3b CM'!I16</f>
        <v>0.27622619674995474</v>
      </c>
      <c r="K49" s="135">
        <f>'3b CM'!J16</f>
        <v>3.547792248839472</v>
      </c>
      <c r="L49" s="135">
        <f>'3b CM'!K16</f>
        <v>3.4417169788842301</v>
      </c>
      <c r="M49" s="135">
        <f>'3b CM'!L16</f>
        <v>12.060640597709659</v>
      </c>
      <c r="N49" s="135">
        <f>'3b CM'!M16</f>
        <v>11.465188015787197</v>
      </c>
      <c r="O49" s="31"/>
      <c r="P49" s="135" t="str">
        <f>'3b CM'!O16</f>
        <v>-</v>
      </c>
      <c r="Q49" s="135" t="str">
        <f>'3b CM'!P16</f>
        <v>-</v>
      </c>
      <c r="R49" s="135" t="str">
        <f>'3b CM'!Q16</f>
        <v>-</v>
      </c>
      <c r="S49" s="135" t="str">
        <f>'3b CM'!R16</f>
        <v>-</v>
      </c>
      <c r="T49" s="135" t="str">
        <f>'3b CM'!S16</f>
        <v>-</v>
      </c>
      <c r="U49" s="135" t="str">
        <f>'3b CM'!T16</f>
        <v>-</v>
      </c>
      <c r="V49" s="135" t="str">
        <f>'3b CM'!U16</f>
        <v>-</v>
      </c>
      <c r="W49" s="135" t="str">
        <f>'3b CM'!V16</f>
        <v>-</v>
      </c>
      <c r="X49" s="135" t="str">
        <f>'3b CM'!W16</f>
        <v>-</v>
      </c>
      <c r="Y49" s="135" t="str">
        <f>'3b CM'!X16</f>
        <v>-</v>
      </c>
      <c r="Z49" s="135" t="str">
        <f>'3b CM'!Y16</f>
        <v>-</v>
      </c>
      <c r="AA49" s="29"/>
    </row>
    <row r="50" spans="1:27" s="30" customFormat="1" ht="11.5" x14ac:dyDescent="0.25">
      <c r="A50" s="273">
        <v>3</v>
      </c>
      <c r="B50" s="138" t="s">
        <v>2</v>
      </c>
      <c r="C50" s="138" t="s">
        <v>345</v>
      </c>
      <c r="D50" s="141" t="s">
        <v>322</v>
      </c>
      <c r="E50" s="137"/>
      <c r="F50" s="31"/>
      <c r="G50" s="135">
        <f>IF('3c PC'!G17="-","-",'3c PC'!G17)</f>
        <v>68.702138276297916</v>
      </c>
      <c r="H50" s="135">
        <f>'3c PC'!H17</f>
        <v>68.681891204315647</v>
      </c>
      <c r="I50" s="135">
        <f>'3c PC'!I17</f>
        <v>86.659493041459967</v>
      </c>
      <c r="J50" s="135">
        <f>'3c PC'!J17</f>
        <v>85.649151298243794</v>
      </c>
      <c r="K50" s="135">
        <f>'3c PC'!K17</f>
        <v>97.996635197901782</v>
      </c>
      <c r="L50" s="135">
        <f>'3c PC'!L17</f>
        <v>97.170833403152713</v>
      </c>
      <c r="M50" s="135">
        <f>'3c PC'!M17</f>
        <v>118.68818431066661</v>
      </c>
      <c r="N50" s="135">
        <f>'3c PC'!N17</f>
        <v>116.47965342077406</v>
      </c>
      <c r="O50" s="31"/>
      <c r="P50" s="135" t="str">
        <f>'3c PC'!P17</f>
        <v>-</v>
      </c>
      <c r="Q50" s="135" t="str">
        <f>'3c PC'!Q17</f>
        <v>-</v>
      </c>
      <c r="R50" s="135" t="str">
        <f>'3c PC'!R17</f>
        <v>-</v>
      </c>
      <c r="S50" s="135" t="str">
        <f>'3c PC'!S17</f>
        <v>-</v>
      </c>
      <c r="T50" s="135" t="str">
        <f>'3c PC'!T17</f>
        <v>-</v>
      </c>
      <c r="U50" s="135" t="str">
        <f>'3c PC'!U17</f>
        <v>-</v>
      </c>
      <c r="V50" s="135" t="str">
        <f>'3c PC'!V17</f>
        <v>-</v>
      </c>
      <c r="W50" s="135" t="str">
        <f>'3c PC'!W17</f>
        <v>-</v>
      </c>
      <c r="X50" s="135" t="str">
        <f>'3c PC'!X17</f>
        <v>-</v>
      </c>
      <c r="Y50" s="135" t="str">
        <f>'3c PC'!Y17</f>
        <v>-</v>
      </c>
      <c r="Z50" s="135" t="str">
        <f>'3c PC'!Z17</f>
        <v>-</v>
      </c>
      <c r="AA50" s="29"/>
    </row>
    <row r="51" spans="1:27" s="30" customFormat="1" ht="11.5" x14ac:dyDescent="0.25">
      <c r="A51" s="273">
        <v>4</v>
      </c>
      <c r="B51" s="138" t="s">
        <v>355</v>
      </c>
      <c r="C51" s="138" t="s">
        <v>346</v>
      </c>
      <c r="D51" s="141" t="s">
        <v>322</v>
      </c>
      <c r="E51" s="137"/>
      <c r="F51" s="31"/>
      <c r="G51" s="135">
        <f>IF('3d NC-Elec'!H31="-","-",'3d NC-Elec'!H31)</f>
        <v>161.57721102085605</v>
      </c>
      <c r="H51" s="135">
        <f>'3d NC-Elec'!I31</f>
        <v>162.32987044129305</v>
      </c>
      <c r="I51" s="135">
        <f>'3d NC-Elec'!J31</f>
        <v>154.84449600166258</v>
      </c>
      <c r="J51" s="135">
        <f>'3d NC-Elec'!K31</f>
        <v>154.27839463307734</v>
      </c>
      <c r="K51" s="135">
        <f>'3d NC-Elec'!L31</f>
        <v>151.73200363701548</v>
      </c>
      <c r="L51" s="135">
        <f>'3d NC-Elec'!M31</f>
        <v>152.63430235768783</v>
      </c>
      <c r="M51" s="135">
        <f>'3d NC-Elec'!N31</f>
        <v>146.06936183262013</v>
      </c>
      <c r="N51" s="135">
        <f>'3d NC-Elec'!O31</f>
        <v>145.6662859118874</v>
      </c>
      <c r="O51" s="31"/>
      <c r="P51" s="135" t="str">
        <f>'3d NC-Elec'!Q31</f>
        <v>-</v>
      </c>
      <c r="Q51" s="135" t="str">
        <f>'3d NC-Elec'!R31</f>
        <v>-</v>
      </c>
      <c r="R51" s="135" t="str">
        <f>'3d NC-Elec'!S31</f>
        <v>-</v>
      </c>
      <c r="S51" s="135" t="str">
        <f>'3d NC-Elec'!T31</f>
        <v>-</v>
      </c>
      <c r="T51" s="135" t="str">
        <f>'3d NC-Elec'!U31</f>
        <v>-</v>
      </c>
      <c r="U51" s="135" t="str">
        <f>'3d NC-Elec'!V31</f>
        <v>-</v>
      </c>
      <c r="V51" s="135" t="str">
        <f>'3d NC-Elec'!W31</f>
        <v>-</v>
      </c>
      <c r="W51" s="135" t="str">
        <f>'3d NC-Elec'!X31</f>
        <v>-</v>
      </c>
      <c r="X51" s="135" t="str">
        <f>'3d NC-Elec'!Y31</f>
        <v>-</v>
      </c>
      <c r="Y51" s="135" t="str">
        <f>'3d NC-Elec'!Z31</f>
        <v>-</v>
      </c>
      <c r="Z51" s="135" t="str">
        <f>'3d NC-Elec'!AA31</f>
        <v>-</v>
      </c>
      <c r="AA51" s="29"/>
    </row>
    <row r="52" spans="1:27" s="30" customFormat="1" ht="11.5" x14ac:dyDescent="0.25">
      <c r="A52" s="273">
        <v>5</v>
      </c>
      <c r="B52" s="138" t="s">
        <v>352</v>
      </c>
      <c r="C52" s="138" t="s">
        <v>347</v>
      </c>
      <c r="D52" s="141" t="s">
        <v>322</v>
      </c>
      <c r="E52" s="137"/>
      <c r="F52" s="31"/>
      <c r="G52" s="135">
        <f>IF('3f CPIH'!C$16="-","-",'3g OC '!$E$8*('3f CPIH'!C$16/'3f CPIH'!$G$16))</f>
        <v>76.533089989502642</v>
      </c>
      <c r="H52" s="135">
        <f>IF('3f CPIH'!D$16="-","-",'3g OC '!$E$8*('3f CPIH'!D$16/'3f CPIH'!$G$16))</f>
        <v>76.686309388881014</v>
      </c>
      <c r="I52" s="135">
        <f>IF('3f CPIH'!E$16="-","-",'3g OC '!$E$8*('3f CPIH'!E$16/'3f CPIH'!$G$16))</f>
        <v>76.916138487948601</v>
      </c>
      <c r="J52" s="135">
        <f>IF('3f CPIH'!F$16="-","-",'3g OC '!$E$8*('3f CPIH'!F$16/'3f CPIH'!$G$16))</f>
        <v>77.375796686083746</v>
      </c>
      <c r="K52" s="135">
        <f>IF('3f CPIH'!G$16="-","-",'3g OC '!$E$8*('3f CPIH'!G$16/'3f CPIH'!$G$16))</f>
        <v>78.29511308235405</v>
      </c>
      <c r="L52" s="135">
        <f>IF('3f CPIH'!H$16="-","-",'3g OC '!$E$8*('3f CPIH'!H$16/'3f CPIH'!$G$16))</f>
        <v>79.291039178313554</v>
      </c>
      <c r="M52" s="135">
        <f>IF('3f CPIH'!I$16="-","-",'3g OC '!$E$8*('3f CPIH'!I$16/'3f CPIH'!$G$16))</f>
        <v>80.440184673651416</v>
      </c>
      <c r="N52" s="135">
        <f>IF('3f CPIH'!J$16="-","-",'3g OC '!$E$8*('3f CPIH'!J$16/'3f CPIH'!$G$16))</f>
        <v>81.129671970854147</v>
      </c>
      <c r="O52" s="31"/>
      <c r="P52" s="135">
        <f>IF('3f CPIH'!L$16="-","-",'3g OC '!$E$8*('3f CPIH'!L$16/'3f CPIH'!$G$16))</f>
        <v>81.129671970854147</v>
      </c>
      <c r="Q52" s="135" t="str">
        <f>IF('3f CPIH'!M$16="-","-",'3g OC '!$E$8*('3f CPIH'!M$16/'3f CPIH'!$G$16))</f>
        <v>-</v>
      </c>
      <c r="R52" s="135" t="str">
        <f>IF('3f CPIH'!N$16="-","-",'3g OC '!$E$8*('3f CPIH'!N$16/'3f CPIH'!$G$16))</f>
        <v>-</v>
      </c>
      <c r="S52" s="135" t="str">
        <f>IF('3f CPIH'!O$16="-","-",'3g OC '!$E$8*('3f CPIH'!O$16/'3f CPIH'!$G$16))</f>
        <v>-</v>
      </c>
      <c r="T52" s="135" t="str">
        <f>IF('3f CPIH'!P$16="-","-",'3g OC '!$E$8*('3f CPIH'!P$16/'3f CPIH'!$G$16))</f>
        <v>-</v>
      </c>
      <c r="U52" s="135" t="str">
        <f>IF('3f CPIH'!Q$16="-","-",'3g OC '!$E$8*('3f CPIH'!Q$16/'3f CPIH'!$G$16))</f>
        <v>-</v>
      </c>
      <c r="V52" s="135" t="str">
        <f>IF('3f CPIH'!R$16="-","-",'3g OC '!$E$8*('3f CPIH'!R$16/'3f CPIH'!$G$16))</f>
        <v>-</v>
      </c>
      <c r="W52" s="135" t="str">
        <f>IF('3f CPIH'!S$16="-","-",'3g OC '!$E$8*('3f CPIH'!S$16/'3f CPIH'!$G$16))</f>
        <v>-</v>
      </c>
      <c r="X52" s="135" t="str">
        <f>IF('3f CPIH'!T$16="-","-",'3g OC '!$E$8*('3f CPIH'!T$16/'3f CPIH'!$G$16))</f>
        <v>-</v>
      </c>
      <c r="Y52" s="135" t="str">
        <f>IF('3f CPIH'!U$16="-","-",'3g OC '!$E$8*('3f CPIH'!U$16/'3f CPIH'!$G$16))</f>
        <v>-</v>
      </c>
      <c r="Z52" s="135" t="str">
        <f>IF('3f CPIH'!V$16="-","-",'3g OC '!$E$8*('3f CPIH'!V$16/'3f CPIH'!$G$16))</f>
        <v>-</v>
      </c>
      <c r="AA52" s="29"/>
    </row>
    <row r="53" spans="1:27" s="30" customFormat="1" ht="11.5" x14ac:dyDescent="0.25">
      <c r="A53" s="273">
        <v>6</v>
      </c>
      <c r="B53" s="138" t="s">
        <v>352</v>
      </c>
      <c r="C53" s="138" t="s">
        <v>45</v>
      </c>
      <c r="D53" s="141" t="s">
        <v>322</v>
      </c>
      <c r="E53" s="137"/>
      <c r="F53" s="31"/>
      <c r="G53" s="135" t="s">
        <v>336</v>
      </c>
      <c r="H53" s="135" t="s">
        <v>336</v>
      </c>
      <c r="I53" s="135" t="s">
        <v>336</v>
      </c>
      <c r="J53" s="135" t="s">
        <v>336</v>
      </c>
      <c r="K53" s="135">
        <f>IF('3h SMNCC'!F$36="-","-",'3h SMNCC'!F$36)</f>
        <v>0</v>
      </c>
      <c r="L53" s="135">
        <f>IF('3h SMNCC'!G$36="-","-",'3h SMNCC'!G$36)</f>
        <v>-0.20799732489328449</v>
      </c>
      <c r="M53" s="135">
        <f>IF('3h SMNCC'!H$36="-","-",'3h SMNCC'!H$36)</f>
        <v>2.3528451635617831</v>
      </c>
      <c r="N53" s="135">
        <f>IF('3h SMNCC'!I$36="-","-",'3h SMNCC'!I$36)</f>
        <v>7.276170729762069</v>
      </c>
      <c r="O53" s="31"/>
      <c r="P53" s="135" t="str">
        <f>IF('3h SMNCC'!K$36="-","-",'3h SMNCC'!K$36)</f>
        <v>-</v>
      </c>
      <c r="Q53" s="135" t="str">
        <f>IF('3h SMNCC'!L$36="-","-",'3h SMNCC'!L$36)</f>
        <v>-</v>
      </c>
      <c r="R53" s="135" t="str">
        <f>IF('3h SMNCC'!M$36="-","-",'3h SMNCC'!M$36)</f>
        <v>-</v>
      </c>
      <c r="S53" s="135" t="str">
        <f>IF('3h SMNCC'!N$36="-","-",'3h SMNCC'!N$36)</f>
        <v>-</v>
      </c>
      <c r="T53" s="135" t="str">
        <f>IF('3h SMNCC'!O$36="-","-",'3h SMNCC'!O$36)</f>
        <v>-</v>
      </c>
      <c r="U53" s="135" t="str">
        <f>IF('3h SMNCC'!P$36="-","-",'3h SMNCC'!P$36)</f>
        <v>-</v>
      </c>
      <c r="V53" s="135" t="str">
        <f>IF('3h SMNCC'!Q$36="-","-",'3h SMNCC'!Q$36)</f>
        <v>-</v>
      </c>
      <c r="W53" s="135" t="str">
        <f>IF('3h SMNCC'!R$36="-","-",'3h SMNCC'!R$36)</f>
        <v>-</v>
      </c>
      <c r="X53" s="135" t="str">
        <f>IF('3h SMNCC'!S$36="-","-",'3h SMNCC'!S$36)</f>
        <v>-</v>
      </c>
      <c r="Y53" s="135" t="str">
        <f>IF('3h SMNCC'!T$36="-","-",'3h SMNCC'!T$36)</f>
        <v>-</v>
      </c>
      <c r="Z53" s="135" t="str">
        <f>IF('3h SMNCC'!U$36="-","-",'3h SMNCC'!U$36)</f>
        <v>-</v>
      </c>
      <c r="AA53" s="29"/>
    </row>
    <row r="54" spans="1:27" s="30" customFormat="1" ht="12.4" customHeight="1" x14ac:dyDescent="0.25">
      <c r="A54" s="273">
        <v>7</v>
      </c>
      <c r="B54" s="138" t="s">
        <v>352</v>
      </c>
      <c r="C54" s="138" t="s">
        <v>399</v>
      </c>
      <c r="D54" s="141" t="s">
        <v>322</v>
      </c>
      <c r="E54" s="137"/>
      <c r="F54" s="31"/>
      <c r="G54" s="135">
        <f>IF('3f CPIH'!C$16="-","-",'3i PAAC PAP'!$G$10*('3f CPIH'!C$16/'3f CPIH'!$G$16))</f>
        <v>4.3957347110466403</v>
      </c>
      <c r="H54" s="135">
        <f>IF('3f CPIH'!D$16="-","-",'3i PAAC PAP'!$G$10*('3f CPIH'!D$16/'3f CPIH'!$G$16))</f>
        <v>4.4045349807384246</v>
      </c>
      <c r="I54" s="135">
        <f>IF('3f CPIH'!E$16="-","-",'3i PAAC PAP'!$G$10*('3f CPIH'!E$16/'3f CPIH'!$G$16))</f>
        <v>4.417735385276103</v>
      </c>
      <c r="J54" s="135">
        <f>IF('3f CPIH'!F$16="-","-",'3i PAAC PAP'!$G$10*('3f CPIH'!F$16/'3f CPIH'!$G$16))</f>
        <v>4.4441361943514579</v>
      </c>
      <c r="K54" s="135">
        <f>IF('3f CPIH'!G$16="-","-",'3i PAAC PAP'!$G$10*('3f CPIH'!G$16/'3f CPIH'!$G$16))</f>
        <v>4.4969378125021686</v>
      </c>
      <c r="L54" s="135">
        <f>IF('3f CPIH'!H$16="-","-",'3i PAAC PAP'!$G$10*('3f CPIH'!H$16/'3f CPIH'!$G$16))</f>
        <v>4.5541395654987715</v>
      </c>
      <c r="M54" s="135">
        <f>IF('3f CPIH'!I$16="-","-",'3i PAAC PAP'!$G$10*('3f CPIH'!I$16/'3f CPIH'!$G$16))</f>
        <v>4.6201415881871588</v>
      </c>
      <c r="N54" s="135">
        <f>IF('3f CPIH'!J$16="-","-",'3i PAAC PAP'!$G$10*('3f CPIH'!J$16/'3f CPIH'!$G$16))</f>
        <v>4.659742801800193</v>
      </c>
      <c r="O54" s="31"/>
      <c r="P54" s="135">
        <f>IF('3f CPIH'!L$16="-","-",'3i PAAC PAP'!$G$10*('3f CPIH'!L$16/'3f CPIH'!$G$16))</f>
        <v>4.659742801800193</v>
      </c>
      <c r="Q54" s="135" t="str">
        <f>IF('3f CPIH'!M$16="-","-",'3i PAAC PAP'!$G$10*('3f CPIH'!M$16/'3f CPIH'!$G$16))</f>
        <v>-</v>
      </c>
      <c r="R54" s="135" t="str">
        <f>IF('3f CPIH'!N$16="-","-",'3i PAAC PAP'!$G$10*('3f CPIH'!N$16/'3f CPIH'!$G$16))</f>
        <v>-</v>
      </c>
      <c r="S54" s="135" t="str">
        <f>IF('3f CPIH'!O$16="-","-",'3i PAAC PAP'!$G$10*('3f CPIH'!O$16/'3f CPIH'!$G$16))</f>
        <v>-</v>
      </c>
      <c r="T54" s="135" t="str">
        <f>IF('3f CPIH'!P$16="-","-",'3i PAAC PAP'!$G$10*('3f CPIH'!P$16/'3f CPIH'!$G$16))</f>
        <v>-</v>
      </c>
      <c r="U54" s="135" t="str">
        <f>IF('3f CPIH'!Q$16="-","-",'3i PAAC PAP'!$G$10*('3f CPIH'!Q$16/'3f CPIH'!$G$16))</f>
        <v>-</v>
      </c>
      <c r="V54" s="135" t="str">
        <f>IF('3f CPIH'!R$16="-","-",'3i PAAC PAP'!$G$10*('3f CPIH'!R$16/'3f CPIH'!$G$16))</f>
        <v>-</v>
      </c>
      <c r="W54" s="135" t="str">
        <f>IF('3f CPIH'!S$16="-","-",'3i PAAC PAP'!$G$10*('3f CPIH'!S$16/'3f CPIH'!$G$16))</f>
        <v>-</v>
      </c>
      <c r="X54" s="135" t="str">
        <f>IF('3f CPIH'!T$16="-","-",'3i PAAC PAP'!$G$10*('3f CPIH'!T$16/'3f CPIH'!$G$16))</f>
        <v>-</v>
      </c>
      <c r="Y54" s="135" t="str">
        <f>IF('3f CPIH'!U$16="-","-",'3i PAAC PAP'!$G$10*('3f CPIH'!U$16/'3f CPIH'!$G$16))</f>
        <v>-</v>
      </c>
      <c r="Z54" s="135" t="str">
        <f>IF('3f CPIH'!V$16="-","-",'3i PAAC PAP'!$G$10*('3f CPIH'!V$16/'3f CPIH'!$G$16))</f>
        <v>-</v>
      </c>
      <c r="AA54" s="29"/>
    </row>
    <row r="55" spans="1:27" s="30" customFormat="1" ht="11.5" x14ac:dyDescent="0.25">
      <c r="A55" s="273">
        <v>8</v>
      </c>
      <c r="B55" s="138" t="s">
        <v>352</v>
      </c>
      <c r="C55" s="138" t="s">
        <v>417</v>
      </c>
      <c r="D55" s="141" t="s">
        <v>322</v>
      </c>
      <c r="E55" s="137"/>
      <c r="F55" s="31"/>
      <c r="G55" s="135">
        <f>IF(G48="-","-",SUM(G48:G53)*'3i PAAC PAP'!$G$22)</f>
        <v>7.2017796206519096</v>
      </c>
      <c r="H55" s="135">
        <f>IF(H48="-","-",SUM(H48:H53)*'3i PAAC PAP'!$G$22)</f>
        <v>6.9263513602109379</v>
      </c>
      <c r="I55" s="135">
        <f>IF(I48="-","-",SUM(I48:I53)*'3i PAAC PAP'!$G$22)</f>
        <v>6.8377230863836855</v>
      </c>
      <c r="J55" s="135">
        <f>IF(J48="-","-",SUM(J48:J53)*'3i PAAC PAP'!$G$22)</f>
        <v>6.7106069435589513</v>
      </c>
      <c r="K55" s="135">
        <f>IF(K48="-","-",SUM(K48:K53)*'3i PAAC PAP'!$G$22)</f>
        <v>7.2734263605872638</v>
      </c>
      <c r="L55" s="135">
        <f>IF(L48="-","-",SUM(L48:L53)*'3i PAAC PAP'!$G$22)</f>
        <v>7.1880666586517874</v>
      </c>
      <c r="M55" s="135">
        <f>IF(M48="-","-",SUM(M48:M53)*'3i PAAC PAP'!$G$22)</f>
        <v>7.748900847906028</v>
      </c>
      <c r="N55" s="135">
        <f>IF(N48="-","-",SUM(N48:N53)*'3i PAAC PAP'!$G$22)</f>
        <v>8.0716561822491677</v>
      </c>
      <c r="O55" s="31"/>
      <c r="P55" s="135" t="str">
        <f>IF(P48="-","-",SUM(P48:P53)*'3i PAAC PAP'!$G$22)</f>
        <v>-</v>
      </c>
      <c r="Q55" s="135" t="str">
        <f>IF(Q48="-","-",SUM(Q48:Q53)*'3i PAAC PAP'!$G$22)</f>
        <v>-</v>
      </c>
      <c r="R55" s="135" t="str">
        <f>IF(R48="-","-",SUM(R48:R53)*'3i PAAC PAP'!$G$22)</f>
        <v>-</v>
      </c>
      <c r="S55" s="135" t="str">
        <f>IF(S48="-","-",SUM(S48:S53)*'3i PAAC PAP'!$G$22)</f>
        <v>-</v>
      </c>
      <c r="T55" s="135" t="str">
        <f>IF(T48="-","-",SUM(T48:T53)*'3i PAAC PAP'!$G$22)</f>
        <v>-</v>
      </c>
      <c r="U55" s="135" t="str">
        <f>IF(U48="-","-",SUM(U48:U53)*'3i PAAC PAP'!$G$22)</f>
        <v>-</v>
      </c>
      <c r="V55" s="135" t="str">
        <f>IF(V48="-","-",SUM(V48:V53)*'3i PAAC PAP'!$G$22)</f>
        <v>-</v>
      </c>
      <c r="W55" s="135" t="str">
        <f>IF(W48="-","-",SUM(W48:W53)*'3i PAAC PAP'!$G$22)</f>
        <v>-</v>
      </c>
      <c r="X55" s="135" t="str">
        <f>IF(X48="-","-",SUM(X48:X53)*'3i PAAC PAP'!$G$22)</f>
        <v>-</v>
      </c>
      <c r="Y55" s="135" t="str">
        <f>IF(Y48="-","-",SUM(Y48:Y53)*'3i PAAC PAP'!$G$22)</f>
        <v>-</v>
      </c>
      <c r="Z55" s="135" t="str">
        <f>IF(Z48="-","-",SUM(Z48:Z53)*'3i PAAC PAP'!$G$22)</f>
        <v>-</v>
      </c>
      <c r="AA55" s="29"/>
    </row>
    <row r="56" spans="1:27" s="30" customFormat="1" ht="11.5" x14ac:dyDescent="0.25">
      <c r="A56" s="273">
        <v>9</v>
      </c>
      <c r="B56" s="138" t="s">
        <v>398</v>
      </c>
      <c r="C56" s="138" t="s">
        <v>548</v>
      </c>
      <c r="D56" s="141" t="s">
        <v>322</v>
      </c>
      <c r="E56" s="137"/>
      <c r="F56" s="31"/>
      <c r="G56" s="135">
        <f>IF(G48="-","-",SUM(G48:G55)*'3j EBIT'!$E$8)</f>
        <v>9.6950501404485543</v>
      </c>
      <c r="H56" s="135">
        <f>IF(H48="-","-",SUM(H48:H55)*'3j EBIT'!$E$8)</f>
        <v>9.3276294085926921</v>
      </c>
      <c r="I56" s="135">
        <f>IF(I48="-","-",SUM(I48:I55)*'3j EBIT'!$E$8)</f>
        <v>9.2095964777761861</v>
      </c>
      <c r="J56" s="135">
        <f>IF(J48="-","-",SUM(J48:J55)*'3j EBIT'!$E$8)</f>
        <v>9.0404482517598339</v>
      </c>
      <c r="K56" s="135">
        <f>IF(K48="-","-",SUM(K48:K55)*'3j EBIT'!$E$8)</f>
        <v>9.792593097626165</v>
      </c>
      <c r="L56" s="135">
        <f>IF(L48="-","-",SUM(L48:L55)*'3j EBIT'!$E$8)</f>
        <v>9.6797584448609957</v>
      </c>
      <c r="M56" s="135">
        <f>IF(M48="-","-",SUM(M48:M55)*'3j EBIT'!$E$8)</f>
        <v>10.42950460347523</v>
      </c>
      <c r="N56" s="135">
        <f>IF(N48="-","-",SUM(N48:N55)*'3j EBIT'!$E$8)</f>
        <v>10.861007913572626</v>
      </c>
      <c r="O56" s="31"/>
      <c r="P56" s="135" t="str">
        <f>IF(P48="-","-",SUM(P48:P55)*'3j EBIT'!$E$8)</f>
        <v>-</v>
      </c>
      <c r="Q56" s="135" t="str">
        <f>IF(Q48="-","-",SUM(Q48:Q55)*'3j EBIT'!$E$8)</f>
        <v>-</v>
      </c>
      <c r="R56" s="135" t="str">
        <f>IF(R48="-","-",SUM(R48:R55)*'3j EBIT'!$E$8)</f>
        <v>-</v>
      </c>
      <c r="S56" s="135" t="str">
        <f>IF(S48="-","-",SUM(S48:S55)*'3j EBIT'!$E$8)</f>
        <v>-</v>
      </c>
      <c r="T56" s="135" t="str">
        <f>IF(T48="-","-",SUM(T48:T55)*'3j EBIT'!$E$8)</f>
        <v>-</v>
      </c>
      <c r="U56" s="135" t="str">
        <f>IF(U48="-","-",SUM(U48:U55)*'3j EBIT'!$E$8)</f>
        <v>-</v>
      </c>
      <c r="V56" s="135" t="str">
        <f>IF(V48="-","-",SUM(V48:V55)*'3j EBIT'!$E$8)</f>
        <v>-</v>
      </c>
      <c r="W56" s="135" t="str">
        <f>IF(W48="-","-",SUM(W48:W55)*'3j EBIT'!$E$8)</f>
        <v>-</v>
      </c>
      <c r="X56" s="135" t="str">
        <f>IF(X48="-","-",SUM(X48:X55)*'3j EBIT'!$E$8)</f>
        <v>-</v>
      </c>
      <c r="Y56" s="135" t="str">
        <f>IF(Y48="-","-",SUM(Y48:Y55)*'3j EBIT'!$E$8)</f>
        <v>-</v>
      </c>
      <c r="Z56" s="135" t="str">
        <f>IF(Z48="-","-",SUM(Z48:Z55)*'3j EBIT'!$E$8)</f>
        <v>-</v>
      </c>
      <c r="AA56" s="29"/>
    </row>
    <row r="57" spans="1:27" s="30" customFormat="1" ht="11.5" x14ac:dyDescent="0.25">
      <c r="A57" s="273">
        <v>10</v>
      </c>
      <c r="B57" s="188" t="s">
        <v>294</v>
      </c>
      <c r="C57" s="188" t="s">
        <v>549</v>
      </c>
      <c r="D57" s="141" t="s">
        <v>322</v>
      </c>
      <c r="E57" s="137"/>
      <c r="F57" s="31"/>
      <c r="G57" s="135">
        <f>IF(G48="-","-",SUM(G48:G50,G52:G56)*'3k HAP'!$E$9)</f>
        <v>5.1881680365070926</v>
      </c>
      <c r="H57" s="135">
        <f>IF(H48="-","-",SUM(H48:H50,H52:H56)*'3k HAP'!$E$9)</f>
        <v>4.8920060452897589</v>
      </c>
      <c r="I57" s="135">
        <f>IF(I48="-","-",SUM(I48:I50,I52:I56)*'3k HAP'!$E$9)</f>
        <v>4.9087276778352056</v>
      </c>
      <c r="J57" s="135">
        <f>IF(J48="-","-",SUM(J48:J50,J52:J56)*'3k HAP'!$E$9)</f>
        <v>4.785595926954584</v>
      </c>
      <c r="K57" s="135">
        <f>IF(K48="-","-",SUM(K48:K50,K52:K56)*'3k HAP'!$E$9)</f>
        <v>5.406425444162009</v>
      </c>
      <c r="L57" s="135">
        <f>IF(L48="-","-",SUM(L48:L50,L52:L56)*'3k HAP'!$E$9)</f>
        <v>5.3057582381798545</v>
      </c>
      <c r="M57" s="135">
        <f>IF(M48="-","-",SUM(M48:M50,M52:M56)*'3k HAP'!$E$9)</f>
        <v>5.9829002493741168</v>
      </c>
      <c r="N57" s="135">
        <f>IF(N48="-","-",SUM(N48:N50,N52:N56)*'3k HAP'!$E$9)</f>
        <v>6.323755287404496</v>
      </c>
      <c r="O57" s="31"/>
      <c r="P57" s="135" t="str">
        <f>IF(P48="-","-",SUM(P48:P50,P52:P56)*'3k HAP'!$E$9)</f>
        <v>-</v>
      </c>
      <c r="Q57" s="135" t="str">
        <f>IF(Q48="-","-",SUM(Q48:Q50,Q52:Q56)*'3k HAP'!$E$9)</f>
        <v>-</v>
      </c>
      <c r="R57" s="135" t="str">
        <f>IF(R48="-","-",SUM(R48:R50,R52:R56)*'3k HAP'!$E$9)</f>
        <v>-</v>
      </c>
      <c r="S57" s="135" t="str">
        <f>IF(S48="-","-",SUM(S48:S50,S52:S56)*'3k HAP'!$E$9)</f>
        <v>-</v>
      </c>
      <c r="T57" s="135" t="str">
        <f>IF(T48="-","-",SUM(T48:T50,T52:T56)*'3k HAP'!$E$9)</f>
        <v>-</v>
      </c>
      <c r="U57" s="135" t="str">
        <f>IF(U48="-","-",SUM(U48:U50,U52:U56)*'3k HAP'!$E$9)</f>
        <v>-</v>
      </c>
      <c r="V57" s="135" t="str">
        <f>IF(V48="-","-",SUM(V48:V50,V52:V56)*'3k HAP'!$E$9)</f>
        <v>-</v>
      </c>
      <c r="W57" s="135" t="str">
        <f>IF(W48="-","-",SUM(W48:W50,W52:W56)*'3k HAP'!$E$9)</f>
        <v>-</v>
      </c>
      <c r="X57" s="135" t="str">
        <f>IF(X48="-","-",SUM(X48:X50,X52:X56)*'3k HAP'!$E$9)</f>
        <v>-</v>
      </c>
      <c r="Y57" s="135" t="str">
        <f>IF(Y48="-","-",SUM(Y48:Y50,Y52:Y56)*'3k HAP'!$E$9)</f>
        <v>-</v>
      </c>
      <c r="Z57" s="135" t="str">
        <f>IF(Z48="-","-",SUM(Z48:Z50,Z52:Z56)*'3k HAP'!$E$9)</f>
        <v>-</v>
      </c>
      <c r="AA57" s="29"/>
    </row>
    <row r="58" spans="1:27" s="30" customFormat="1" ht="11.5" x14ac:dyDescent="0.25">
      <c r="A58" s="273">
        <v>11</v>
      </c>
      <c r="B58" s="138" t="s">
        <v>46</v>
      </c>
      <c r="C58" s="138" t="str">
        <f>B58&amp;"_"&amp;D58</f>
        <v>Total_N Wales and Mersey</v>
      </c>
      <c r="D58" s="141" t="s">
        <v>322</v>
      </c>
      <c r="E58" s="137"/>
      <c r="F58" s="31"/>
      <c r="G58" s="135">
        <f t="shared" ref="G58:N58" si="6">IF(G48="-","-",SUM(G48:G57))</f>
        <v>525.14901504266913</v>
      </c>
      <c r="H58" s="135">
        <f t="shared" si="6"/>
        <v>505.14749906402415</v>
      </c>
      <c r="I58" s="135">
        <f t="shared" si="6"/>
        <v>498.83392824909492</v>
      </c>
      <c r="J58" s="135">
        <f t="shared" si="6"/>
        <v>489.63911006081088</v>
      </c>
      <c r="K58" s="135">
        <f t="shared" si="6"/>
        <v>530.59865525895475</v>
      </c>
      <c r="L58" s="135">
        <f t="shared" si="6"/>
        <v>524.44648746519852</v>
      </c>
      <c r="M58" s="135">
        <f t="shared" si="6"/>
        <v>565.33369977259838</v>
      </c>
      <c r="N58" s="135">
        <f t="shared" si="6"/>
        <v>588.81675865216801</v>
      </c>
      <c r="O58" s="31"/>
      <c r="P58" s="135" t="str">
        <f t="shared" ref="P58:Z58" si="7">IF(P48="-","-",SUM(P48:P57))</f>
        <v>-</v>
      </c>
      <c r="Q58" s="135" t="str">
        <f t="shared" si="7"/>
        <v>-</v>
      </c>
      <c r="R58" s="135" t="str">
        <f t="shared" si="7"/>
        <v>-</v>
      </c>
      <c r="S58" s="135" t="str">
        <f t="shared" si="7"/>
        <v>-</v>
      </c>
      <c r="T58" s="135" t="str">
        <f t="shared" si="7"/>
        <v>-</v>
      </c>
      <c r="U58" s="135" t="str">
        <f t="shared" si="7"/>
        <v>-</v>
      </c>
      <c r="V58" s="135" t="str">
        <f t="shared" si="7"/>
        <v>-</v>
      </c>
      <c r="W58" s="135" t="str">
        <f t="shared" si="7"/>
        <v>-</v>
      </c>
      <c r="X58" s="135" t="str">
        <f t="shared" si="7"/>
        <v>-</v>
      </c>
      <c r="Y58" s="135" t="str">
        <f t="shared" si="7"/>
        <v>-</v>
      </c>
      <c r="Z58" s="135" t="str">
        <f t="shared" si="7"/>
        <v>-</v>
      </c>
      <c r="AA58" s="29"/>
    </row>
    <row r="59" spans="1:27" s="30" customFormat="1" ht="11.5" x14ac:dyDescent="0.25">
      <c r="A59" s="273">
        <v>1</v>
      </c>
      <c r="B59" s="142" t="s">
        <v>353</v>
      </c>
      <c r="C59" s="142" t="s">
        <v>344</v>
      </c>
      <c r="D59" s="140" t="s">
        <v>323</v>
      </c>
      <c r="E59" s="134"/>
      <c r="F59" s="31"/>
      <c r="G59" s="41">
        <f>IF('3a DF'!H18="-","-",'3a DF'!H18)</f>
        <v>187.96283473273405</v>
      </c>
      <c r="H59" s="41">
        <f>'3a DF'!I18</f>
        <v>168.3768099042893</v>
      </c>
      <c r="I59" s="41">
        <f>'3a DF'!J18</f>
        <v>151.67340295015285</v>
      </c>
      <c r="J59" s="41">
        <f>'3a DF'!K18</f>
        <v>144.13753514988178</v>
      </c>
      <c r="K59" s="41">
        <f>'3a DF'!L18</f>
        <v>168.61699062045253</v>
      </c>
      <c r="L59" s="41">
        <f>'3a DF'!M18</f>
        <v>162.0814932202932</v>
      </c>
      <c r="M59" s="41">
        <f>'3a DF'!N18</f>
        <v>173.25214330752675</v>
      </c>
      <c r="N59" s="41">
        <f>'3a DF'!O18</f>
        <v>192.77896777612494</v>
      </c>
      <c r="O59" s="31"/>
      <c r="P59" s="41" t="str">
        <f>'3a DF'!Q18</f>
        <v>-</v>
      </c>
      <c r="Q59" s="41" t="str">
        <f>'3a DF'!R18</f>
        <v>-</v>
      </c>
      <c r="R59" s="41" t="str">
        <f>'3a DF'!S18</f>
        <v>-</v>
      </c>
      <c r="S59" s="41" t="str">
        <f>'3a DF'!T18</f>
        <v>-</v>
      </c>
      <c r="T59" s="41" t="str">
        <f>'3a DF'!U18</f>
        <v>-</v>
      </c>
      <c r="U59" s="41" t="str">
        <f>'3a DF'!V18</f>
        <v>-</v>
      </c>
      <c r="V59" s="41" t="str">
        <f>'3a DF'!W18</f>
        <v>-</v>
      </c>
      <c r="W59" s="41" t="str">
        <f>'3a DF'!X18</f>
        <v>-</v>
      </c>
      <c r="X59" s="41" t="str">
        <f>'3a DF'!Y18</f>
        <v>-</v>
      </c>
      <c r="Y59" s="41" t="str">
        <f>'3a DF'!Z18</f>
        <v>-</v>
      </c>
      <c r="Z59" s="41" t="str">
        <f>'3a DF'!AA18</f>
        <v>-</v>
      </c>
      <c r="AA59" s="29"/>
    </row>
    <row r="60" spans="1:27" s="30" customFormat="1" ht="11.5" x14ac:dyDescent="0.25">
      <c r="A60" s="273">
        <v>2</v>
      </c>
      <c r="B60" s="142" t="s">
        <v>353</v>
      </c>
      <c r="C60" s="142" t="s">
        <v>303</v>
      </c>
      <c r="D60" s="140" t="s">
        <v>323</v>
      </c>
      <c r="E60" s="134"/>
      <c r="F60" s="31"/>
      <c r="G60" s="41">
        <f>IF('3b CM'!F17="-","-",'3b CM'!F17)</f>
        <v>5.5662927152491819E-2</v>
      </c>
      <c r="H60" s="41">
        <f>'3b CM'!G17</f>
        <v>8.3494390728737725E-2</v>
      </c>
      <c r="I60" s="41">
        <f>'3b CM'!H17</f>
        <v>0.26291475982012807</v>
      </c>
      <c r="J60" s="41">
        <f>'3b CM'!I17</f>
        <v>0.2673712162664299</v>
      </c>
      <c r="K60" s="41">
        <f>'3b CM'!J17</f>
        <v>3.4340607074697291</v>
      </c>
      <c r="L60" s="41">
        <f>'3b CM'!K17</f>
        <v>3.3313858914044152</v>
      </c>
      <c r="M60" s="41">
        <f>'3b CM'!L17</f>
        <v>11.64388002361488</v>
      </c>
      <c r="N60" s="41">
        <f>'3b CM'!M17</f>
        <v>11.069003559343694</v>
      </c>
      <c r="O60" s="31"/>
      <c r="P60" s="41" t="str">
        <f>'3b CM'!O17</f>
        <v>-</v>
      </c>
      <c r="Q60" s="41" t="str">
        <f>'3b CM'!P17</f>
        <v>-</v>
      </c>
      <c r="R60" s="41" t="str">
        <f>'3b CM'!Q17</f>
        <v>-</v>
      </c>
      <c r="S60" s="41" t="str">
        <f>'3b CM'!R17</f>
        <v>-</v>
      </c>
      <c r="T60" s="41" t="str">
        <f>'3b CM'!S17</f>
        <v>-</v>
      </c>
      <c r="U60" s="41" t="str">
        <f>'3b CM'!T17</f>
        <v>-</v>
      </c>
      <c r="V60" s="41" t="str">
        <f>'3b CM'!U17</f>
        <v>-</v>
      </c>
      <c r="W60" s="41" t="str">
        <f>'3b CM'!V17</f>
        <v>-</v>
      </c>
      <c r="X60" s="41" t="str">
        <f>'3b CM'!W17</f>
        <v>-</v>
      </c>
      <c r="Y60" s="41" t="str">
        <f>'3b CM'!X17</f>
        <v>-</v>
      </c>
      <c r="Z60" s="41" t="str">
        <f>'3b CM'!Y17</f>
        <v>-</v>
      </c>
      <c r="AA60" s="29"/>
    </row>
    <row r="61" spans="1:27" s="30" customFormat="1" ht="11.5" x14ac:dyDescent="0.25">
      <c r="A61" s="273">
        <v>3</v>
      </c>
      <c r="B61" s="142" t="s">
        <v>2</v>
      </c>
      <c r="C61" s="142" t="s">
        <v>345</v>
      </c>
      <c r="D61" s="140" t="s">
        <v>323</v>
      </c>
      <c r="E61" s="134"/>
      <c r="F61" s="31"/>
      <c r="G61" s="41">
        <f>IF('3c PC'!G18="-","-",'3c PC'!G18)</f>
        <v>68.684476774518345</v>
      </c>
      <c r="H61" s="41">
        <f>'3c PC'!H18</f>
        <v>68.664469190197863</v>
      </c>
      <c r="I61" s="41">
        <f>'3c PC'!I18</f>
        <v>86.583558758063532</v>
      </c>
      <c r="J61" s="41">
        <f>'3c PC'!J18</f>
        <v>85.591232878808256</v>
      </c>
      <c r="K61" s="41">
        <f>'3c PC'!K18</f>
        <v>97.799102296882751</v>
      </c>
      <c r="L61" s="41">
        <f>'3c PC'!L18</f>
        <v>96.996400201886203</v>
      </c>
      <c r="M61" s="41">
        <f>'3c PC'!M18</f>
        <v>118.34158282603606</v>
      </c>
      <c r="N61" s="41">
        <f>'3c PC'!N18</f>
        <v>116.17870790802206</v>
      </c>
      <c r="O61" s="31"/>
      <c r="P61" s="41" t="str">
        <f>'3c PC'!P18</f>
        <v>-</v>
      </c>
      <c r="Q61" s="41" t="str">
        <f>'3c PC'!Q18</f>
        <v>-</v>
      </c>
      <c r="R61" s="41" t="str">
        <f>'3c PC'!R18</f>
        <v>-</v>
      </c>
      <c r="S61" s="41" t="str">
        <f>'3c PC'!S18</f>
        <v>-</v>
      </c>
      <c r="T61" s="41" t="str">
        <f>'3c PC'!T18</f>
        <v>-</v>
      </c>
      <c r="U61" s="41" t="str">
        <f>'3c PC'!U18</f>
        <v>-</v>
      </c>
      <c r="V61" s="41" t="str">
        <f>'3c PC'!V18</f>
        <v>-</v>
      </c>
      <c r="W61" s="41" t="str">
        <f>'3c PC'!W18</f>
        <v>-</v>
      </c>
      <c r="X61" s="41" t="str">
        <f>'3c PC'!X18</f>
        <v>-</v>
      </c>
      <c r="Y61" s="41" t="str">
        <f>'3c PC'!Y18</f>
        <v>-</v>
      </c>
      <c r="Z61" s="41" t="str">
        <f>'3c PC'!Z18</f>
        <v>-</v>
      </c>
      <c r="AA61" s="29"/>
    </row>
    <row r="62" spans="1:27" s="30" customFormat="1" ht="11.5" x14ac:dyDescent="0.25">
      <c r="A62" s="273">
        <v>4</v>
      </c>
      <c r="B62" s="142" t="s">
        <v>355</v>
      </c>
      <c r="C62" s="142" t="s">
        <v>346</v>
      </c>
      <c r="D62" s="140" t="s">
        <v>323</v>
      </c>
      <c r="E62" s="134"/>
      <c r="F62" s="31"/>
      <c r="G62" s="41">
        <f>IF('3d NC-Elec'!H32="-","-",'3d NC-Elec'!H32)</f>
        <v>118.14897952531841</v>
      </c>
      <c r="H62" s="41">
        <f>'3d NC-Elec'!I32</f>
        <v>118.88658758066497</v>
      </c>
      <c r="I62" s="41">
        <f>'3d NC-Elec'!J32</f>
        <v>137.4367438636757</v>
      </c>
      <c r="J62" s="41">
        <f>'3d NC-Elec'!K32</f>
        <v>136.88196315108098</v>
      </c>
      <c r="K62" s="41">
        <f>'3d NC-Elec'!L32</f>
        <v>128.90158599060413</v>
      </c>
      <c r="L62" s="41">
        <f>'3d NC-Elec'!M32</f>
        <v>129.78584092268272</v>
      </c>
      <c r="M62" s="41">
        <f>'3d NC-Elec'!N32</f>
        <v>129.922768407202</v>
      </c>
      <c r="N62" s="41">
        <f>'3d NC-Elec'!O32</f>
        <v>129.52809587222305</v>
      </c>
      <c r="O62" s="31"/>
      <c r="P62" s="41" t="str">
        <f>'3d NC-Elec'!Q32</f>
        <v>-</v>
      </c>
      <c r="Q62" s="41" t="str">
        <f>'3d NC-Elec'!R32</f>
        <v>-</v>
      </c>
      <c r="R62" s="41" t="str">
        <f>'3d NC-Elec'!S32</f>
        <v>-</v>
      </c>
      <c r="S62" s="41" t="str">
        <f>'3d NC-Elec'!T32</f>
        <v>-</v>
      </c>
      <c r="T62" s="41" t="str">
        <f>'3d NC-Elec'!U32</f>
        <v>-</v>
      </c>
      <c r="U62" s="41" t="str">
        <f>'3d NC-Elec'!V32</f>
        <v>-</v>
      </c>
      <c r="V62" s="41" t="str">
        <f>'3d NC-Elec'!W32</f>
        <v>-</v>
      </c>
      <c r="W62" s="41" t="str">
        <f>'3d NC-Elec'!X32</f>
        <v>-</v>
      </c>
      <c r="X62" s="41" t="str">
        <f>'3d NC-Elec'!Y32</f>
        <v>-</v>
      </c>
      <c r="Y62" s="41" t="str">
        <f>'3d NC-Elec'!Z32</f>
        <v>-</v>
      </c>
      <c r="Z62" s="41" t="str">
        <f>'3d NC-Elec'!AA32</f>
        <v>-</v>
      </c>
      <c r="AA62" s="29"/>
    </row>
    <row r="63" spans="1:27" s="30" customFormat="1" ht="11.5" x14ac:dyDescent="0.25">
      <c r="A63" s="273">
        <v>5</v>
      </c>
      <c r="B63" s="142" t="s">
        <v>352</v>
      </c>
      <c r="C63" s="142" t="s">
        <v>347</v>
      </c>
      <c r="D63" s="140" t="s">
        <v>323</v>
      </c>
      <c r="E63" s="134"/>
      <c r="F63" s="31"/>
      <c r="G63" s="41">
        <f>IF('3f CPIH'!C$16="-","-",'3g OC '!$E$8*('3f CPIH'!C$16/'3f CPIH'!$G$16))</f>
        <v>76.533089989502642</v>
      </c>
      <c r="H63" s="41">
        <f>IF('3f CPIH'!D$16="-","-",'3g OC '!$E$8*('3f CPIH'!D$16/'3f CPIH'!$G$16))</f>
        <v>76.686309388881014</v>
      </c>
      <c r="I63" s="41">
        <f>IF('3f CPIH'!E$16="-","-",'3g OC '!$E$8*('3f CPIH'!E$16/'3f CPIH'!$G$16))</f>
        <v>76.916138487948601</v>
      </c>
      <c r="J63" s="41">
        <f>IF('3f CPIH'!F$16="-","-",'3g OC '!$E$8*('3f CPIH'!F$16/'3f CPIH'!$G$16))</f>
        <v>77.375796686083746</v>
      </c>
      <c r="K63" s="41">
        <f>IF('3f CPIH'!G$16="-","-",'3g OC '!$E$8*('3f CPIH'!G$16/'3f CPIH'!$G$16))</f>
        <v>78.29511308235405</v>
      </c>
      <c r="L63" s="41">
        <f>IF('3f CPIH'!H$16="-","-",'3g OC '!$E$8*('3f CPIH'!H$16/'3f CPIH'!$G$16))</f>
        <v>79.291039178313554</v>
      </c>
      <c r="M63" s="41">
        <f>IF('3f CPIH'!I$16="-","-",'3g OC '!$E$8*('3f CPIH'!I$16/'3f CPIH'!$G$16))</f>
        <v>80.440184673651416</v>
      </c>
      <c r="N63" s="41">
        <f>IF('3f CPIH'!J$16="-","-",'3g OC '!$E$8*('3f CPIH'!J$16/'3f CPIH'!$G$16))</f>
        <v>81.129671970854147</v>
      </c>
      <c r="O63" s="31"/>
      <c r="P63" s="41">
        <f>IF('3f CPIH'!L$16="-","-",'3g OC '!$E$8*('3f CPIH'!L$16/'3f CPIH'!$G$16))</f>
        <v>81.129671970854147</v>
      </c>
      <c r="Q63" s="41" t="str">
        <f>IF('3f CPIH'!M$16="-","-",'3g OC '!$E$8*('3f CPIH'!M$16/'3f CPIH'!$G$16))</f>
        <v>-</v>
      </c>
      <c r="R63" s="41" t="str">
        <f>IF('3f CPIH'!N$16="-","-",'3g OC '!$E$8*('3f CPIH'!N$16/'3f CPIH'!$G$16))</f>
        <v>-</v>
      </c>
      <c r="S63" s="41" t="str">
        <f>IF('3f CPIH'!O$16="-","-",'3g OC '!$E$8*('3f CPIH'!O$16/'3f CPIH'!$G$16))</f>
        <v>-</v>
      </c>
      <c r="T63" s="41" t="str">
        <f>IF('3f CPIH'!P$16="-","-",'3g OC '!$E$8*('3f CPIH'!P$16/'3f CPIH'!$G$16))</f>
        <v>-</v>
      </c>
      <c r="U63" s="41" t="str">
        <f>IF('3f CPIH'!Q$16="-","-",'3g OC '!$E$8*('3f CPIH'!Q$16/'3f CPIH'!$G$16))</f>
        <v>-</v>
      </c>
      <c r="V63" s="41" t="str">
        <f>IF('3f CPIH'!R$16="-","-",'3g OC '!$E$8*('3f CPIH'!R$16/'3f CPIH'!$G$16))</f>
        <v>-</v>
      </c>
      <c r="W63" s="41" t="str">
        <f>IF('3f CPIH'!S$16="-","-",'3g OC '!$E$8*('3f CPIH'!S$16/'3f CPIH'!$G$16))</f>
        <v>-</v>
      </c>
      <c r="X63" s="41" t="str">
        <f>IF('3f CPIH'!T$16="-","-",'3g OC '!$E$8*('3f CPIH'!T$16/'3f CPIH'!$G$16))</f>
        <v>-</v>
      </c>
      <c r="Y63" s="41" t="str">
        <f>IF('3f CPIH'!U$16="-","-",'3g OC '!$E$8*('3f CPIH'!U$16/'3f CPIH'!$G$16))</f>
        <v>-</v>
      </c>
      <c r="Z63" s="41" t="str">
        <f>IF('3f CPIH'!V$16="-","-",'3g OC '!$E$8*('3f CPIH'!V$16/'3f CPIH'!$G$16))</f>
        <v>-</v>
      </c>
      <c r="AA63" s="29"/>
    </row>
    <row r="64" spans="1:27" s="30" customFormat="1" ht="11.5" x14ac:dyDescent="0.25">
      <c r="A64" s="273">
        <v>6</v>
      </c>
      <c r="B64" s="142" t="s">
        <v>352</v>
      </c>
      <c r="C64" s="142" t="s">
        <v>45</v>
      </c>
      <c r="D64" s="140" t="s">
        <v>323</v>
      </c>
      <c r="E64" s="134"/>
      <c r="F64" s="31"/>
      <c r="G64" s="41" t="s">
        <v>336</v>
      </c>
      <c r="H64" s="41" t="s">
        <v>336</v>
      </c>
      <c r="I64" s="41" t="s">
        <v>336</v>
      </c>
      <c r="J64" s="41" t="s">
        <v>336</v>
      </c>
      <c r="K64" s="41">
        <f>IF('3h SMNCC'!F$36="-","-",'3h SMNCC'!F$36)</f>
        <v>0</v>
      </c>
      <c r="L64" s="41">
        <f>IF('3h SMNCC'!G$36="-","-",'3h SMNCC'!G$36)</f>
        <v>-0.20799732489328449</v>
      </c>
      <c r="M64" s="41">
        <f>IF('3h SMNCC'!H$36="-","-",'3h SMNCC'!H$36)</f>
        <v>2.3528451635617831</v>
      </c>
      <c r="N64" s="41">
        <f>IF('3h SMNCC'!I$36="-","-",'3h SMNCC'!I$36)</f>
        <v>7.276170729762069</v>
      </c>
      <c r="O64" s="31"/>
      <c r="P64" s="41" t="str">
        <f>IF('3h SMNCC'!K$36="-","-",'3h SMNCC'!K$36)</f>
        <v>-</v>
      </c>
      <c r="Q64" s="41" t="str">
        <f>IF('3h SMNCC'!L$36="-","-",'3h SMNCC'!L$36)</f>
        <v>-</v>
      </c>
      <c r="R64" s="41" t="str">
        <f>IF('3h SMNCC'!M$36="-","-",'3h SMNCC'!M$36)</f>
        <v>-</v>
      </c>
      <c r="S64" s="41" t="str">
        <f>IF('3h SMNCC'!N$36="-","-",'3h SMNCC'!N$36)</f>
        <v>-</v>
      </c>
      <c r="T64" s="41" t="str">
        <f>IF('3h SMNCC'!O$36="-","-",'3h SMNCC'!O$36)</f>
        <v>-</v>
      </c>
      <c r="U64" s="41" t="str">
        <f>IF('3h SMNCC'!P$36="-","-",'3h SMNCC'!P$36)</f>
        <v>-</v>
      </c>
      <c r="V64" s="41" t="str">
        <f>IF('3h SMNCC'!Q$36="-","-",'3h SMNCC'!Q$36)</f>
        <v>-</v>
      </c>
      <c r="W64" s="41" t="str">
        <f>IF('3h SMNCC'!R$36="-","-",'3h SMNCC'!R$36)</f>
        <v>-</v>
      </c>
      <c r="X64" s="41" t="str">
        <f>IF('3h SMNCC'!S$36="-","-",'3h SMNCC'!S$36)</f>
        <v>-</v>
      </c>
      <c r="Y64" s="41" t="str">
        <f>IF('3h SMNCC'!T$36="-","-",'3h SMNCC'!T$36)</f>
        <v>-</v>
      </c>
      <c r="Z64" s="41" t="str">
        <f>IF('3h SMNCC'!U$36="-","-",'3h SMNCC'!U$36)</f>
        <v>-</v>
      </c>
      <c r="AA64" s="29"/>
    </row>
    <row r="65" spans="1:27" s="30" customFormat="1" ht="11.5" x14ac:dyDescent="0.25">
      <c r="A65" s="273">
        <v>7</v>
      </c>
      <c r="B65" s="142" t="s">
        <v>352</v>
      </c>
      <c r="C65" s="142" t="s">
        <v>399</v>
      </c>
      <c r="D65" s="140" t="s">
        <v>323</v>
      </c>
      <c r="E65" s="134"/>
      <c r="F65" s="31"/>
      <c r="G65" s="41">
        <f>IF('3f CPIH'!C$16="-","-",'3i PAAC PAP'!$G$10*('3f CPIH'!C$16/'3f CPIH'!$G$16))</f>
        <v>4.3957347110466403</v>
      </c>
      <c r="H65" s="41">
        <f>IF('3f CPIH'!D$16="-","-",'3i PAAC PAP'!$G$10*('3f CPIH'!D$16/'3f CPIH'!$G$16))</f>
        <v>4.4045349807384246</v>
      </c>
      <c r="I65" s="41">
        <f>IF('3f CPIH'!E$16="-","-",'3i PAAC PAP'!$G$10*('3f CPIH'!E$16/'3f CPIH'!$G$16))</f>
        <v>4.417735385276103</v>
      </c>
      <c r="J65" s="41">
        <f>IF('3f CPIH'!F$16="-","-",'3i PAAC PAP'!$G$10*('3f CPIH'!F$16/'3f CPIH'!$G$16))</f>
        <v>4.4441361943514579</v>
      </c>
      <c r="K65" s="41">
        <f>IF('3f CPIH'!G$16="-","-",'3i PAAC PAP'!$G$10*('3f CPIH'!G$16/'3f CPIH'!$G$16))</f>
        <v>4.4969378125021686</v>
      </c>
      <c r="L65" s="41">
        <f>IF('3f CPIH'!H$16="-","-",'3i PAAC PAP'!$G$10*('3f CPIH'!H$16/'3f CPIH'!$G$16))</f>
        <v>4.5541395654987715</v>
      </c>
      <c r="M65" s="41">
        <f>IF('3f CPIH'!I$16="-","-",'3i PAAC PAP'!$G$10*('3f CPIH'!I$16/'3f CPIH'!$G$16))</f>
        <v>4.6201415881871588</v>
      </c>
      <c r="N65" s="41">
        <f>IF('3f CPIH'!J$16="-","-",'3i PAAC PAP'!$G$10*('3f CPIH'!J$16/'3f CPIH'!$G$16))</f>
        <v>4.659742801800193</v>
      </c>
      <c r="O65" s="31"/>
      <c r="P65" s="41">
        <f>IF('3f CPIH'!L$16="-","-",'3i PAAC PAP'!$G$10*('3f CPIH'!L$16/'3f CPIH'!$G$16))</f>
        <v>4.659742801800193</v>
      </c>
      <c r="Q65" s="41" t="str">
        <f>IF('3f CPIH'!M$16="-","-",'3i PAAC PAP'!$G$10*('3f CPIH'!M$16/'3f CPIH'!$G$16))</f>
        <v>-</v>
      </c>
      <c r="R65" s="41" t="str">
        <f>IF('3f CPIH'!N$16="-","-",'3i PAAC PAP'!$G$10*('3f CPIH'!N$16/'3f CPIH'!$G$16))</f>
        <v>-</v>
      </c>
      <c r="S65" s="41" t="str">
        <f>IF('3f CPIH'!O$16="-","-",'3i PAAC PAP'!$G$10*('3f CPIH'!O$16/'3f CPIH'!$G$16))</f>
        <v>-</v>
      </c>
      <c r="T65" s="41" t="str">
        <f>IF('3f CPIH'!P$16="-","-",'3i PAAC PAP'!$G$10*('3f CPIH'!P$16/'3f CPIH'!$G$16))</f>
        <v>-</v>
      </c>
      <c r="U65" s="41" t="str">
        <f>IF('3f CPIH'!Q$16="-","-",'3i PAAC PAP'!$G$10*('3f CPIH'!Q$16/'3f CPIH'!$G$16))</f>
        <v>-</v>
      </c>
      <c r="V65" s="41" t="str">
        <f>IF('3f CPIH'!R$16="-","-",'3i PAAC PAP'!$G$10*('3f CPIH'!R$16/'3f CPIH'!$G$16))</f>
        <v>-</v>
      </c>
      <c r="W65" s="41" t="str">
        <f>IF('3f CPIH'!S$16="-","-",'3i PAAC PAP'!$G$10*('3f CPIH'!S$16/'3f CPIH'!$G$16))</f>
        <v>-</v>
      </c>
      <c r="X65" s="41" t="str">
        <f>IF('3f CPIH'!T$16="-","-",'3i PAAC PAP'!$G$10*('3f CPIH'!T$16/'3f CPIH'!$G$16))</f>
        <v>-</v>
      </c>
      <c r="Y65" s="41" t="str">
        <f>IF('3f CPIH'!U$16="-","-",'3i PAAC PAP'!$G$10*('3f CPIH'!U$16/'3f CPIH'!$G$16))</f>
        <v>-</v>
      </c>
      <c r="Z65" s="41" t="str">
        <f>IF('3f CPIH'!V$16="-","-",'3i PAAC PAP'!$G$10*('3f CPIH'!V$16/'3f CPIH'!$G$16))</f>
        <v>-</v>
      </c>
      <c r="AA65" s="29"/>
    </row>
    <row r="66" spans="1:27" s="30" customFormat="1" ht="11.5" x14ac:dyDescent="0.25">
      <c r="A66" s="273">
        <v>8</v>
      </c>
      <c r="B66" s="142" t="s">
        <v>352</v>
      </c>
      <c r="C66" s="142" t="s">
        <v>417</v>
      </c>
      <c r="D66" s="140" t="s">
        <v>323</v>
      </c>
      <c r="E66" s="134"/>
      <c r="F66" s="31"/>
      <c r="G66" s="41">
        <f>IF(G59="-","-",SUM(G59:G64)*'3i PAAC PAP'!$G$22)</f>
        <v>6.518913924225493</v>
      </c>
      <c r="H66" s="41">
        <f>IF(H59="-","-",SUM(H59:H64)*'3i PAAC PAP'!$G$22)</f>
        <v>6.2490304158698926</v>
      </c>
      <c r="I66" s="41">
        <f>IF(I59="-","-",SUM(I59:I64)*'3i PAAC PAP'!$G$22)</f>
        <v>6.5403995390329843</v>
      </c>
      <c r="J66" s="41">
        <f>IF(J59="-","-",SUM(J59:J64)*'3i PAAC PAP'!$G$22)</f>
        <v>6.4159257543846966</v>
      </c>
      <c r="K66" s="41">
        <f>IF(K59="-","-",SUM(K59:K64)*'3i PAAC PAP'!$G$22)</f>
        <v>6.8895223983300724</v>
      </c>
      <c r="L66" s="41">
        <f>IF(L59="-","-",SUM(L59:L64)*'3i PAAC PAP'!$G$22)</f>
        <v>6.8062108264611387</v>
      </c>
      <c r="M66" s="41">
        <f>IF(M59="-","-",SUM(M59:M64)*'3i PAAC PAP'!$G$22)</f>
        <v>7.4514117764686718</v>
      </c>
      <c r="N66" s="41">
        <f>IF(N59="-","-",SUM(N59:N64)*'3i PAAC PAP'!$G$22)</f>
        <v>7.769240494734464</v>
      </c>
      <c r="O66" s="31"/>
      <c r="P66" s="41" t="str">
        <f>IF(P59="-","-",SUM(P59:P64)*'3i PAAC PAP'!$G$22)</f>
        <v>-</v>
      </c>
      <c r="Q66" s="41" t="str">
        <f>IF(Q59="-","-",SUM(Q59:Q64)*'3i PAAC PAP'!$G$22)</f>
        <v>-</v>
      </c>
      <c r="R66" s="41" t="str">
        <f>IF(R59="-","-",SUM(R59:R64)*'3i PAAC PAP'!$G$22)</f>
        <v>-</v>
      </c>
      <c r="S66" s="41" t="str">
        <f>IF(S59="-","-",SUM(S59:S64)*'3i PAAC PAP'!$G$22)</f>
        <v>-</v>
      </c>
      <c r="T66" s="41" t="str">
        <f>IF(T59="-","-",SUM(T59:T64)*'3i PAAC PAP'!$G$22)</f>
        <v>-</v>
      </c>
      <c r="U66" s="41" t="str">
        <f>IF(U59="-","-",SUM(U59:U64)*'3i PAAC PAP'!$G$22)</f>
        <v>-</v>
      </c>
      <c r="V66" s="41" t="str">
        <f>IF(V59="-","-",SUM(V59:V64)*'3i PAAC PAP'!$G$22)</f>
        <v>-</v>
      </c>
      <c r="W66" s="41" t="str">
        <f>IF(W59="-","-",SUM(W59:W64)*'3i PAAC PAP'!$G$22)</f>
        <v>-</v>
      </c>
      <c r="X66" s="41" t="str">
        <f>IF(X59="-","-",SUM(X59:X64)*'3i PAAC PAP'!$G$22)</f>
        <v>-</v>
      </c>
      <c r="Y66" s="41" t="str">
        <f>IF(Y59="-","-",SUM(Y59:Y64)*'3i PAAC PAP'!$G$22)</f>
        <v>-</v>
      </c>
      <c r="Z66" s="41" t="str">
        <f>IF(Z59="-","-",SUM(Z59:Z64)*'3i PAAC PAP'!$G$22)</f>
        <v>-</v>
      </c>
      <c r="AA66" s="29"/>
    </row>
    <row r="67" spans="1:27" s="30" customFormat="1" ht="11.5" x14ac:dyDescent="0.25">
      <c r="A67" s="273">
        <v>9</v>
      </c>
      <c r="B67" s="142" t="s">
        <v>398</v>
      </c>
      <c r="C67" s="142" t="s">
        <v>548</v>
      </c>
      <c r="D67" s="140" t="s">
        <v>323</v>
      </c>
      <c r="E67" s="134"/>
      <c r="F67" s="31"/>
      <c r="G67" s="41">
        <f>IF(G59="-","-",SUM(G59:G66)*'3j EBIT'!$E$8)</f>
        <v>8.7836941591054636</v>
      </c>
      <c r="H67" s="41">
        <f>IF(H59="-","-",SUM(H59:H66)*'3j EBIT'!$E$8)</f>
        <v>8.4236734811760332</v>
      </c>
      <c r="I67" s="41">
        <f>IF(I59="-","-",SUM(I59:I66)*'3j EBIT'!$E$8)</f>
        <v>8.812786981135428</v>
      </c>
      <c r="J67" s="41">
        <f>IF(J59="-","-",SUM(J59:J66)*'3j EBIT'!$E$8)</f>
        <v>8.6471652595862896</v>
      </c>
      <c r="K67" s="41">
        <f>IF(K59="-","-",SUM(K59:K66)*'3j EBIT'!$E$8)</f>
        <v>9.2802329452633128</v>
      </c>
      <c r="L67" s="41">
        <f>IF(L59="-","-",SUM(L59:L66)*'3j EBIT'!$E$8)</f>
        <v>9.1701317371512872</v>
      </c>
      <c r="M67" s="41">
        <f>IF(M59="-","-",SUM(M59:M66)*'3j EBIT'!$E$8)</f>
        <v>10.032474197558727</v>
      </c>
      <c r="N67" s="41">
        <f>IF(N59="-","-",SUM(N59:N66)*'3j EBIT'!$E$8)</f>
        <v>10.457402421144428</v>
      </c>
      <c r="O67" s="31"/>
      <c r="P67" s="41" t="str">
        <f>IF(P59="-","-",SUM(P59:P66)*'3j EBIT'!$E$8)</f>
        <v>-</v>
      </c>
      <c r="Q67" s="41" t="str">
        <f>IF(Q59="-","-",SUM(Q59:Q66)*'3j EBIT'!$E$8)</f>
        <v>-</v>
      </c>
      <c r="R67" s="41" t="str">
        <f>IF(R59="-","-",SUM(R59:R66)*'3j EBIT'!$E$8)</f>
        <v>-</v>
      </c>
      <c r="S67" s="41" t="str">
        <f>IF(S59="-","-",SUM(S59:S66)*'3j EBIT'!$E$8)</f>
        <v>-</v>
      </c>
      <c r="T67" s="41" t="str">
        <f>IF(T59="-","-",SUM(T59:T66)*'3j EBIT'!$E$8)</f>
        <v>-</v>
      </c>
      <c r="U67" s="41" t="str">
        <f>IF(U59="-","-",SUM(U59:U66)*'3j EBIT'!$E$8)</f>
        <v>-</v>
      </c>
      <c r="V67" s="41" t="str">
        <f>IF(V59="-","-",SUM(V59:V66)*'3j EBIT'!$E$8)</f>
        <v>-</v>
      </c>
      <c r="W67" s="41" t="str">
        <f>IF(W59="-","-",SUM(W59:W66)*'3j EBIT'!$E$8)</f>
        <v>-</v>
      </c>
      <c r="X67" s="41" t="str">
        <f>IF(X59="-","-",SUM(X59:X66)*'3j EBIT'!$E$8)</f>
        <v>-</v>
      </c>
      <c r="Y67" s="41" t="str">
        <f>IF(Y59="-","-",SUM(Y59:Y66)*'3j EBIT'!$E$8)</f>
        <v>-</v>
      </c>
      <c r="Z67" s="41" t="str">
        <f>IF(Z59="-","-",SUM(Z59:Z66)*'3j EBIT'!$E$8)</f>
        <v>-</v>
      </c>
      <c r="AA67" s="29"/>
    </row>
    <row r="68" spans="1:27" s="30" customFormat="1" ht="11.5" x14ac:dyDescent="0.25">
      <c r="A68" s="273">
        <v>10</v>
      </c>
      <c r="B68" s="190" t="s">
        <v>294</v>
      </c>
      <c r="C68" s="190" t="s">
        <v>549</v>
      </c>
      <c r="D68" s="140" t="s">
        <v>323</v>
      </c>
      <c r="E68" s="134"/>
      <c r="F68" s="31"/>
      <c r="G68" s="41">
        <f>IF(G59="-","-",SUM(G59:G61,G63:G67)*'3k HAP'!$E$9)</f>
        <v>5.1092818607057193</v>
      </c>
      <c r="H68" s="41">
        <f>IF(H59="-","-",SUM(H59:H61,H63:H67)*'3k HAP'!$E$9)</f>
        <v>4.8190831757463695</v>
      </c>
      <c r="I68" s="41">
        <f>IF(I59="-","-",SUM(I59:I61,I63:I67)*'3k HAP'!$E$9)</f>
        <v>4.8526487841962345</v>
      </c>
      <c r="J68" s="41">
        <f>IF(J59="-","-",SUM(J59:J61,J63:J67)*'3k HAP'!$E$9)</f>
        <v>4.7320911328366648</v>
      </c>
      <c r="K68" s="41">
        <f>IF(K59="-","-",SUM(K59:K61,K63:K67)*'3k HAP'!$E$9)</f>
        <v>5.3391344623852417</v>
      </c>
      <c r="L68" s="41">
        <f>IF(L59="-","-",SUM(L59:L61,L63:L67)*'3k HAP'!$E$9)</f>
        <v>5.2408507196031948</v>
      </c>
      <c r="M68" s="41">
        <f>IF(M59="-","-",SUM(M59:M61,M63:M67)*'3k HAP'!$E$9)</f>
        <v>5.9083925811327358</v>
      </c>
      <c r="N68" s="41">
        <f>IF(N59="-","-",SUM(N59:N61,N63:N67)*'3k HAP'!$E$9)</f>
        <v>6.244021058940822</v>
      </c>
      <c r="O68" s="31"/>
      <c r="P68" s="41" t="str">
        <f>IF(P59="-","-",SUM(P59:P61,P63:P67)*'3k HAP'!$E$9)</f>
        <v>-</v>
      </c>
      <c r="Q68" s="41" t="str">
        <f>IF(Q59="-","-",SUM(Q59:Q61,Q63:Q67)*'3k HAP'!$E$9)</f>
        <v>-</v>
      </c>
      <c r="R68" s="41" t="str">
        <f>IF(R59="-","-",SUM(R59:R61,R63:R67)*'3k HAP'!$E$9)</f>
        <v>-</v>
      </c>
      <c r="S68" s="41" t="str">
        <f>IF(S59="-","-",SUM(S59:S61,S63:S67)*'3k HAP'!$E$9)</f>
        <v>-</v>
      </c>
      <c r="T68" s="41" t="str">
        <f>IF(T59="-","-",SUM(T59:T61,T63:T67)*'3k HAP'!$E$9)</f>
        <v>-</v>
      </c>
      <c r="U68" s="41" t="str">
        <f>IF(U59="-","-",SUM(U59:U61,U63:U67)*'3k HAP'!$E$9)</f>
        <v>-</v>
      </c>
      <c r="V68" s="41" t="str">
        <f>IF(V59="-","-",SUM(V59:V61,V63:V67)*'3k HAP'!$E$9)</f>
        <v>-</v>
      </c>
      <c r="W68" s="41" t="str">
        <f>IF(W59="-","-",SUM(W59:W61,W63:W67)*'3k HAP'!$E$9)</f>
        <v>-</v>
      </c>
      <c r="X68" s="41" t="str">
        <f>IF(X59="-","-",SUM(X59:X61,X63:X67)*'3k HAP'!$E$9)</f>
        <v>-</v>
      </c>
      <c r="Y68" s="41" t="str">
        <f>IF(Y59="-","-",SUM(Y59:Y61,Y63:Y67)*'3k HAP'!$E$9)</f>
        <v>-</v>
      </c>
      <c r="Z68" s="41" t="str">
        <f>IF(Z59="-","-",SUM(Z59:Z61,Z63:Z67)*'3k HAP'!$E$9)</f>
        <v>-</v>
      </c>
      <c r="AA68" s="29"/>
    </row>
    <row r="69" spans="1:27" s="30" customFormat="1" ht="11.5" x14ac:dyDescent="0.25">
      <c r="A69" s="273">
        <v>11</v>
      </c>
      <c r="B69" s="142" t="s">
        <v>46</v>
      </c>
      <c r="C69" s="142" t="str">
        <f>B69&amp;"_"&amp;D69</f>
        <v>Total_Midlands</v>
      </c>
      <c r="D69" s="140" t="s">
        <v>323</v>
      </c>
      <c r="E69" s="134"/>
      <c r="F69" s="31"/>
      <c r="G69" s="41">
        <f t="shared" ref="G69:N69" si="8">IF(G59="-","-",SUM(G59:G68))</f>
        <v>476.19266860430923</v>
      </c>
      <c r="H69" s="41">
        <f t="shared" si="8"/>
        <v>456.59399250829256</v>
      </c>
      <c r="I69" s="41">
        <f t="shared" si="8"/>
        <v>477.49632950930157</v>
      </c>
      <c r="J69" s="41">
        <f t="shared" si="8"/>
        <v>468.49321742328033</v>
      </c>
      <c r="K69" s="41">
        <f t="shared" si="8"/>
        <v>503.05268031624394</v>
      </c>
      <c r="L69" s="41">
        <f t="shared" si="8"/>
        <v>497.04949493840121</v>
      </c>
      <c r="M69" s="41">
        <f t="shared" si="8"/>
        <v>543.96582454494023</v>
      </c>
      <c r="N69" s="41">
        <f t="shared" si="8"/>
        <v>567.09102459294991</v>
      </c>
      <c r="O69" s="31"/>
      <c r="P69" s="41" t="str">
        <f t="shared" ref="P69:Z69" si="9">IF(P59="-","-",SUM(P59:P68))</f>
        <v>-</v>
      </c>
      <c r="Q69" s="41" t="str">
        <f t="shared" si="9"/>
        <v>-</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5" x14ac:dyDescent="0.25">
      <c r="A70" s="273">
        <v>1</v>
      </c>
      <c r="B70" s="138" t="s">
        <v>353</v>
      </c>
      <c r="C70" s="138" t="s">
        <v>344</v>
      </c>
      <c r="D70" s="141" t="s">
        <v>324</v>
      </c>
      <c r="E70" s="137"/>
      <c r="F70" s="31"/>
      <c r="G70" s="135">
        <f>IF('3a DF'!H19="-","-",'3a DF'!H19)</f>
        <v>189.48139793525539</v>
      </c>
      <c r="H70" s="135">
        <f>'3a DF'!I19</f>
        <v>169.73713641799694</v>
      </c>
      <c r="I70" s="135">
        <f>'3a DF'!J19</f>
        <v>152.89878162061606</v>
      </c>
      <c r="J70" s="135">
        <f>'3a DF'!K19</f>
        <v>145.30203108489982</v>
      </c>
      <c r="K70" s="135">
        <f>'3a DF'!L19</f>
        <v>169.97925756881065</v>
      </c>
      <c r="L70" s="135">
        <f>'3a DF'!M19</f>
        <v>163.39095948666454</v>
      </c>
      <c r="M70" s="135">
        <f>'3a DF'!N19</f>
        <v>171.1624049061665</v>
      </c>
      <c r="N70" s="135">
        <f>'3a DF'!O19</f>
        <v>190.45370008104499</v>
      </c>
      <c r="O70" s="31"/>
      <c r="P70" s="135" t="str">
        <f>'3a DF'!Q19</f>
        <v>-</v>
      </c>
      <c r="Q70" s="135" t="str">
        <f>'3a DF'!R19</f>
        <v>-</v>
      </c>
      <c r="R70" s="135" t="str">
        <f>'3a DF'!S19</f>
        <v>-</v>
      </c>
      <c r="S70" s="135" t="str">
        <f>'3a DF'!T19</f>
        <v>-</v>
      </c>
      <c r="T70" s="135" t="str">
        <f>'3a DF'!U19</f>
        <v>-</v>
      </c>
      <c r="U70" s="135" t="str">
        <f>'3a DF'!V19</f>
        <v>-</v>
      </c>
      <c r="V70" s="135" t="str">
        <f>'3a DF'!W19</f>
        <v>-</v>
      </c>
      <c r="W70" s="135" t="str">
        <f>'3a DF'!X19</f>
        <v>-</v>
      </c>
      <c r="X70" s="135" t="str">
        <f>'3a DF'!Y19</f>
        <v>-</v>
      </c>
      <c r="Y70" s="135" t="str">
        <f>'3a DF'!Z19</f>
        <v>-</v>
      </c>
      <c r="Z70" s="135" t="str">
        <f>'3a DF'!AA19</f>
        <v>-</v>
      </c>
      <c r="AA70" s="29"/>
    </row>
    <row r="71" spans="1:27" s="30" customFormat="1" ht="11.5" x14ac:dyDescent="0.25">
      <c r="A71" s="273">
        <v>2</v>
      </c>
      <c r="B71" s="138" t="s">
        <v>353</v>
      </c>
      <c r="C71" s="138" t="s">
        <v>303</v>
      </c>
      <c r="D71" s="141" t="s">
        <v>324</v>
      </c>
      <c r="E71" s="137"/>
      <c r="F71" s="31"/>
      <c r="G71" s="135">
        <f>IF('3b CM'!F18="-","-",'3b CM'!F18)</f>
        <v>5.6256662357449895E-2</v>
      </c>
      <c r="H71" s="135">
        <f>'3b CM'!G18</f>
        <v>8.4384993536174846E-2</v>
      </c>
      <c r="I71" s="135">
        <f>'3b CM'!H18</f>
        <v>0.26571917124428224</v>
      </c>
      <c r="J71" s="135">
        <f>'3b CM'!I18</f>
        <v>0.2702231630110728</v>
      </c>
      <c r="K71" s="135">
        <f>'3b CM'!J18</f>
        <v>3.4706905227218496</v>
      </c>
      <c r="L71" s="135">
        <f>'3b CM'!K18</f>
        <v>3.3669205135705971</v>
      </c>
      <c r="M71" s="135">
        <f>'3b CM'!L18</f>
        <v>11.48998299740572</v>
      </c>
      <c r="N71" s="135">
        <f>'3b CM'!M18</f>
        <v>10.922704668645167</v>
      </c>
      <c r="O71" s="31"/>
      <c r="P71" s="135" t="str">
        <f>'3b CM'!O18</f>
        <v>-</v>
      </c>
      <c r="Q71" s="135" t="str">
        <f>'3b CM'!P18</f>
        <v>-</v>
      </c>
      <c r="R71" s="135" t="str">
        <f>'3b CM'!Q18</f>
        <v>-</v>
      </c>
      <c r="S71" s="135" t="str">
        <f>'3b CM'!R18</f>
        <v>-</v>
      </c>
      <c r="T71" s="135" t="str">
        <f>'3b CM'!S18</f>
        <v>-</v>
      </c>
      <c r="U71" s="135" t="str">
        <f>'3b CM'!T18</f>
        <v>-</v>
      </c>
      <c r="V71" s="135" t="str">
        <f>'3b CM'!U18</f>
        <v>-</v>
      </c>
      <c r="W71" s="135" t="str">
        <f>'3b CM'!V18</f>
        <v>-</v>
      </c>
      <c r="X71" s="135" t="str">
        <f>'3b CM'!W18</f>
        <v>-</v>
      </c>
      <c r="Y71" s="135" t="str">
        <f>'3b CM'!X18</f>
        <v>-</v>
      </c>
      <c r="Z71" s="135" t="str">
        <f>'3b CM'!Y18</f>
        <v>-</v>
      </c>
      <c r="AA71" s="29"/>
    </row>
    <row r="72" spans="1:27" s="30" customFormat="1" ht="11.5" x14ac:dyDescent="0.25">
      <c r="A72" s="273">
        <v>3</v>
      </c>
      <c r="B72" s="138" t="s">
        <v>2</v>
      </c>
      <c r="C72" s="138" t="s">
        <v>345</v>
      </c>
      <c r="D72" s="141" t="s">
        <v>324</v>
      </c>
      <c r="E72" s="137"/>
      <c r="F72" s="31"/>
      <c r="G72" s="135">
        <f>IF('3c PC'!G19="-","-",'3c PC'!G19)</f>
        <v>68.691469332493085</v>
      </c>
      <c r="H72" s="135">
        <f>'3c PC'!H19</f>
        <v>68.671366930085739</v>
      </c>
      <c r="I72" s="135">
        <f>'3c PC'!I19</f>
        <v>86.613622845767168</v>
      </c>
      <c r="J72" s="135">
        <f>'3c PC'!J19</f>
        <v>85.614164071455562</v>
      </c>
      <c r="K72" s="135">
        <f>'3c PC'!K19</f>
        <v>97.877310062425408</v>
      </c>
      <c r="L72" s="135">
        <f>'3c PC'!L19</f>
        <v>97.06546226748624</v>
      </c>
      <c r="M72" s="135">
        <f>'3c PC'!M19</f>
        <v>118.16325327325271</v>
      </c>
      <c r="N72" s="135">
        <f>'3c PC'!N19</f>
        <v>116.02663842429294</v>
      </c>
      <c r="O72" s="31"/>
      <c r="P72" s="135" t="str">
        <f>'3c PC'!P19</f>
        <v>-</v>
      </c>
      <c r="Q72" s="135" t="str">
        <f>'3c PC'!Q19</f>
        <v>-</v>
      </c>
      <c r="R72" s="135" t="str">
        <f>'3c PC'!R19</f>
        <v>-</v>
      </c>
      <c r="S72" s="135" t="str">
        <f>'3c PC'!S19</f>
        <v>-</v>
      </c>
      <c r="T72" s="135" t="str">
        <f>'3c PC'!T19</f>
        <v>-</v>
      </c>
      <c r="U72" s="135" t="str">
        <f>'3c PC'!U19</f>
        <v>-</v>
      </c>
      <c r="V72" s="135" t="str">
        <f>'3c PC'!V19</f>
        <v>-</v>
      </c>
      <c r="W72" s="135" t="str">
        <f>'3c PC'!W19</f>
        <v>-</v>
      </c>
      <c r="X72" s="135" t="str">
        <f>'3c PC'!X19</f>
        <v>-</v>
      </c>
      <c r="Y72" s="135" t="str">
        <f>'3c PC'!Y19</f>
        <v>-</v>
      </c>
      <c r="Z72" s="135" t="str">
        <f>'3c PC'!Z19</f>
        <v>-</v>
      </c>
      <c r="AA72" s="29"/>
    </row>
    <row r="73" spans="1:27" s="30" customFormat="1" ht="11.5" x14ac:dyDescent="0.25">
      <c r="A73" s="273">
        <v>4</v>
      </c>
      <c r="B73" s="138" t="s">
        <v>355</v>
      </c>
      <c r="C73" s="138" t="s">
        <v>346</v>
      </c>
      <c r="D73" s="141" t="s">
        <v>324</v>
      </c>
      <c r="E73" s="137"/>
      <c r="F73" s="31"/>
      <c r="G73" s="135">
        <f>IF('3d NC-Elec'!H33="-","-",'3d NC-Elec'!H33)</f>
        <v>129.24659664648567</v>
      </c>
      <c r="H73" s="135">
        <f>'3d NC-Elec'!I33</f>
        <v>129.99016388228577</v>
      </c>
      <c r="I73" s="135">
        <f>'3d NC-Elec'!J33</f>
        <v>144.63173392265401</v>
      </c>
      <c r="J73" s="135">
        <f>'3d NC-Elec'!K33</f>
        <v>144.07247110285542</v>
      </c>
      <c r="K73" s="135">
        <f>'3d NC-Elec'!L33</f>
        <v>133.80344450903061</v>
      </c>
      <c r="L73" s="135">
        <f>'3d NC-Elec'!M33</f>
        <v>134.6948433906214</v>
      </c>
      <c r="M73" s="135">
        <f>'3d NC-Elec'!N33</f>
        <v>125.52748304179777</v>
      </c>
      <c r="N73" s="135">
        <f>'3d NC-Elec'!O33</f>
        <v>125.13757098098418</v>
      </c>
      <c r="O73" s="31"/>
      <c r="P73" s="135" t="str">
        <f>'3d NC-Elec'!Q33</f>
        <v>-</v>
      </c>
      <c r="Q73" s="135" t="str">
        <f>'3d NC-Elec'!R33</f>
        <v>-</v>
      </c>
      <c r="R73" s="135" t="str">
        <f>'3d NC-Elec'!S33</f>
        <v>-</v>
      </c>
      <c r="S73" s="135" t="str">
        <f>'3d NC-Elec'!T33</f>
        <v>-</v>
      </c>
      <c r="T73" s="135" t="str">
        <f>'3d NC-Elec'!U33</f>
        <v>-</v>
      </c>
      <c r="U73" s="135" t="str">
        <f>'3d NC-Elec'!V33</f>
        <v>-</v>
      </c>
      <c r="V73" s="135" t="str">
        <f>'3d NC-Elec'!W33</f>
        <v>-</v>
      </c>
      <c r="W73" s="135" t="str">
        <f>'3d NC-Elec'!X33</f>
        <v>-</v>
      </c>
      <c r="X73" s="135" t="str">
        <f>'3d NC-Elec'!Y33</f>
        <v>-</v>
      </c>
      <c r="Y73" s="135" t="str">
        <f>'3d NC-Elec'!Z33</f>
        <v>-</v>
      </c>
      <c r="Z73" s="135" t="str">
        <f>'3d NC-Elec'!AA33</f>
        <v>-</v>
      </c>
      <c r="AA73" s="29"/>
    </row>
    <row r="74" spans="1:27" s="30" customFormat="1" ht="11.5" x14ac:dyDescent="0.25">
      <c r="A74" s="273">
        <v>5</v>
      </c>
      <c r="B74" s="138" t="s">
        <v>352</v>
      </c>
      <c r="C74" s="138" t="s">
        <v>347</v>
      </c>
      <c r="D74" s="141" t="s">
        <v>324</v>
      </c>
      <c r="E74" s="137"/>
      <c r="F74" s="31"/>
      <c r="G74" s="135">
        <f>IF('3f CPIH'!C$16="-","-",'3g OC '!$E$8*('3f CPIH'!C$16/'3f CPIH'!$G$16))</f>
        <v>76.533089989502642</v>
      </c>
      <c r="H74" s="135">
        <f>IF('3f CPIH'!D$16="-","-",'3g OC '!$E$8*('3f CPIH'!D$16/'3f CPIH'!$G$16))</f>
        <v>76.686309388881014</v>
      </c>
      <c r="I74" s="135">
        <f>IF('3f CPIH'!E$16="-","-",'3g OC '!$E$8*('3f CPIH'!E$16/'3f CPIH'!$G$16))</f>
        <v>76.916138487948601</v>
      </c>
      <c r="J74" s="135">
        <f>IF('3f CPIH'!F$16="-","-",'3g OC '!$E$8*('3f CPIH'!F$16/'3f CPIH'!$G$16))</f>
        <v>77.375796686083746</v>
      </c>
      <c r="K74" s="135">
        <f>IF('3f CPIH'!G$16="-","-",'3g OC '!$E$8*('3f CPIH'!G$16/'3f CPIH'!$G$16))</f>
        <v>78.29511308235405</v>
      </c>
      <c r="L74" s="135">
        <f>IF('3f CPIH'!H$16="-","-",'3g OC '!$E$8*('3f CPIH'!H$16/'3f CPIH'!$G$16))</f>
        <v>79.291039178313554</v>
      </c>
      <c r="M74" s="135">
        <f>IF('3f CPIH'!I$16="-","-",'3g OC '!$E$8*('3f CPIH'!I$16/'3f CPIH'!$G$16))</f>
        <v>80.440184673651416</v>
      </c>
      <c r="N74" s="135">
        <f>IF('3f CPIH'!J$16="-","-",'3g OC '!$E$8*('3f CPIH'!J$16/'3f CPIH'!$G$16))</f>
        <v>81.129671970854147</v>
      </c>
      <c r="O74" s="31"/>
      <c r="P74" s="135">
        <f>IF('3f CPIH'!L$16="-","-",'3g OC '!$E$8*('3f CPIH'!L$16/'3f CPIH'!$G$16))</f>
        <v>81.129671970854147</v>
      </c>
      <c r="Q74" s="135" t="str">
        <f>IF('3f CPIH'!M$16="-","-",'3g OC '!$E$8*('3f CPIH'!M$16/'3f CPIH'!$G$16))</f>
        <v>-</v>
      </c>
      <c r="R74" s="135" t="str">
        <f>IF('3f CPIH'!N$16="-","-",'3g OC '!$E$8*('3f CPIH'!N$16/'3f CPIH'!$G$16))</f>
        <v>-</v>
      </c>
      <c r="S74" s="135" t="str">
        <f>IF('3f CPIH'!O$16="-","-",'3g OC '!$E$8*('3f CPIH'!O$16/'3f CPIH'!$G$16))</f>
        <v>-</v>
      </c>
      <c r="T74" s="135" t="str">
        <f>IF('3f CPIH'!P$16="-","-",'3g OC '!$E$8*('3f CPIH'!P$16/'3f CPIH'!$G$16))</f>
        <v>-</v>
      </c>
      <c r="U74" s="135" t="str">
        <f>IF('3f CPIH'!Q$16="-","-",'3g OC '!$E$8*('3f CPIH'!Q$16/'3f CPIH'!$G$16))</f>
        <v>-</v>
      </c>
      <c r="V74" s="135" t="str">
        <f>IF('3f CPIH'!R$16="-","-",'3g OC '!$E$8*('3f CPIH'!R$16/'3f CPIH'!$G$16))</f>
        <v>-</v>
      </c>
      <c r="W74" s="135" t="str">
        <f>IF('3f CPIH'!S$16="-","-",'3g OC '!$E$8*('3f CPIH'!S$16/'3f CPIH'!$G$16))</f>
        <v>-</v>
      </c>
      <c r="X74" s="135" t="str">
        <f>IF('3f CPIH'!T$16="-","-",'3g OC '!$E$8*('3f CPIH'!T$16/'3f CPIH'!$G$16))</f>
        <v>-</v>
      </c>
      <c r="Y74" s="135" t="str">
        <f>IF('3f CPIH'!U$16="-","-",'3g OC '!$E$8*('3f CPIH'!U$16/'3f CPIH'!$G$16))</f>
        <v>-</v>
      </c>
      <c r="Z74" s="135" t="str">
        <f>IF('3f CPIH'!V$16="-","-",'3g OC '!$E$8*('3f CPIH'!V$16/'3f CPIH'!$G$16))</f>
        <v>-</v>
      </c>
      <c r="AA74" s="29"/>
    </row>
    <row r="75" spans="1:27" s="30" customFormat="1" ht="11.5" x14ac:dyDescent="0.25">
      <c r="A75" s="273">
        <v>6</v>
      </c>
      <c r="B75" s="138" t="s">
        <v>352</v>
      </c>
      <c r="C75" s="138" t="s">
        <v>45</v>
      </c>
      <c r="D75" s="141" t="s">
        <v>324</v>
      </c>
      <c r="E75" s="137"/>
      <c r="F75" s="31"/>
      <c r="G75" s="135" t="s">
        <v>336</v>
      </c>
      <c r="H75" s="135" t="s">
        <v>336</v>
      </c>
      <c r="I75" s="135" t="s">
        <v>336</v>
      </c>
      <c r="J75" s="135" t="s">
        <v>336</v>
      </c>
      <c r="K75" s="135">
        <f>IF('3h SMNCC'!F$36="-","-",'3h SMNCC'!F$36)</f>
        <v>0</v>
      </c>
      <c r="L75" s="135">
        <f>IF('3h SMNCC'!G$36="-","-",'3h SMNCC'!G$36)</f>
        <v>-0.20799732489328449</v>
      </c>
      <c r="M75" s="135">
        <f>IF('3h SMNCC'!H$36="-","-",'3h SMNCC'!H$36)</f>
        <v>2.3528451635617831</v>
      </c>
      <c r="N75" s="135">
        <f>IF('3h SMNCC'!I$36="-","-",'3h SMNCC'!I$36)</f>
        <v>7.276170729762069</v>
      </c>
      <c r="O75" s="31"/>
      <c r="P75" s="135" t="str">
        <f>IF('3h SMNCC'!K$36="-","-",'3h SMNCC'!K$36)</f>
        <v>-</v>
      </c>
      <c r="Q75" s="135" t="str">
        <f>IF('3h SMNCC'!L$36="-","-",'3h SMNCC'!L$36)</f>
        <v>-</v>
      </c>
      <c r="R75" s="135" t="str">
        <f>IF('3h SMNCC'!M$36="-","-",'3h SMNCC'!M$36)</f>
        <v>-</v>
      </c>
      <c r="S75" s="135" t="str">
        <f>IF('3h SMNCC'!N$36="-","-",'3h SMNCC'!N$36)</f>
        <v>-</v>
      </c>
      <c r="T75" s="135" t="str">
        <f>IF('3h SMNCC'!O$36="-","-",'3h SMNCC'!O$36)</f>
        <v>-</v>
      </c>
      <c r="U75" s="135" t="str">
        <f>IF('3h SMNCC'!P$36="-","-",'3h SMNCC'!P$36)</f>
        <v>-</v>
      </c>
      <c r="V75" s="135" t="str">
        <f>IF('3h SMNCC'!Q$36="-","-",'3h SMNCC'!Q$36)</f>
        <v>-</v>
      </c>
      <c r="W75" s="135" t="str">
        <f>IF('3h SMNCC'!R$36="-","-",'3h SMNCC'!R$36)</f>
        <v>-</v>
      </c>
      <c r="X75" s="135" t="str">
        <f>IF('3h SMNCC'!S$36="-","-",'3h SMNCC'!S$36)</f>
        <v>-</v>
      </c>
      <c r="Y75" s="135" t="str">
        <f>IF('3h SMNCC'!T$36="-","-",'3h SMNCC'!T$36)</f>
        <v>-</v>
      </c>
      <c r="Z75" s="135" t="str">
        <f>IF('3h SMNCC'!U$36="-","-",'3h SMNCC'!U$36)</f>
        <v>-</v>
      </c>
      <c r="AA75" s="29"/>
    </row>
    <row r="76" spans="1:27" s="30" customFormat="1" ht="11.5" x14ac:dyDescent="0.25">
      <c r="A76" s="273">
        <v>7</v>
      </c>
      <c r="B76" s="138" t="s">
        <v>352</v>
      </c>
      <c r="C76" s="138" t="s">
        <v>399</v>
      </c>
      <c r="D76" s="141" t="s">
        <v>324</v>
      </c>
      <c r="E76" s="137"/>
      <c r="F76" s="31"/>
      <c r="G76" s="135">
        <f>IF('3f CPIH'!C$16="-","-",'3i PAAC PAP'!$G$10*('3f CPIH'!C$16/'3f CPIH'!$G$16))</f>
        <v>4.3957347110466403</v>
      </c>
      <c r="H76" s="135">
        <f>IF('3f CPIH'!D$16="-","-",'3i PAAC PAP'!$G$10*('3f CPIH'!D$16/'3f CPIH'!$G$16))</f>
        <v>4.4045349807384246</v>
      </c>
      <c r="I76" s="135">
        <f>IF('3f CPIH'!E$16="-","-",'3i PAAC PAP'!$G$10*('3f CPIH'!E$16/'3f CPIH'!$G$16))</f>
        <v>4.417735385276103</v>
      </c>
      <c r="J76" s="135">
        <f>IF('3f CPIH'!F$16="-","-",'3i PAAC PAP'!$G$10*('3f CPIH'!F$16/'3f CPIH'!$G$16))</f>
        <v>4.4441361943514579</v>
      </c>
      <c r="K76" s="135">
        <f>IF('3f CPIH'!G$16="-","-",'3i PAAC PAP'!$G$10*('3f CPIH'!G$16/'3f CPIH'!$G$16))</f>
        <v>4.4969378125021686</v>
      </c>
      <c r="L76" s="135">
        <f>IF('3f CPIH'!H$16="-","-",'3i PAAC PAP'!$G$10*('3f CPIH'!H$16/'3f CPIH'!$G$16))</f>
        <v>4.5541395654987715</v>
      </c>
      <c r="M76" s="135">
        <f>IF('3f CPIH'!I$16="-","-",'3i PAAC PAP'!$G$10*('3f CPIH'!I$16/'3f CPIH'!$G$16))</f>
        <v>4.6201415881871588</v>
      </c>
      <c r="N76" s="135">
        <f>IF('3f CPIH'!J$16="-","-",'3i PAAC PAP'!$G$10*('3f CPIH'!J$16/'3f CPIH'!$G$16))</f>
        <v>4.659742801800193</v>
      </c>
      <c r="O76" s="31"/>
      <c r="P76" s="135">
        <f>IF('3f CPIH'!L$16="-","-",'3i PAAC PAP'!$G$10*('3f CPIH'!L$16/'3f CPIH'!$G$16))</f>
        <v>4.659742801800193</v>
      </c>
      <c r="Q76" s="135" t="str">
        <f>IF('3f CPIH'!M$16="-","-",'3i PAAC PAP'!$G$10*('3f CPIH'!M$16/'3f CPIH'!$G$16))</f>
        <v>-</v>
      </c>
      <c r="R76" s="135" t="str">
        <f>IF('3f CPIH'!N$16="-","-",'3i PAAC PAP'!$G$10*('3f CPIH'!N$16/'3f CPIH'!$G$16))</f>
        <v>-</v>
      </c>
      <c r="S76" s="135" t="str">
        <f>IF('3f CPIH'!O$16="-","-",'3i PAAC PAP'!$G$10*('3f CPIH'!O$16/'3f CPIH'!$G$16))</f>
        <v>-</v>
      </c>
      <c r="T76" s="135" t="str">
        <f>IF('3f CPIH'!P$16="-","-",'3i PAAC PAP'!$G$10*('3f CPIH'!P$16/'3f CPIH'!$G$16))</f>
        <v>-</v>
      </c>
      <c r="U76" s="135" t="str">
        <f>IF('3f CPIH'!Q$16="-","-",'3i PAAC PAP'!$G$10*('3f CPIH'!Q$16/'3f CPIH'!$G$16))</f>
        <v>-</v>
      </c>
      <c r="V76" s="135" t="str">
        <f>IF('3f CPIH'!R$16="-","-",'3i PAAC PAP'!$G$10*('3f CPIH'!R$16/'3f CPIH'!$G$16))</f>
        <v>-</v>
      </c>
      <c r="W76" s="135" t="str">
        <f>IF('3f CPIH'!S$16="-","-",'3i PAAC PAP'!$G$10*('3f CPIH'!S$16/'3f CPIH'!$G$16))</f>
        <v>-</v>
      </c>
      <c r="X76" s="135" t="str">
        <f>IF('3f CPIH'!T$16="-","-",'3i PAAC PAP'!$G$10*('3f CPIH'!T$16/'3f CPIH'!$G$16))</f>
        <v>-</v>
      </c>
      <c r="Y76" s="135" t="str">
        <f>IF('3f CPIH'!U$16="-","-",'3i PAAC PAP'!$G$10*('3f CPIH'!U$16/'3f CPIH'!$G$16))</f>
        <v>-</v>
      </c>
      <c r="Z76" s="135" t="str">
        <f>IF('3f CPIH'!V$16="-","-",'3i PAAC PAP'!$G$10*('3f CPIH'!V$16/'3f CPIH'!$G$16))</f>
        <v>-</v>
      </c>
      <c r="AA76" s="29"/>
    </row>
    <row r="77" spans="1:27" s="30" customFormat="1" ht="11.5" x14ac:dyDescent="0.25">
      <c r="A77" s="273">
        <v>8</v>
      </c>
      <c r="B77" s="138" t="s">
        <v>352</v>
      </c>
      <c r="C77" s="138" t="s">
        <v>417</v>
      </c>
      <c r="D77" s="141" t="s">
        <v>324</v>
      </c>
      <c r="E77" s="137"/>
      <c r="F77" s="31"/>
      <c r="G77" s="135">
        <f>IF(G70="-","-",SUM(G70:G75)*'3i PAAC PAP'!$G$22)</f>
        <v>6.7012266726827336</v>
      </c>
      <c r="H77" s="135">
        <f>IF(H70="-","-",SUM(H70:H75)*'3i PAAC PAP'!$G$22)</f>
        <v>6.4291468868042418</v>
      </c>
      <c r="I77" s="135">
        <f>IF(I70="-","-",SUM(I70:I75)*'3i PAAC PAP'!$G$22)</f>
        <v>6.6624813993267438</v>
      </c>
      <c r="J77" s="135">
        <f>IF(J70="-","-",SUM(J70:J75)*'3i PAAC PAP'!$G$22)</f>
        <v>6.5369612870708602</v>
      </c>
      <c r="K77" s="135">
        <f>IF(K70="-","-",SUM(K70:K75)*'3i PAAC PAP'!$G$22)</f>
        <v>6.981647539803884</v>
      </c>
      <c r="L77" s="135">
        <f>IF(L70="-","-",SUM(L70:L75)*'3i PAAC PAP'!$G$22)</f>
        <v>6.8975286930504396</v>
      </c>
      <c r="M77" s="135">
        <f>IF(M70="-","-",SUM(M70:M75)*'3i PAAC PAP'!$G$22)</f>
        <v>7.3529568790377198</v>
      </c>
      <c r="N77" s="135">
        <f>IF(N70="-","-",SUM(N70:N75)*'3i PAAC PAP'!$G$22)</f>
        <v>7.6679418093510989</v>
      </c>
      <c r="O77" s="31"/>
      <c r="P77" s="135" t="str">
        <f>IF(P70="-","-",SUM(P70:P75)*'3i PAAC PAP'!$G$22)</f>
        <v>-</v>
      </c>
      <c r="Q77" s="135" t="str">
        <f>IF(Q70="-","-",SUM(Q70:Q75)*'3i PAAC PAP'!$G$22)</f>
        <v>-</v>
      </c>
      <c r="R77" s="135" t="str">
        <f>IF(R70="-","-",SUM(R70:R75)*'3i PAAC PAP'!$G$22)</f>
        <v>-</v>
      </c>
      <c r="S77" s="135" t="str">
        <f>IF(S70="-","-",SUM(S70:S75)*'3i PAAC PAP'!$G$22)</f>
        <v>-</v>
      </c>
      <c r="T77" s="135" t="str">
        <f>IF(T70="-","-",SUM(T70:T75)*'3i PAAC PAP'!$G$22)</f>
        <v>-</v>
      </c>
      <c r="U77" s="135" t="str">
        <f>IF(U70="-","-",SUM(U70:U75)*'3i PAAC PAP'!$G$22)</f>
        <v>-</v>
      </c>
      <c r="V77" s="135" t="str">
        <f>IF(V70="-","-",SUM(V70:V75)*'3i PAAC PAP'!$G$22)</f>
        <v>-</v>
      </c>
      <c r="W77" s="135" t="str">
        <f>IF(W70="-","-",SUM(W70:W75)*'3i PAAC PAP'!$G$22)</f>
        <v>-</v>
      </c>
      <c r="X77" s="135" t="str">
        <f>IF(X70="-","-",SUM(X70:X75)*'3i PAAC PAP'!$G$22)</f>
        <v>-</v>
      </c>
      <c r="Y77" s="135" t="str">
        <f>IF(Y70="-","-",SUM(Y70:Y75)*'3i PAAC PAP'!$G$22)</f>
        <v>-</v>
      </c>
      <c r="Z77" s="135" t="str">
        <f>IF(Z70="-","-",SUM(Z70:Z75)*'3i PAAC PAP'!$G$22)</f>
        <v>-</v>
      </c>
      <c r="AA77" s="29"/>
    </row>
    <row r="78" spans="1:27" s="30" customFormat="1" ht="11.5" x14ac:dyDescent="0.25">
      <c r="A78" s="273">
        <v>9</v>
      </c>
      <c r="B78" s="138" t="s">
        <v>398</v>
      </c>
      <c r="C78" s="138" t="s">
        <v>548</v>
      </c>
      <c r="D78" s="141" t="s">
        <v>324</v>
      </c>
      <c r="E78" s="137"/>
      <c r="F78" s="31"/>
      <c r="G78" s="135">
        <f>IF(G70="-","-",SUM(G70:G77)*'3j EBIT'!$E$8)</f>
        <v>9.0270096670466469</v>
      </c>
      <c r="H78" s="135">
        <f>IF(H70="-","-",SUM(H70:H77)*'3j EBIT'!$E$8)</f>
        <v>8.6640578261262373</v>
      </c>
      <c r="I78" s="135">
        <f>IF(I70="-","-",SUM(I70:I77)*'3j EBIT'!$E$8)</f>
        <v>8.9757180438238269</v>
      </c>
      <c r="J78" s="135">
        <f>IF(J70="-","-",SUM(J70:J77)*'3j EBIT'!$E$8)</f>
        <v>8.8086998882048295</v>
      </c>
      <c r="K78" s="135">
        <f>IF(K70="-","-",SUM(K70:K77)*'3j EBIT'!$E$8)</f>
        <v>9.403183620855323</v>
      </c>
      <c r="L78" s="135">
        <f>IF(L70="-","-",SUM(L70:L77)*'3j EBIT'!$E$8)</f>
        <v>9.2920050196359316</v>
      </c>
      <c r="M78" s="135">
        <f>IF(M70="-","-",SUM(M70:M77)*'3j EBIT'!$E$8)</f>
        <v>9.9010757979381534</v>
      </c>
      <c r="N78" s="135">
        <f>IF(N70="-","-",SUM(N70:N77)*'3j EBIT'!$E$8)</f>
        <v>10.32220868786796</v>
      </c>
      <c r="O78" s="31"/>
      <c r="P78" s="135" t="str">
        <f>IF(P70="-","-",SUM(P70:P77)*'3j EBIT'!$E$8)</f>
        <v>-</v>
      </c>
      <c r="Q78" s="135" t="str">
        <f>IF(Q70="-","-",SUM(Q70:Q77)*'3j EBIT'!$E$8)</f>
        <v>-</v>
      </c>
      <c r="R78" s="135" t="str">
        <f>IF(R70="-","-",SUM(R70:R77)*'3j EBIT'!$E$8)</f>
        <v>-</v>
      </c>
      <c r="S78" s="135" t="str">
        <f>IF(S70="-","-",SUM(S70:S77)*'3j EBIT'!$E$8)</f>
        <v>-</v>
      </c>
      <c r="T78" s="135" t="str">
        <f>IF(T70="-","-",SUM(T70:T77)*'3j EBIT'!$E$8)</f>
        <v>-</v>
      </c>
      <c r="U78" s="135" t="str">
        <f>IF(U70="-","-",SUM(U70:U77)*'3j EBIT'!$E$8)</f>
        <v>-</v>
      </c>
      <c r="V78" s="135" t="str">
        <f>IF(V70="-","-",SUM(V70:V77)*'3j EBIT'!$E$8)</f>
        <v>-</v>
      </c>
      <c r="W78" s="135" t="str">
        <f>IF(W70="-","-",SUM(W70:W77)*'3j EBIT'!$E$8)</f>
        <v>-</v>
      </c>
      <c r="X78" s="135" t="str">
        <f>IF(X70="-","-",SUM(X70:X77)*'3j EBIT'!$E$8)</f>
        <v>-</v>
      </c>
      <c r="Y78" s="135" t="str">
        <f>IF(Y70="-","-",SUM(Y70:Y77)*'3j EBIT'!$E$8)</f>
        <v>-</v>
      </c>
      <c r="Z78" s="135" t="str">
        <f>IF(Z70="-","-",SUM(Z70:Z77)*'3j EBIT'!$E$8)</f>
        <v>-</v>
      </c>
      <c r="AA78" s="29"/>
    </row>
    <row r="79" spans="1:27" s="30" customFormat="1" ht="12.4" customHeight="1" x14ac:dyDescent="0.25">
      <c r="A79" s="273">
        <v>10</v>
      </c>
      <c r="B79" s="188" t="s">
        <v>294</v>
      </c>
      <c r="C79" s="188" t="s">
        <v>549</v>
      </c>
      <c r="D79" s="141" t="s">
        <v>324</v>
      </c>
      <c r="E79" s="137"/>
      <c r="F79" s="31"/>
      <c r="G79" s="135">
        <f>IF(G70="-","-",SUM(G70:G72,G74:G78)*'3k HAP'!$E$9)</f>
        <v>5.1375369201756307</v>
      </c>
      <c r="H79" s="135">
        <f>IF(H70="-","-",SUM(H70:H72,H74:H78)*'3k HAP'!$E$9)</f>
        <v>4.8449762069252218</v>
      </c>
      <c r="I79" s="135">
        <f>IF(I70="-","-",SUM(I70:I72,I74:I78)*'3k HAP'!$E$9)</f>
        <v>4.8749899066146503</v>
      </c>
      <c r="J79" s="135">
        <f>IF(J70="-","-",SUM(J70:J72,J74:J78)*'3k HAP'!$E$9)</f>
        <v>4.7534129471162716</v>
      </c>
      <c r="K79" s="135">
        <f>IF(K70="-","-",SUM(K70:K72,K74:K78)*'3k HAP'!$E$9)</f>
        <v>5.3636314402121466</v>
      </c>
      <c r="L79" s="135">
        <f>IF(L70="-","-",SUM(L70:L72,L74:L78)*'3k HAP'!$E$9)</f>
        <v>5.2644077877219608</v>
      </c>
      <c r="M79" s="135">
        <f>IF(M70="-","-",SUM(M70:M72,M74:M78)*'3k HAP'!$E$9)</f>
        <v>5.870003331613491</v>
      </c>
      <c r="N79" s="135">
        <f>IF(N70="-","-",SUM(N70:N72,N74:N78)*'3k HAP'!$E$9)</f>
        <v>6.2026161907698265</v>
      </c>
      <c r="O79" s="31"/>
      <c r="P79" s="135" t="str">
        <f>IF(P70="-","-",SUM(P70:P72,P74:P78)*'3k HAP'!$E$9)</f>
        <v>-</v>
      </c>
      <c r="Q79" s="135" t="str">
        <f>IF(Q70="-","-",SUM(Q70:Q72,Q74:Q78)*'3k HAP'!$E$9)</f>
        <v>-</v>
      </c>
      <c r="R79" s="135" t="str">
        <f>IF(R70="-","-",SUM(R70:R72,R74:R78)*'3k HAP'!$E$9)</f>
        <v>-</v>
      </c>
      <c r="S79" s="135" t="str">
        <f>IF(S70="-","-",SUM(S70:S72,S74:S78)*'3k HAP'!$E$9)</f>
        <v>-</v>
      </c>
      <c r="T79" s="135" t="str">
        <f>IF(T70="-","-",SUM(T70:T72,T74:T78)*'3k HAP'!$E$9)</f>
        <v>-</v>
      </c>
      <c r="U79" s="135" t="str">
        <f>IF(U70="-","-",SUM(U70:U72,U74:U78)*'3k HAP'!$E$9)</f>
        <v>-</v>
      </c>
      <c r="V79" s="135" t="str">
        <f>IF(V70="-","-",SUM(V70:V72,V74:V78)*'3k HAP'!$E$9)</f>
        <v>-</v>
      </c>
      <c r="W79" s="135" t="str">
        <f>IF(W70="-","-",SUM(W70:W72,W74:W78)*'3k HAP'!$E$9)</f>
        <v>-</v>
      </c>
      <c r="X79" s="135" t="str">
        <f>IF(X70="-","-",SUM(X70:X72,X74:X78)*'3k HAP'!$E$9)</f>
        <v>-</v>
      </c>
      <c r="Y79" s="135" t="str">
        <f>IF(Y70="-","-",SUM(Y70:Y72,Y74:Y78)*'3k HAP'!$E$9)</f>
        <v>-</v>
      </c>
      <c r="Z79" s="135" t="str">
        <f>IF(Z70="-","-",SUM(Z70:Z72,Z74:Z78)*'3k HAP'!$E$9)</f>
        <v>-</v>
      </c>
      <c r="AA79" s="29"/>
    </row>
    <row r="80" spans="1:27" s="30" customFormat="1" ht="11.5" x14ac:dyDescent="0.25">
      <c r="A80" s="273">
        <v>11</v>
      </c>
      <c r="B80" s="138" t="s">
        <v>46</v>
      </c>
      <c r="C80" s="138" t="str">
        <f>B80&amp;"_"&amp;D80</f>
        <v>Total_Northern</v>
      </c>
      <c r="D80" s="141" t="s">
        <v>324</v>
      </c>
      <c r="E80" s="137"/>
      <c r="F80" s="31"/>
      <c r="G80" s="135">
        <f t="shared" ref="G80:N80" si="10">IF(G70="-","-",SUM(G70:G79))</f>
        <v>489.27031853704585</v>
      </c>
      <c r="H80" s="135">
        <f t="shared" si="10"/>
        <v>469.51207751337967</v>
      </c>
      <c r="I80" s="135">
        <f t="shared" si="10"/>
        <v>486.25692078327143</v>
      </c>
      <c r="J80" s="135">
        <f t="shared" si="10"/>
        <v>477.17789642504903</v>
      </c>
      <c r="K80" s="135">
        <f t="shared" si="10"/>
        <v>509.67121615871605</v>
      </c>
      <c r="L80" s="135">
        <f t="shared" si="10"/>
        <v>503.60930857767011</v>
      </c>
      <c r="M80" s="135">
        <f t="shared" si="10"/>
        <v>536.88033165261231</v>
      </c>
      <c r="N80" s="135">
        <f t="shared" si="10"/>
        <v>559.79896634537249</v>
      </c>
      <c r="O80" s="31"/>
      <c r="P80" s="135" t="str">
        <f t="shared" ref="P80:Z80" si="11">IF(P70="-","-",SUM(P70:P79))</f>
        <v>-</v>
      </c>
      <c r="Q80" s="135" t="str">
        <f t="shared" si="11"/>
        <v>-</v>
      </c>
      <c r="R80" s="135" t="str">
        <f t="shared" si="11"/>
        <v>-</v>
      </c>
      <c r="S80" s="135" t="str">
        <f t="shared" si="11"/>
        <v>-</v>
      </c>
      <c r="T80" s="135" t="str">
        <f t="shared" si="11"/>
        <v>-</v>
      </c>
      <c r="U80" s="135" t="str">
        <f t="shared" si="11"/>
        <v>-</v>
      </c>
      <c r="V80" s="135" t="str">
        <f t="shared" si="11"/>
        <v>-</v>
      </c>
      <c r="W80" s="135" t="str">
        <f t="shared" si="11"/>
        <v>-</v>
      </c>
      <c r="X80" s="135" t="str">
        <f t="shared" si="11"/>
        <v>-</v>
      </c>
      <c r="Y80" s="135" t="str">
        <f t="shared" si="11"/>
        <v>-</v>
      </c>
      <c r="Z80" s="135" t="str">
        <f t="shared" si="11"/>
        <v>-</v>
      </c>
      <c r="AA80" s="29"/>
    </row>
    <row r="81" spans="1:27" s="30" customFormat="1" ht="11.5" x14ac:dyDescent="0.25">
      <c r="A81" s="273">
        <v>1</v>
      </c>
      <c r="B81" s="142" t="s">
        <v>353</v>
      </c>
      <c r="C81" s="142" t="s">
        <v>344</v>
      </c>
      <c r="D81" s="140" t="s">
        <v>325</v>
      </c>
      <c r="E81" s="134"/>
      <c r="F81" s="31"/>
      <c r="G81" s="41">
        <f>IF('3a DF'!H20="-","-",'3a DF'!H20)</f>
        <v>190.36327499661053</v>
      </c>
      <c r="H81" s="41">
        <f>'3a DF'!I20</f>
        <v>170.52712049399727</v>
      </c>
      <c r="I81" s="41">
        <f>'3a DF'!J20</f>
        <v>153.61039727096312</v>
      </c>
      <c r="J81" s="41">
        <f>'3a DF'!K20</f>
        <v>145.97829023001057</v>
      </c>
      <c r="K81" s="41">
        <f>'3a DF'!L20</f>
        <v>170.77036851579308</v>
      </c>
      <c r="L81" s="41">
        <f>'3a DF'!M20</f>
        <v>164.1514074291762</v>
      </c>
      <c r="M81" s="41">
        <f>'3a DF'!N20</f>
        <v>174.06659438478835</v>
      </c>
      <c r="N81" s="41">
        <f>'3a DF'!O20</f>
        <v>193.68521363826096</v>
      </c>
      <c r="O81" s="31"/>
      <c r="P81" s="41" t="str">
        <f>'3a DF'!Q20</f>
        <v>-</v>
      </c>
      <c r="Q81" s="41" t="str">
        <f>'3a DF'!R20</f>
        <v>-</v>
      </c>
      <c r="R81" s="41" t="str">
        <f>'3a DF'!S20</f>
        <v>-</v>
      </c>
      <c r="S81" s="41" t="str">
        <f>'3a DF'!T20</f>
        <v>-</v>
      </c>
      <c r="T81" s="41" t="str">
        <f>'3a DF'!U20</f>
        <v>-</v>
      </c>
      <c r="U81" s="41" t="str">
        <f>'3a DF'!V20</f>
        <v>-</v>
      </c>
      <c r="V81" s="41" t="str">
        <f>'3a DF'!W20</f>
        <v>-</v>
      </c>
      <c r="W81" s="41" t="str">
        <f>'3a DF'!X20</f>
        <v>-</v>
      </c>
      <c r="X81" s="41" t="str">
        <f>'3a DF'!Y20</f>
        <v>-</v>
      </c>
      <c r="Y81" s="41" t="str">
        <f>'3a DF'!Z20</f>
        <v>-</v>
      </c>
      <c r="Z81" s="41" t="str">
        <f>'3a DF'!AA20</f>
        <v>-</v>
      </c>
      <c r="AA81" s="29"/>
    </row>
    <row r="82" spans="1:27" s="30" customFormat="1" ht="11.5" x14ac:dyDescent="0.25">
      <c r="A82" s="273">
        <v>2</v>
      </c>
      <c r="B82" s="142" t="s">
        <v>353</v>
      </c>
      <c r="C82" s="142" t="s">
        <v>303</v>
      </c>
      <c r="D82" s="140" t="s">
        <v>325</v>
      </c>
      <c r="E82" s="134"/>
      <c r="F82" s="31"/>
      <c r="G82" s="41">
        <f>IF('3b CM'!F19="-","-",'3b CM'!F19)</f>
        <v>5.643104482248941E-2</v>
      </c>
      <c r="H82" s="41">
        <f>'3b CM'!G19</f>
        <v>8.4646567233734107E-2</v>
      </c>
      <c r="I82" s="41">
        <f>'3b CM'!H19</f>
        <v>0.26654283838250331</v>
      </c>
      <c r="J82" s="41">
        <f>'3b CM'!I19</f>
        <v>0.27106079146789858</v>
      </c>
      <c r="K82" s="41">
        <f>'3b CM'!J19</f>
        <v>3.4814488497071223</v>
      </c>
      <c r="L82" s="41">
        <f>'3b CM'!K19</f>
        <v>3.3773571778543388</v>
      </c>
      <c r="M82" s="41">
        <f>'3b CM'!L19</f>
        <v>11.713543315665916</v>
      </c>
      <c r="N82" s="41">
        <f>'3b CM'!M19</f>
        <v>11.135227466332141</v>
      </c>
      <c r="O82" s="31"/>
      <c r="P82" s="41" t="str">
        <f>'3b CM'!O19</f>
        <v>-</v>
      </c>
      <c r="Q82" s="41" t="str">
        <f>'3b CM'!P19</f>
        <v>-</v>
      </c>
      <c r="R82" s="41" t="str">
        <f>'3b CM'!Q19</f>
        <v>-</v>
      </c>
      <c r="S82" s="41" t="str">
        <f>'3b CM'!R19</f>
        <v>-</v>
      </c>
      <c r="T82" s="41" t="str">
        <f>'3b CM'!S19</f>
        <v>-</v>
      </c>
      <c r="U82" s="41" t="str">
        <f>'3b CM'!T19</f>
        <v>-</v>
      </c>
      <c r="V82" s="41" t="str">
        <f>'3b CM'!U19</f>
        <v>-</v>
      </c>
      <c r="W82" s="41" t="str">
        <f>'3b CM'!V19</f>
        <v>-</v>
      </c>
      <c r="X82" s="41" t="str">
        <f>'3b CM'!W19</f>
        <v>-</v>
      </c>
      <c r="Y82" s="41" t="str">
        <f>'3b CM'!X19</f>
        <v>-</v>
      </c>
      <c r="Z82" s="41" t="str">
        <f>'3b CM'!Y19</f>
        <v>-</v>
      </c>
      <c r="AA82" s="29"/>
    </row>
    <row r="83" spans="1:27" s="30" customFormat="1" ht="11.5" x14ac:dyDescent="0.25">
      <c r="A83" s="273">
        <v>3</v>
      </c>
      <c r="B83" s="142" t="s">
        <v>2</v>
      </c>
      <c r="C83" s="142" t="s">
        <v>345</v>
      </c>
      <c r="D83" s="140" t="s">
        <v>325</v>
      </c>
      <c r="E83" s="134"/>
      <c r="F83" s="31"/>
      <c r="G83" s="41">
        <f>IF('3c PC'!G20="-","-",'3c PC'!G20)</f>
        <v>68.695530607737979</v>
      </c>
      <c r="H83" s="41">
        <f>'3c PC'!H20</f>
        <v>68.675373133833617</v>
      </c>
      <c r="I83" s="41">
        <f>'3c PC'!I20</f>
        <v>86.631082482246995</v>
      </c>
      <c r="J83" s="41">
        <f>'3c PC'!J20</f>
        <v>85.627481433975092</v>
      </c>
      <c r="K83" s="41">
        <f>'3c PC'!K20</f>
        <v>97.922728265618431</v>
      </c>
      <c r="L83" s="41">
        <f>'3c PC'!L20</f>
        <v>97.105569267855799</v>
      </c>
      <c r="M83" s="41">
        <f>'3c PC'!M20</f>
        <v>118.42842982944278</v>
      </c>
      <c r="N83" s="41">
        <f>'3c PC'!N20</f>
        <v>116.25570175281975</v>
      </c>
      <c r="O83" s="31"/>
      <c r="P83" s="41" t="str">
        <f>'3c PC'!P20</f>
        <v>-</v>
      </c>
      <c r="Q83" s="41" t="str">
        <f>'3c PC'!Q20</f>
        <v>-</v>
      </c>
      <c r="R83" s="41" t="str">
        <f>'3c PC'!R20</f>
        <v>-</v>
      </c>
      <c r="S83" s="41" t="str">
        <f>'3c PC'!S20</f>
        <v>-</v>
      </c>
      <c r="T83" s="41" t="str">
        <f>'3c PC'!T20</f>
        <v>-</v>
      </c>
      <c r="U83" s="41" t="str">
        <f>'3c PC'!U20</f>
        <v>-</v>
      </c>
      <c r="V83" s="41" t="str">
        <f>'3c PC'!V20</f>
        <v>-</v>
      </c>
      <c r="W83" s="41" t="str">
        <f>'3c PC'!W20</f>
        <v>-</v>
      </c>
      <c r="X83" s="41" t="str">
        <f>'3c PC'!X20</f>
        <v>-</v>
      </c>
      <c r="Y83" s="41" t="str">
        <f>'3c PC'!Y20</f>
        <v>-</v>
      </c>
      <c r="Z83" s="41" t="str">
        <f>'3c PC'!Z20</f>
        <v>-</v>
      </c>
      <c r="AA83" s="29"/>
    </row>
    <row r="84" spans="1:27" s="30" customFormat="1" ht="11.5" x14ac:dyDescent="0.25">
      <c r="A84" s="273">
        <v>4</v>
      </c>
      <c r="B84" s="142" t="s">
        <v>355</v>
      </c>
      <c r="C84" s="142" t="s">
        <v>346</v>
      </c>
      <c r="D84" s="140" t="s">
        <v>325</v>
      </c>
      <c r="E84" s="134"/>
      <c r="F84" s="31"/>
      <c r="G84" s="41">
        <f>IF('3d NC-Elec'!H34="-","-",'3d NC-Elec'!H34)</f>
        <v>124.32510980430499</v>
      </c>
      <c r="H84" s="41">
        <f>'3d NC-Elec'!I34</f>
        <v>125.0721377222405</v>
      </c>
      <c r="I84" s="41">
        <f>'3d NC-Elec'!J34</f>
        <v>133.59697691662672</v>
      </c>
      <c r="J84" s="41">
        <f>'3d NC-Elec'!K34</f>
        <v>133.03511119724311</v>
      </c>
      <c r="K84" s="41">
        <f>'3d NC-Elec'!L34</f>
        <v>121.99631967072624</v>
      </c>
      <c r="L84" s="41">
        <f>'3d NC-Elec'!M34</f>
        <v>122.89186726683339</v>
      </c>
      <c r="M84" s="41">
        <f>'3d NC-Elec'!N34</f>
        <v>123.93080072985816</v>
      </c>
      <c r="N84" s="41">
        <f>'3d NC-Elec'!O34</f>
        <v>123.53427285580439</v>
      </c>
      <c r="O84" s="31"/>
      <c r="P84" s="41" t="str">
        <f>'3d NC-Elec'!Q34</f>
        <v>-</v>
      </c>
      <c r="Q84" s="41" t="str">
        <f>'3d NC-Elec'!R34</f>
        <v>-</v>
      </c>
      <c r="R84" s="41" t="str">
        <f>'3d NC-Elec'!S34</f>
        <v>-</v>
      </c>
      <c r="S84" s="41" t="str">
        <f>'3d NC-Elec'!T34</f>
        <v>-</v>
      </c>
      <c r="T84" s="41" t="str">
        <f>'3d NC-Elec'!U34</f>
        <v>-</v>
      </c>
      <c r="U84" s="41" t="str">
        <f>'3d NC-Elec'!V34</f>
        <v>-</v>
      </c>
      <c r="V84" s="41" t="str">
        <f>'3d NC-Elec'!W34</f>
        <v>-</v>
      </c>
      <c r="W84" s="41" t="str">
        <f>'3d NC-Elec'!X34</f>
        <v>-</v>
      </c>
      <c r="X84" s="41" t="str">
        <f>'3d NC-Elec'!Y34</f>
        <v>-</v>
      </c>
      <c r="Y84" s="41" t="str">
        <f>'3d NC-Elec'!Z34</f>
        <v>-</v>
      </c>
      <c r="Z84" s="41" t="str">
        <f>'3d NC-Elec'!AA34</f>
        <v>-</v>
      </c>
      <c r="AA84" s="29"/>
    </row>
    <row r="85" spans="1:27" s="30" customFormat="1" ht="11.5" x14ac:dyDescent="0.25">
      <c r="A85" s="273">
        <v>5</v>
      </c>
      <c r="B85" s="142" t="s">
        <v>352</v>
      </c>
      <c r="C85" s="142" t="s">
        <v>347</v>
      </c>
      <c r="D85" s="140" t="s">
        <v>325</v>
      </c>
      <c r="E85" s="134"/>
      <c r="F85" s="31"/>
      <c r="G85" s="41">
        <f>IF('3f CPIH'!C$16="-","-",'3g OC '!$E$8*('3f CPIH'!C$16/'3f CPIH'!$G$16))</f>
        <v>76.533089989502642</v>
      </c>
      <c r="H85" s="41">
        <f>IF('3f CPIH'!D$16="-","-",'3g OC '!$E$8*('3f CPIH'!D$16/'3f CPIH'!$G$16))</f>
        <v>76.686309388881014</v>
      </c>
      <c r="I85" s="41">
        <f>IF('3f CPIH'!E$16="-","-",'3g OC '!$E$8*('3f CPIH'!E$16/'3f CPIH'!$G$16))</f>
        <v>76.916138487948601</v>
      </c>
      <c r="J85" s="41">
        <f>IF('3f CPIH'!F$16="-","-",'3g OC '!$E$8*('3f CPIH'!F$16/'3f CPIH'!$G$16))</f>
        <v>77.375796686083746</v>
      </c>
      <c r="K85" s="41">
        <f>IF('3f CPIH'!G$16="-","-",'3g OC '!$E$8*('3f CPIH'!G$16/'3f CPIH'!$G$16))</f>
        <v>78.29511308235405</v>
      </c>
      <c r="L85" s="41">
        <f>IF('3f CPIH'!H$16="-","-",'3g OC '!$E$8*('3f CPIH'!H$16/'3f CPIH'!$G$16))</f>
        <v>79.291039178313554</v>
      </c>
      <c r="M85" s="41">
        <f>IF('3f CPIH'!I$16="-","-",'3g OC '!$E$8*('3f CPIH'!I$16/'3f CPIH'!$G$16))</f>
        <v>80.440184673651416</v>
      </c>
      <c r="N85" s="41">
        <f>IF('3f CPIH'!J$16="-","-",'3g OC '!$E$8*('3f CPIH'!J$16/'3f CPIH'!$G$16))</f>
        <v>81.129671970854147</v>
      </c>
      <c r="O85" s="31"/>
      <c r="P85" s="41">
        <f>IF('3f CPIH'!L$16="-","-",'3g OC '!$E$8*('3f CPIH'!L$16/'3f CPIH'!$G$16))</f>
        <v>81.129671970854147</v>
      </c>
      <c r="Q85" s="41" t="str">
        <f>IF('3f CPIH'!M$16="-","-",'3g OC '!$E$8*('3f CPIH'!M$16/'3f CPIH'!$G$16))</f>
        <v>-</v>
      </c>
      <c r="R85" s="41" t="str">
        <f>IF('3f CPIH'!N$16="-","-",'3g OC '!$E$8*('3f CPIH'!N$16/'3f CPIH'!$G$16))</f>
        <v>-</v>
      </c>
      <c r="S85" s="41" t="str">
        <f>IF('3f CPIH'!O$16="-","-",'3g OC '!$E$8*('3f CPIH'!O$16/'3f CPIH'!$G$16))</f>
        <v>-</v>
      </c>
      <c r="T85" s="41" t="str">
        <f>IF('3f CPIH'!P$16="-","-",'3g OC '!$E$8*('3f CPIH'!P$16/'3f CPIH'!$G$16))</f>
        <v>-</v>
      </c>
      <c r="U85" s="41" t="str">
        <f>IF('3f CPIH'!Q$16="-","-",'3g OC '!$E$8*('3f CPIH'!Q$16/'3f CPIH'!$G$16))</f>
        <v>-</v>
      </c>
      <c r="V85" s="41" t="str">
        <f>IF('3f CPIH'!R$16="-","-",'3g OC '!$E$8*('3f CPIH'!R$16/'3f CPIH'!$G$16))</f>
        <v>-</v>
      </c>
      <c r="W85" s="41" t="str">
        <f>IF('3f CPIH'!S$16="-","-",'3g OC '!$E$8*('3f CPIH'!S$16/'3f CPIH'!$G$16))</f>
        <v>-</v>
      </c>
      <c r="X85" s="41" t="str">
        <f>IF('3f CPIH'!T$16="-","-",'3g OC '!$E$8*('3f CPIH'!T$16/'3f CPIH'!$G$16))</f>
        <v>-</v>
      </c>
      <c r="Y85" s="41" t="str">
        <f>IF('3f CPIH'!U$16="-","-",'3g OC '!$E$8*('3f CPIH'!U$16/'3f CPIH'!$G$16))</f>
        <v>-</v>
      </c>
      <c r="Z85" s="41" t="str">
        <f>IF('3f CPIH'!V$16="-","-",'3g OC '!$E$8*('3f CPIH'!V$16/'3f CPIH'!$G$16))</f>
        <v>-</v>
      </c>
      <c r="AA85" s="29"/>
    </row>
    <row r="86" spans="1:27" s="30" customFormat="1" ht="11.5" x14ac:dyDescent="0.25">
      <c r="A86" s="273">
        <v>6</v>
      </c>
      <c r="B86" s="142" t="s">
        <v>352</v>
      </c>
      <c r="C86" s="142" t="s">
        <v>45</v>
      </c>
      <c r="D86" s="140" t="s">
        <v>325</v>
      </c>
      <c r="E86" s="134"/>
      <c r="F86" s="31"/>
      <c r="G86" s="41" t="s">
        <v>336</v>
      </c>
      <c r="H86" s="41" t="s">
        <v>336</v>
      </c>
      <c r="I86" s="41" t="s">
        <v>336</v>
      </c>
      <c r="J86" s="41" t="s">
        <v>336</v>
      </c>
      <c r="K86" s="41">
        <f>IF('3h SMNCC'!F$36="-","-",'3h SMNCC'!F$36)</f>
        <v>0</v>
      </c>
      <c r="L86" s="41">
        <f>IF('3h SMNCC'!G$36="-","-",'3h SMNCC'!G$36)</f>
        <v>-0.20799732489328449</v>
      </c>
      <c r="M86" s="41">
        <f>IF('3h SMNCC'!H$36="-","-",'3h SMNCC'!H$36)</f>
        <v>2.3528451635617831</v>
      </c>
      <c r="N86" s="41">
        <f>IF('3h SMNCC'!I$36="-","-",'3h SMNCC'!I$36)</f>
        <v>7.276170729762069</v>
      </c>
      <c r="O86" s="31"/>
      <c r="P86" s="41" t="str">
        <f>IF('3h SMNCC'!K$36="-","-",'3h SMNCC'!K$36)</f>
        <v>-</v>
      </c>
      <c r="Q86" s="41" t="str">
        <f>IF('3h SMNCC'!L$36="-","-",'3h SMNCC'!L$36)</f>
        <v>-</v>
      </c>
      <c r="R86" s="41" t="str">
        <f>IF('3h SMNCC'!M$36="-","-",'3h SMNCC'!M$36)</f>
        <v>-</v>
      </c>
      <c r="S86" s="41" t="str">
        <f>IF('3h SMNCC'!N$36="-","-",'3h SMNCC'!N$36)</f>
        <v>-</v>
      </c>
      <c r="T86" s="41" t="str">
        <f>IF('3h SMNCC'!O$36="-","-",'3h SMNCC'!O$36)</f>
        <v>-</v>
      </c>
      <c r="U86" s="41" t="str">
        <f>IF('3h SMNCC'!P$36="-","-",'3h SMNCC'!P$36)</f>
        <v>-</v>
      </c>
      <c r="V86" s="41" t="str">
        <f>IF('3h SMNCC'!Q$36="-","-",'3h SMNCC'!Q$36)</f>
        <v>-</v>
      </c>
      <c r="W86" s="41" t="str">
        <f>IF('3h SMNCC'!R$36="-","-",'3h SMNCC'!R$36)</f>
        <v>-</v>
      </c>
      <c r="X86" s="41" t="str">
        <f>IF('3h SMNCC'!S$36="-","-",'3h SMNCC'!S$36)</f>
        <v>-</v>
      </c>
      <c r="Y86" s="41" t="str">
        <f>IF('3h SMNCC'!T$36="-","-",'3h SMNCC'!T$36)</f>
        <v>-</v>
      </c>
      <c r="Z86" s="41" t="str">
        <f>IF('3h SMNCC'!U$36="-","-",'3h SMNCC'!U$36)</f>
        <v>-</v>
      </c>
      <c r="AA86" s="29"/>
    </row>
    <row r="87" spans="1:27" s="30" customFormat="1" ht="11.5" x14ac:dyDescent="0.25">
      <c r="A87" s="273">
        <v>7</v>
      </c>
      <c r="B87" s="142" t="s">
        <v>352</v>
      </c>
      <c r="C87" s="142" t="s">
        <v>399</v>
      </c>
      <c r="D87" s="140" t="s">
        <v>325</v>
      </c>
      <c r="E87" s="134"/>
      <c r="F87" s="31"/>
      <c r="G87" s="41">
        <f>IF('3f CPIH'!C$16="-","-",'3i PAAC PAP'!$G$10*('3f CPIH'!C$16/'3f CPIH'!$G$16))</f>
        <v>4.3957347110466403</v>
      </c>
      <c r="H87" s="41">
        <f>IF('3f CPIH'!D$16="-","-",'3i PAAC PAP'!$G$10*('3f CPIH'!D$16/'3f CPIH'!$G$16))</f>
        <v>4.4045349807384246</v>
      </c>
      <c r="I87" s="41">
        <f>IF('3f CPIH'!E$16="-","-",'3i PAAC PAP'!$G$10*('3f CPIH'!E$16/'3f CPIH'!$G$16))</f>
        <v>4.417735385276103</v>
      </c>
      <c r="J87" s="41">
        <f>IF('3f CPIH'!F$16="-","-",'3i PAAC PAP'!$G$10*('3f CPIH'!F$16/'3f CPIH'!$G$16))</f>
        <v>4.4441361943514579</v>
      </c>
      <c r="K87" s="41">
        <f>IF('3f CPIH'!G$16="-","-",'3i PAAC PAP'!$G$10*('3f CPIH'!G$16/'3f CPIH'!$G$16))</f>
        <v>4.4969378125021686</v>
      </c>
      <c r="L87" s="41">
        <f>IF('3f CPIH'!H$16="-","-",'3i PAAC PAP'!$G$10*('3f CPIH'!H$16/'3f CPIH'!$G$16))</f>
        <v>4.5541395654987715</v>
      </c>
      <c r="M87" s="41">
        <f>IF('3f CPIH'!I$16="-","-",'3i PAAC PAP'!$G$10*('3f CPIH'!I$16/'3f CPIH'!$G$16))</f>
        <v>4.6201415881871588</v>
      </c>
      <c r="N87" s="41">
        <f>IF('3f CPIH'!J$16="-","-",'3i PAAC PAP'!$G$10*('3f CPIH'!J$16/'3f CPIH'!$G$16))</f>
        <v>4.659742801800193</v>
      </c>
      <c r="O87" s="31"/>
      <c r="P87" s="41">
        <f>IF('3f CPIH'!L$16="-","-",'3i PAAC PAP'!$G$10*('3f CPIH'!L$16/'3f CPIH'!$G$16))</f>
        <v>4.659742801800193</v>
      </c>
      <c r="Q87" s="41" t="str">
        <f>IF('3f CPIH'!M$16="-","-",'3i PAAC PAP'!$G$10*('3f CPIH'!M$16/'3f CPIH'!$G$16))</f>
        <v>-</v>
      </c>
      <c r="R87" s="41" t="str">
        <f>IF('3f CPIH'!N$16="-","-",'3i PAAC PAP'!$G$10*('3f CPIH'!N$16/'3f CPIH'!$G$16))</f>
        <v>-</v>
      </c>
      <c r="S87" s="41" t="str">
        <f>IF('3f CPIH'!O$16="-","-",'3i PAAC PAP'!$G$10*('3f CPIH'!O$16/'3f CPIH'!$G$16))</f>
        <v>-</v>
      </c>
      <c r="T87" s="41" t="str">
        <f>IF('3f CPIH'!P$16="-","-",'3i PAAC PAP'!$G$10*('3f CPIH'!P$16/'3f CPIH'!$G$16))</f>
        <v>-</v>
      </c>
      <c r="U87" s="41" t="str">
        <f>IF('3f CPIH'!Q$16="-","-",'3i PAAC PAP'!$G$10*('3f CPIH'!Q$16/'3f CPIH'!$G$16))</f>
        <v>-</v>
      </c>
      <c r="V87" s="41" t="str">
        <f>IF('3f CPIH'!R$16="-","-",'3i PAAC PAP'!$G$10*('3f CPIH'!R$16/'3f CPIH'!$G$16))</f>
        <v>-</v>
      </c>
      <c r="W87" s="41" t="str">
        <f>IF('3f CPIH'!S$16="-","-",'3i PAAC PAP'!$G$10*('3f CPIH'!S$16/'3f CPIH'!$G$16))</f>
        <v>-</v>
      </c>
      <c r="X87" s="41" t="str">
        <f>IF('3f CPIH'!T$16="-","-",'3i PAAC PAP'!$G$10*('3f CPIH'!T$16/'3f CPIH'!$G$16))</f>
        <v>-</v>
      </c>
      <c r="Y87" s="41" t="str">
        <f>IF('3f CPIH'!U$16="-","-",'3i PAAC PAP'!$G$10*('3f CPIH'!U$16/'3f CPIH'!$G$16))</f>
        <v>-</v>
      </c>
      <c r="Z87" s="41" t="str">
        <f>IF('3f CPIH'!V$16="-","-",'3i PAAC PAP'!$G$10*('3f CPIH'!V$16/'3f CPIH'!$G$16))</f>
        <v>-</v>
      </c>
      <c r="AA87" s="29"/>
    </row>
    <row r="88" spans="1:27" s="30" customFormat="1" ht="11.5" x14ac:dyDescent="0.25">
      <c r="A88" s="273">
        <v>8</v>
      </c>
      <c r="B88" s="142" t="s">
        <v>352</v>
      </c>
      <c r="C88" s="142" t="s">
        <v>417</v>
      </c>
      <c r="D88" s="140" t="s">
        <v>325</v>
      </c>
      <c r="E88" s="134"/>
      <c r="F88" s="31"/>
      <c r="G88" s="41">
        <f>IF(G81="-","-",SUM(G81:G86)*'3i PAAC PAP'!$G$22)</f>
        <v>6.6429477001884729</v>
      </c>
      <c r="H88" s="41">
        <f>IF(H81="-","-",SUM(H81:H86)*'3i PAAC PAP'!$G$22)</f>
        <v>6.3695912366824396</v>
      </c>
      <c r="I88" s="41">
        <f>IF(I81="-","-",SUM(I81:I86)*'3i PAAC PAP'!$G$22)</f>
        <v>6.5136583854868961</v>
      </c>
      <c r="J88" s="41">
        <f>IF(J81="-","-",SUM(J81:J86)*'3i PAAC PAP'!$G$22)</f>
        <v>6.3875304413786163</v>
      </c>
      <c r="K88" s="41">
        <f>IF(K81="-","-",SUM(K81:K86)*'3i PAAC PAP'!$G$22)</f>
        <v>6.8233652986473903</v>
      </c>
      <c r="L88" s="41">
        <f>IF(L81="-","-",SUM(L81:L86)*'3i PAAC PAP'!$G$22)</f>
        <v>6.738782181882593</v>
      </c>
      <c r="M88" s="41">
        <f>IF(M81="-","-",SUM(M81:M86)*'3i PAAC PAP'!$G$22)</f>
        <v>7.3788982797287961</v>
      </c>
      <c r="N88" s="41">
        <f>IF(N81="-","-",SUM(N81:N86)*'3i PAAC PAP'!$G$22)</f>
        <v>7.6978339344432571</v>
      </c>
      <c r="O88" s="31"/>
      <c r="P88" s="41" t="str">
        <f>IF(P81="-","-",SUM(P81:P86)*'3i PAAC PAP'!$G$22)</f>
        <v>-</v>
      </c>
      <c r="Q88" s="41" t="str">
        <f>IF(Q81="-","-",SUM(Q81:Q86)*'3i PAAC PAP'!$G$22)</f>
        <v>-</v>
      </c>
      <c r="R88" s="41" t="str">
        <f>IF(R81="-","-",SUM(R81:R86)*'3i PAAC PAP'!$G$22)</f>
        <v>-</v>
      </c>
      <c r="S88" s="41" t="str">
        <f>IF(S81="-","-",SUM(S81:S86)*'3i PAAC PAP'!$G$22)</f>
        <v>-</v>
      </c>
      <c r="T88" s="41" t="str">
        <f>IF(T81="-","-",SUM(T81:T86)*'3i PAAC PAP'!$G$22)</f>
        <v>-</v>
      </c>
      <c r="U88" s="41" t="str">
        <f>IF(U81="-","-",SUM(U81:U86)*'3i PAAC PAP'!$G$22)</f>
        <v>-</v>
      </c>
      <c r="V88" s="41" t="str">
        <f>IF(V81="-","-",SUM(V81:V86)*'3i PAAC PAP'!$G$22)</f>
        <v>-</v>
      </c>
      <c r="W88" s="41" t="str">
        <f>IF(W81="-","-",SUM(W81:W86)*'3i PAAC PAP'!$G$22)</f>
        <v>-</v>
      </c>
      <c r="X88" s="41" t="str">
        <f>IF(X81="-","-",SUM(X81:X86)*'3i PAAC PAP'!$G$22)</f>
        <v>-</v>
      </c>
      <c r="Y88" s="41" t="str">
        <f>IF(Y81="-","-",SUM(Y81:Y86)*'3i PAAC PAP'!$G$22)</f>
        <v>-</v>
      </c>
      <c r="Z88" s="41" t="str">
        <f>IF(Z81="-","-",SUM(Z81:Z86)*'3i PAAC PAP'!$G$22)</f>
        <v>-</v>
      </c>
      <c r="AA88" s="29"/>
    </row>
    <row r="89" spans="1:27" s="30" customFormat="1" ht="11.5" x14ac:dyDescent="0.25">
      <c r="A89" s="273">
        <v>9</v>
      </c>
      <c r="B89" s="142" t="s">
        <v>398</v>
      </c>
      <c r="C89" s="142" t="s">
        <v>548</v>
      </c>
      <c r="D89" s="140" t="s">
        <v>325</v>
      </c>
      <c r="E89" s="134"/>
      <c r="F89" s="31"/>
      <c r="G89" s="41">
        <f>IF(G81="-","-",SUM(G81:G88)*'3j EBIT'!$E$8)</f>
        <v>8.9492302582300614</v>
      </c>
      <c r="H89" s="41">
        <f>IF(H81="-","-",SUM(H81:H88)*'3j EBIT'!$E$8)</f>
        <v>8.5845745569485334</v>
      </c>
      <c r="I89" s="41">
        <f>IF(I81="-","-",SUM(I81:I88)*'3j EBIT'!$E$8)</f>
        <v>8.7770981035716868</v>
      </c>
      <c r="J89" s="41">
        <f>IF(J81="-","-",SUM(J81:J88)*'3j EBIT'!$E$8)</f>
        <v>8.609268732515698</v>
      </c>
      <c r="K89" s="41">
        <f>IF(K81="-","-",SUM(K81:K88)*'3j EBIT'!$E$8)</f>
        <v>9.191939348411621</v>
      </c>
      <c r="L89" s="41">
        <f>IF(L81="-","-",SUM(L81:L88)*'3j EBIT'!$E$8)</f>
        <v>9.080141130107906</v>
      </c>
      <c r="M89" s="41">
        <f>IF(M81="-","-",SUM(M81:M88)*'3j EBIT'!$E$8)</f>
        <v>9.9356973213328033</v>
      </c>
      <c r="N89" s="41">
        <f>IF(N81="-","-",SUM(N81:N88)*'3j EBIT'!$E$8)</f>
        <v>10.36210286785146</v>
      </c>
      <c r="O89" s="31"/>
      <c r="P89" s="41" t="str">
        <f>IF(P81="-","-",SUM(P81:P88)*'3j EBIT'!$E$8)</f>
        <v>-</v>
      </c>
      <c r="Q89" s="41" t="str">
        <f>IF(Q81="-","-",SUM(Q81:Q88)*'3j EBIT'!$E$8)</f>
        <v>-</v>
      </c>
      <c r="R89" s="41" t="str">
        <f>IF(R81="-","-",SUM(R81:R88)*'3j EBIT'!$E$8)</f>
        <v>-</v>
      </c>
      <c r="S89" s="41" t="str">
        <f>IF(S81="-","-",SUM(S81:S88)*'3j EBIT'!$E$8)</f>
        <v>-</v>
      </c>
      <c r="T89" s="41" t="str">
        <f>IF(T81="-","-",SUM(T81:T88)*'3j EBIT'!$E$8)</f>
        <v>-</v>
      </c>
      <c r="U89" s="41" t="str">
        <f>IF(U81="-","-",SUM(U81:U88)*'3j EBIT'!$E$8)</f>
        <v>-</v>
      </c>
      <c r="V89" s="41" t="str">
        <f>IF(V81="-","-",SUM(V81:V88)*'3j EBIT'!$E$8)</f>
        <v>-</v>
      </c>
      <c r="W89" s="41" t="str">
        <f>IF(W81="-","-",SUM(W81:W88)*'3j EBIT'!$E$8)</f>
        <v>-</v>
      </c>
      <c r="X89" s="41" t="str">
        <f>IF(X81="-","-",SUM(X81:X88)*'3j EBIT'!$E$8)</f>
        <v>-</v>
      </c>
      <c r="Y89" s="41" t="str">
        <f>IF(Y81="-","-",SUM(Y81:Y88)*'3j EBIT'!$E$8)</f>
        <v>-</v>
      </c>
      <c r="Z89" s="41" t="str">
        <f>IF(Z81="-","-",SUM(Z81:Z88)*'3j EBIT'!$E$8)</f>
        <v>-</v>
      </c>
      <c r="AA89" s="29"/>
    </row>
    <row r="90" spans="1:27" s="30" customFormat="1" ht="11.5" x14ac:dyDescent="0.25">
      <c r="A90" s="273">
        <v>10</v>
      </c>
      <c r="B90" s="190" t="s">
        <v>294</v>
      </c>
      <c r="C90" s="190" t="s">
        <v>549</v>
      </c>
      <c r="D90" s="140" t="s">
        <v>325</v>
      </c>
      <c r="E90" s="134"/>
      <c r="F90" s="31"/>
      <c r="G90" s="41">
        <f>IF(G81="-","-",SUM(G81:G83,G85:G89)*'3k HAP'!$E$9)</f>
        <v>5.1483951389949176</v>
      </c>
      <c r="H90" s="41">
        <f>IF(H81="-","-",SUM(H81:H83,H85:H89)*'3k HAP'!$E$9)</f>
        <v>4.8544614469326177</v>
      </c>
      <c r="I90" s="41">
        <f>IF(I81="-","-",SUM(I81:I83,I85:I89)*'3k HAP'!$E$9)</f>
        <v>4.8805265600627266</v>
      </c>
      <c r="J90" s="41">
        <f>IF(J81="-","-",SUM(J81:J83,J85:J89)*'3k HAP'!$E$9)</f>
        <v>4.7583574526409418</v>
      </c>
      <c r="K90" s="41">
        <f>IF(K81="-","-",SUM(K81:K83,K85:K89)*'3k HAP'!$E$9)</f>
        <v>5.3705477832349535</v>
      </c>
      <c r="L90" s="41">
        <f>IF(L81="-","-",SUM(L81:L83,L85:L89)*'3k HAP'!$E$9)</f>
        <v>5.2707829998406721</v>
      </c>
      <c r="M90" s="41">
        <f>IF(M81="-","-",SUM(M81:M83,M85:M89)*'3k HAP'!$E$9)</f>
        <v>5.9199980324957178</v>
      </c>
      <c r="N90" s="41">
        <f>IF(N81="-","-",SUM(N81:N83,N85:N89)*'3k HAP'!$E$9)</f>
        <v>6.2568003652131328</v>
      </c>
      <c r="O90" s="31"/>
      <c r="P90" s="41" t="str">
        <f>IF(P81="-","-",SUM(P81:P83,P85:P89)*'3k HAP'!$E$9)</f>
        <v>-</v>
      </c>
      <c r="Q90" s="41" t="str">
        <f>IF(Q81="-","-",SUM(Q81:Q83,Q85:Q89)*'3k HAP'!$E$9)</f>
        <v>-</v>
      </c>
      <c r="R90" s="41" t="str">
        <f>IF(R81="-","-",SUM(R81:R83,R85:R89)*'3k HAP'!$E$9)</f>
        <v>-</v>
      </c>
      <c r="S90" s="41" t="str">
        <f>IF(S81="-","-",SUM(S81:S83,S85:S89)*'3k HAP'!$E$9)</f>
        <v>-</v>
      </c>
      <c r="T90" s="41" t="str">
        <f>IF(T81="-","-",SUM(T81:T83,T85:T89)*'3k HAP'!$E$9)</f>
        <v>-</v>
      </c>
      <c r="U90" s="41" t="str">
        <f>IF(U81="-","-",SUM(U81:U83,U85:U89)*'3k HAP'!$E$9)</f>
        <v>-</v>
      </c>
      <c r="V90" s="41" t="str">
        <f>IF(V81="-","-",SUM(V81:V83,V85:V89)*'3k HAP'!$E$9)</f>
        <v>-</v>
      </c>
      <c r="W90" s="41" t="str">
        <f>IF(W81="-","-",SUM(W81:W83,W85:W89)*'3k HAP'!$E$9)</f>
        <v>-</v>
      </c>
      <c r="X90" s="41" t="str">
        <f>IF(X81="-","-",SUM(X81:X83,X85:X89)*'3k HAP'!$E$9)</f>
        <v>-</v>
      </c>
      <c r="Y90" s="41" t="str">
        <f>IF(Y81="-","-",SUM(Y81:Y83,Y85:Y89)*'3k HAP'!$E$9)</f>
        <v>-</v>
      </c>
      <c r="Z90" s="41" t="str">
        <f>IF(Z81="-","-",SUM(Z81:Z83,Z85:Z89)*'3k HAP'!$E$9)</f>
        <v>-</v>
      </c>
      <c r="AA90" s="29"/>
    </row>
    <row r="91" spans="1:27" s="30" customFormat="1" ht="11.5" x14ac:dyDescent="0.25">
      <c r="A91" s="273">
        <v>11</v>
      </c>
      <c r="B91" s="142" t="s">
        <v>46</v>
      </c>
      <c r="C91" s="142" t="str">
        <f>B91&amp;"_"&amp;D91</f>
        <v>Total_North West</v>
      </c>
      <c r="D91" s="140" t="s">
        <v>325</v>
      </c>
      <c r="E91" s="134"/>
      <c r="F91" s="31"/>
      <c r="G91" s="41">
        <f t="shared" ref="G91:N91" si="12">IF(G81="-","-",SUM(G81:G90))</f>
        <v>485.10974425143871</v>
      </c>
      <c r="H91" s="41">
        <f t="shared" si="12"/>
        <v>465.25874952748813</v>
      </c>
      <c r="I91" s="41">
        <f t="shared" si="12"/>
        <v>475.61015643056533</v>
      </c>
      <c r="J91" s="41">
        <f t="shared" si="12"/>
        <v>466.48703315966713</v>
      </c>
      <c r="K91" s="41">
        <f t="shared" si="12"/>
        <v>498.34876862699502</v>
      </c>
      <c r="L91" s="41">
        <f t="shared" si="12"/>
        <v>492.2530888724699</v>
      </c>
      <c r="M91" s="41">
        <f t="shared" si="12"/>
        <v>538.7871333187129</v>
      </c>
      <c r="N91" s="41">
        <f t="shared" si="12"/>
        <v>561.9927383831415</v>
      </c>
      <c r="O91" s="31"/>
      <c r="P91" s="41" t="str">
        <f t="shared" ref="P91:Z91" si="13">IF(P81="-","-",SUM(P81:P90))</f>
        <v>-</v>
      </c>
      <c r="Q91" s="41" t="str">
        <f t="shared" si="13"/>
        <v>-</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25">
      <c r="A92" s="273">
        <v>1</v>
      </c>
      <c r="B92" s="138" t="s">
        <v>353</v>
      </c>
      <c r="C92" s="138" t="s">
        <v>344</v>
      </c>
      <c r="D92" s="141" t="s">
        <v>326</v>
      </c>
      <c r="E92" s="137"/>
      <c r="F92" s="31"/>
      <c r="G92" s="135">
        <f>IF('3a DF'!H21="-","-",'3a DF'!H21)</f>
        <v>187.08277546302696</v>
      </c>
      <c r="H92" s="135">
        <f>'3a DF'!I21</f>
        <v>167.58845420317061</v>
      </c>
      <c r="I92" s="135">
        <f>'3a DF'!J21</f>
        <v>150.96325413576571</v>
      </c>
      <c r="J92" s="135">
        <f>'3a DF'!K21</f>
        <v>143.46266996123023</v>
      </c>
      <c r="K92" s="135">
        <f>'3a DF'!L21</f>
        <v>167.82751037114346</v>
      </c>
      <c r="L92" s="135">
        <f>'3a DF'!M21</f>
        <v>161.32261277055267</v>
      </c>
      <c r="M92" s="135">
        <f>'3a DF'!N21</f>
        <v>172.73079521476018</v>
      </c>
      <c r="N92" s="135">
        <f>'3a DF'!O21</f>
        <v>192.19885981753424</v>
      </c>
      <c r="O92" s="31"/>
      <c r="P92" s="135" t="str">
        <f>'3a DF'!Q21</f>
        <v>-</v>
      </c>
      <c r="Q92" s="135" t="str">
        <f>'3a DF'!R21</f>
        <v>-</v>
      </c>
      <c r="R92" s="135" t="str">
        <f>'3a DF'!S21</f>
        <v>-</v>
      </c>
      <c r="S92" s="135" t="str">
        <f>'3a DF'!T21</f>
        <v>-</v>
      </c>
      <c r="T92" s="135" t="str">
        <f>'3a DF'!U21</f>
        <v>-</v>
      </c>
      <c r="U92" s="135" t="str">
        <f>'3a DF'!V21</f>
        <v>-</v>
      </c>
      <c r="V92" s="135" t="str">
        <f>'3a DF'!W21</f>
        <v>-</v>
      </c>
      <c r="W92" s="135" t="str">
        <f>'3a DF'!X21</f>
        <v>-</v>
      </c>
      <c r="X92" s="135" t="str">
        <f>'3a DF'!Y21</f>
        <v>-</v>
      </c>
      <c r="Y92" s="135" t="str">
        <f>'3a DF'!Z21</f>
        <v>-</v>
      </c>
      <c r="Z92" s="135" t="str">
        <f>'3a DF'!AA21</f>
        <v>-</v>
      </c>
      <c r="AA92" s="29"/>
    </row>
    <row r="93" spans="1:27" s="30" customFormat="1" ht="11.5" x14ac:dyDescent="0.25">
      <c r="A93" s="273">
        <v>2</v>
      </c>
      <c r="B93" s="138" t="s">
        <v>353</v>
      </c>
      <c r="C93" s="138" t="s">
        <v>303</v>
      </c>
      <c r="D93" s="141" t="s">
        <v>326</v>
      </c>
      <c r="E93" s="137"/>
      <c r="F93" s="31"/>
      <c r="G93" s="135">
        <f>IF('3b CM'!F20="-","-",'3b CM'!F20)</f>
        <v>5.5253264395159783E-2</v>
      </c>
      <c r="H93" s="135">
        <f>'3b CM'!G20</f>
        <v>8.2879896592739671E-2</v>
      </c>
      <c r="I93" s="135">
        <f>'3b CM'!H20</f>
        <v>0.26097978458686133</v>
      </c>
      <c r="J93" s="135">
        <f>'3b CM'!I20</f>
        <v>0.26540344282564671</v>
      </c>
      <c r="K93" s="135">
        <f>'3b CM'!J20</f>
        <v>3.4087870316097875</v>
      </c>
      <c r="L93" s="135">
        <f>'3b CM'!K20</f>
        <v>3.3068678719644566</v>
      </c>
      <c r="M93" s="135">
        <f>'3b CM'!L20</f>
        <v>11.616376346884401</v>
      </c>
      <c r="N93" s="135">
        <f>'3b CM'!M20</f>
        <v>11.042857781904621</v>
      </c>
      <c r="O93" s="31"/>
      <c r="P93" s="135" t="str">
        <f>'3b CM'!O20</f>
        <v>-</v>
      </c>
      <c r="Q93" s="135" t="str">
        <f>'3b CM'!P20</f>
        <v>-</v>
      </c>
      <c r="R93" s="135" t="str">
        <f>'3b CM'!Q20</f>
        <v>-</v>
      </c>
      <c r="S93" s="135" t="str">
        <f>'3b CM'!R20</f>
        <v>-</v>
      </c>
      <c r="T93" s="135" t="str">
        <f>'3b CM'!S20</f>
        <v>-</v>
      </c>
      <c r="U93" s="135" t="str">
        <f>'3b CM'!T20</f>
        <v>-</v>
      </c>
      <c r="V93" s="135" t="str">
        <f>'3b CM'!U20</f>
        <v>-</v>
      </c>
      <c r="W93" s="135" t="str">
        <f>'3b CM'!V20</f>
        <v>-</v>
      </c>
      <c r="X93" s="135" t="str">
        <f>'3b CM'!W20</f>
        <v>-</v>
      </c>
      <c r="Y93" s="135" t="str">
        <f>'3b CM'!X20</f>
        <v>-</v>
      </c>
      <c r="Z93" s="135" t="str">
        <f>'3b CM'!Y20</f>
        <v>-</v>
      </c>
      <c r="AA93" s="29"/>
    </row>
    <row r="94" spans="1:27" s="30" customFormat="1" ht="11.5" x14ac:dyDescent="0.25">
      <c r="A94" s="273">
        <v>3</v>
      </c>
      <c r="B94" s="138" t="s">
        <v>2</v>
      </c>
      <c r="C94" s="138" t="s">
        <v>345</v>
      </c>
      <c r="D94" s="141" t="s">
        <v>326</v>
      </c>
      <c r="E94" s="137"/>
      <c r="F94" s="31"/>
      <c r="G94" s="135">
        <f>IF('3c PC'!G21="-","-",'3c PC'!G21)</f>
        <v>68.680424464545325</v>
      </c>
      <c r="H94" s="135">
        <f>'3c PC'!H21</f>
        <v>68.660471828680869</v>
      </c>
      <c r="I94" s="135">
        <f>'3c PC'!I21</f>
        <v>86.566135709071048</v>
      </c>
      <c r="J94" s="135">
        <f>'3c PC'!J21</f>
        <v>85.577943591331319</v>
      </c>
      <c r="K94" s="135">
        <f>'3c PC'!K21</f>
        <v>97.753778348648396</v>
      </c>
      <c r="L94" s="135">
        <f>'3c PC'!L21</f>
        <v>96.956376497034555</v>
      </c>
      <c r="M94" s="135">
        <f>'3c PC'!M21</f>
        <v>118.2945873792935</v>
      </c>
      <c r="N94" s="135">
        <f>'3c PC'!N21</f>
        <v>116.13820872670217</v>
      </c>
      <c r="O94" s="31"/>
      <c r="P94" s="135" t="str">
        <f>'3c PC'!P21</f>
        <v>-</v>
      </c>
      <c r="Q94" s="135" t="str">
        <f>'3c PC'!Q21</f>
        <v>-</v>
      </c>
      <c r="R94" s="135" t="str">
        <f>'3c PC'!R21</f>
        <v>-</v>
      </c>
      <c r="S94" s="135" t="str">
        <f>'3c PC'!S21</f>
        <v>-</v>
      </c>
      <c r="T94" s="135" t="str">
        <f>'3c PC'!T21</f>
        <v>-</v>
      </c>
      <c r="U94" s="135" t="str">
        <f>'3c PC'!U21</f>
        <v>-</v>
      </c>
      <c r="V94" s="135" t="str">
        <f>'3c PC'!V21</f>
        <v>-</v>
      </c>
      <c r="W94" s="135" t="str">
        <f>'3c PC'!W21</f>
        <v>-</v>
      </c>
      <c r="X94" s="135" t="str">
        <f>'3c PC'!X21</f>
        <v>-</v>
      </c>
      <c r="Y94" s="135" t="str">
        <f>'3c PC'!Y21</f>
        <v>-</v>
      </c>
      <c r="Z94" s="135" t="str">
        <f>'3c PC'!Z21</f>
        <v>-</v>
      </c>
      <c r="AA94" s="29"/>
    </row>
    <row r="95" spans="1:27" s="30" customFormat="1" ht="11.5" x14ac:dyDescent="0.25">
      <c r="A95" s="273">
        <v>4</v>
      </c>
      <c r="B95" s="138" t="s">
        <v>355</v>
      </c>
      <c r="C95" s="138" t="s">
        <v>346</v>
      </c>
      <c r="D95" s="141" t="s">
        <v>326</v>
      </c>
      <c r="E95" s="137"/>
      <c r="F95" s="31"/>
      <c r="G95" s="135">
        <f>IF('3d NC-Elec'!H35="-","-",'3d NC-Elec'!H35)</f>
        <v>122.08500414815211</v>
      </c>
      <c r="H95" s="135">
        <f>'3d NC-Elec'!I35</f>
        <v>122.81915865478281</v>
      </c>
      <c r="I95" s="135">
        <f>'3d NC-Elec'!J35</f>
        <v>131.63855203118507</v>
      </c>
      <c r="J95" s="135">
        <f>'3d NC-Elec'!K35</f>
        <v>131.08636885288198</v>
      </c>
      <c r="K95" s="135">
        <f>'3d NC-Elec'!L35</f>
        <v>129.90344141849408</v>
      </c>
      <c r="L95" s="135">
        <f>'3d NC-Elec'!M35</f>
        <v>130.78355618770024</v>
      </c>
      <c r="M95" s="135">
        <f>'3d NC-Elec'!N35</f>
        <v>127.01235937375483</v>
      </c>
      <c r="N95" s="135">
        <f>'3d NC-Elec'!O35</f>
        <v>126.61887448222694</v>
      </c>
      <c r="O95" s="31"/>
      <c r="P95" s="135" t="str">
        <f>'3d NC-Elec'!Q35</f>
        <v>-</v>
      </c>
      <c r="Q95" s="135" t="str">
        <f>'3d NC-Elec'!R35</f>
        <v>-</v>
      </c>
      <c r="R95" s="135" t="str">
        <f>'3d NC-Elec'!S35</f>
        <v>-</v>
      </c>
      <c r="S95" s="135" t="str">
        <f>'3d NC-Elec'!T35</f>
        <v>-</v>
      </c>
      <c r="T95" s="135" t="str">
        <f>'3d NC-Elec'!U35</f>
        <v>-</v>
      </c>
      <c r="U95" s="135" t="str">
        <f>'3d NC-Elec'!V35</f>
        <v>-</v>
      </c>
      <c r="V95" s="135" t="str">
        <f>'3d NC-Elec'!W35</f>
        <v>-</v>
      </c>
      <c r="W95" s="135" t="str">
        <f>'3d NC-Elec'!X35</f>
        <v>-</v>
      </c>
      <c r="X95" s="135" t="str">
        <f>'3d NC-Elec'!Y35</f>
        <v>-</v>
      </c>
      <c r="Y95" s="135" t="str">
        <f>'3d NC-Elec'!Z35</f>
        <v>-</v>
      </c>
      <c r="Z95" s="135" t="str">
        <f>'3d NC-Elec'!AA35</f>
        <v>-</v>
      </c>
      <c r="AA95" s="29"/>
    </row>
    <row r="96" spans="1:27" s="30" customFormat="1" ht="11.5" x14ac:dyDescent="0.25">
      <c r="A96" s="273">
        <v>5</v>
      </c>
      <c r="B96" s="138" t="s">
        <v>352</v>
      </c>
      <c r="C96" s="138" t="s">
        <v>347</v>
      </c>
      <c r="D96" s="141" t="s">
        <v>326</v>
      </c>
      <c r="E96" s="137"/>
      <c r="F96" s="31"/>
      <c r="G96" s="135">
        <f>IF('3f CPIH'!C$16="-","-",'3g OC '!$E$8*('3f CPIH'!C$16/'3f CPIH'!$G$16))</f>
        <v>76.533089989502642</v>
      </c>
      <c r="H96" s="135">
        <f>IF('3f CPIH'!D$16="-","-",'3g OC '!$E$8*('3f CPIH'!D$16/'3f CPIH'!$G$16))</f>
        <v>76.686309388881014</v>
      </c>
      <c r="I96" s="135">
        <f>IF('3f CPIH'!E$16="-","-",'3g OC '!$E$8*('3f CPIH'!E$16/'3f CPIH'!$G$16))</f>
        <v>76.916138487948601</v>
      </c>
      <c r="J96" s="135">
        <f>IF('3f CPIH'!F$16="-","-",'3g OC '!$E$8*('3f CPIH'!F$16/'3f CPIH'!$G$16))</f>
        <v>77.375796686083746</v>
      </c>
      <c r="K96" s="135">
        <f>IF('3f CPIH'!G$16="-","-",'3g OC '!$E$8*('3f CPIH'!G$16/'3f CPIH'!$G$16))</f>
        <v>78.29511308235405</v>
      </c>
      <c r="L96" s="135">
        <f>IF('3f CPIH'!H$16="-","-",'3g OC '!$E$8*('3f CPIH'!H$16/'3f CPIH'!$G$16))</f>
        <v>79.291039178313554</v>
      </c>
      <c r="M96" s="135">
        <f>IF('3f CPIH'!I$16="-","-",'3g OC '!$E$8*('3f CPIH'!I$16/'3f CPIH'!$G$16))</f>
        <v>80.440184673651416</v>
      </c>
      <c r="N96" s="135">
        <f>IF('3f CPIH'!J$16="-","-",'3g OC '!$E$8*('3f CPIH'!J$16/'3f CPIH'!$G$16))</f>
        <v>81.129671970854147</v>
      </c>
      <c r="O96" s="31"/>
      <c r="P96" s="135">
        <f>IF('3f CPIH'!L$16="-","-",'3g OC '!$E$8*('3f CPIH'!L$16/'3f CPIH'!$G$16))</f>
        <v>81.129671970854147</v>
      </c>
      <c r="Q96" s="135" t="str">
        <f>IF('3f CPIH'!M$16="-","-",'3g OC '!$E$8*('3f CPIH'!M$16/'3f CPIH'!$G$16))</f>
        <v>-</v>
      </c>
      <c r="R96" s="135" t="str">
        <f>IF('3f CPIH'!N$16="-","-",'3g OC '!$E$8*('3f CPIH'!N$16/'3f CPIH'!$G$16))</f>
        <v>-</v>
      </c>
      <c r="S96" s="135" t="str">
        <f>IF('3f CPIH'!O$16="-","-",'3g OC '!$E$8*('3f CPIH'!O$16/'3f CPIH'!$G$16))</f>
        <v>-</v>
      </c>
      <c r="T96" s="135" t="str">
        <f>IF('3f CPIH'!P$16="-","-",'3g OC '!$E$8*('3f CPIH'!P$16/'3f CPIH'!$G$16))</f>
        <v>-</v>
      </c>
      <c r="U96" s="135" t="str">
        <f>IF('3f CPIH'!Q$16="-","-",'3g OC '!$E$8*('3f CPIH'!Q$16/'3f CPIH'!$G$16))</f>
        <v>-</v>
      </c>
      <c r="V96" s="135" t="str">
        <f>IF('3f CPIH'!R$16="-","-",'3g OC '!$E$8*('3f CPIH'!R$16/'3f CPIH'!$G$16))</f>
        <v>-</v>
      </c>
      <c r="W96" s="135" t="str">
        <f>IF('3f CPIH'!S$16="-","-",'3g OC '!$E$8*('3f CPIH'!S$16/'3f CPIH'!$G$16))</f>
        <v>-</v>
      </c>
      <c r="X96" s="135" t="str">
        <f>IF('3f CPIH'!T$16="-","-",'3g OC '!$E$8*('3f CPIH'!T$16/'3f CPIH'!$G$16))</f>
        <v>-</v>
      </c>
      <c r="Y96" s="135" t="str">
        <f>IF('3f CPIH'!U$16="-","-",'3g OC '!$E$8*('3f CPIH'!U$16/'3f CPIH'!$G$16))</f>
        <v>-</v>
      </c>
      <c r="Z96" s="135" t="str">
        <f>IF('3f CPIH'!V$16="-","-",'3g OC '!$E$8*('3f CPIH'!V$16/'3f CPIH'!$G$16))</f>
        <v>-</v>
      </c>
      <c r="AA96" s="29"/>
    </row>
    <row r="97" spans="1:27" s="30" customFormat="1" ht="11.5" x14ac:dyDescent="0.25">
      <c r="A97" s="273">
        <v>6</v>
      </c>
      <c r="B97" s="138" t="s">
        <v>352</v>
      </c>
      <c r="C97" s="138" t="s">
        <v>45</v>
      </c>
      <c r="D97" s="141" t="s">
        <v>326</v>
      </c>
      <c r="E97" s="137"/>
      <c r="F97" s="31"/>
      <c r="G97" s="135" t="s">
        <v>336</v>
      </c>
      <c r="H97" s="135" t="s">
        <v>336</v>
      </c>
      <c r="I97" s="135" t="s">
        <v>336</v>
      </c>
      <c r="J97" s="135" t="s">
        <v>336</v>
      </c>
      <c r="K97" s="135">
        <f>IF('3h SMNCC'!F$36="-","-",'3h SMNCC'!F$36)</f>
        <v>0</v>
      </c>
      <c r="L97" s="135">
        <f>IF('3h SMNCC'!G$36="-","-",'3h SMNCC'!G$36)</f>
        <v>-0.20799732489328449</v>
      </c>
      <c r="M97" s="135">
        <f>IF('3h SMNCC'!H$36="-","-",'3h SMNCC'!H$36)</f>
        <v>2.3528451635617831</v>
      </c>
      <c r="N97" s="135">
        <f>IF('3h SMNCC'!I$36="-","-",'3h SMNCC'!I$36)</f>
        <v>7.276170729762069</v>
      </c>
      <c r="O97" s="31"/>
      <c r="P97" s="135" t="str">
        <f>IF('3h SMNCC'!K$36="-","-",'3h SMNCC'!K$36)</f>
        <v>-</v>
      </c>
      <c r="Q97" s="135" t="str">
        <f>IF('3h SMNCC'!L$36="-","-",'3h SMNCC'!L$36)</f>
        <v>-</v>
      </c>
      <c r="R97" s="135" t="str">
        <f>IF('3h SMNCC'!M$36="-","-",'3h SMNCC'!M$36)</f>
        <v>-</v>
      </c>
      <c r="S97" s="135" t="str">
        <f>IF('3h SMNCC'!N$36="-","-",'3h SMNCC'!N$36)</f>
        <v>-</v>
      </c>
      <c r="T97" s="135" t="str">
        <f>IF('3h SMNCC'!O$36="-","-",'3h SMNCC'!O$36)</f>
        <v>-</v>
      </c>
      <c r="U97" s="135" t="str">
        <f>IF('3h SMNCC'!P$36="-","-",'3h SMNCC'!P$36)</f>
        <v>-</v>
      </c>
      <c r="V97" s="135" t="str">
        <f>IF('3h SMNCC'!Q$36="-","-",'3h SMNCC'!Q$36)</f>
        <v>-</v>
      </c>
      <c r="W97" s="135" t="str">
        <f>IF('3h SMNCC'!R$36="-","-",'3h SMNCC'!R$36)</f>
        <v>-</v>
      </c>
      <c r="X97" s="135" t="str">
        <f>IF('3h SMNCC'!S$36="-","-",'3h SMNCC'!S$36)</f>
        <v>-</v>
      </c>
      <c r="Y97" s="135" t="str">
        <f>IF('3h SMNCC'!T$36="-","-",'3h SMNCC'!T$36)</f>
        <v>-</v>
      </c>
      <c r="Z97" s="135" t="str">
        <f>IF('3h SMNCC'!U$36="-","-",'3h SMNCC'!U$36)</f>
        <v>-</v>
      </c>
      <c r="AA97" s="29"/>
    </row>
    <row r="98" spans="1:27" s="30" customFormat="1" ht="11.5" x14ac:dyDescent="0.25">
      <c r="A98" s="273">
        <v>7</v>
      </c>
      <c r="B98" s="138" t="s">
        <v>352</v>
      </c>
      <c r="C98" s="138" t="s">
        <v>399</v>
      </c>
      <c r="D98" s="141" t="s">
        <v>326</v>
      </c>
      <c r="E98" s="137"/>
      <c r="F98" s="31"/>
      <c r="G98" s="135">
        <f>IF('3f CPIH'!C$16="-","-",'3i PAAC PAP'!$G$10*('3f CPIH'!C$16/'3f CPIH'!$G$16))</f>
        <v>4.3957347110466403</v>
      </c>
      <c r="H98" s="135">
        <f>IF('3f CPIH'!D$16="-","-",'3i PAAC PAP'!$G$10*('3f CPIH'!D$16/'3f CPIH'!$G$16))</f>
        <v>4.4045349807384246</v>
      </c>
      <c r="I98" s="135">
        <f>IF('3f CPIH'!E$16="-","-",'3i PAAC PAP'!$G$10*('3f CPIH'!E$16/'3f CPIH'!$G$16))</f>
        <v>4.417735385276103</v>
      </c>
      <c r="J98" s="135">
        <f>IF('3f CPIH'!F$16="-","-",'3i PAAC PAP'!$G$10*('3f CPIH'!F$16/'3f CPIH'!$G$16))</f>
        <v>4.4441361943514579</v>
      </c>
      <c r="K98" s="135">
        <f>IF('3f CPIH'!G$16="-","-",'3i PAAC PAP'!$G$10*('3f CPIH'!G$16/'3f CPIH'!$G$16))</f>
        <v>4.4969378125021686</v>
      </c>
      <c r="L98" s="135">
        <f>IF('3f CPIH'!H$16="-","-",'3i PAAC PAP'!$G$10*('3f CPIH'!H$16/'3f CPIH'!$G$16))</f>
        <v>4.5541395654987715</v>
      </c>
      <c r="M98" s="135">
        <f>IF('3f CPIH'!I$16="-","-",'3i PAAC PAP'!$G$10*('3f CPIH'!I$16/'3f CPIH'!$G$16))</f>
        <v>4.6201415881871588</v>
      </c>
      <c r="N98" s="135">
        <f>IF('3f CPIH'!J$16="-","-",'3i PAAC PAP'!$G$10*('3f CPIH'!J$16/'3f CPIH'!$G$16))</f>
        <v>4.659742801800193</v>
      </c>
      <c r="O98" s="31"/>
      <c r="P98" s="135">
        <f>IF('3f CPIH'!L$16="-","-",'3i PAAC PAP'!$G$10*('3f CPIH'!L$16/'3f CPIH'!$G$16))</f>
        <v>4.659742801800193</v>
      </c>
      <c r="Q98" s="135" t="str">
        <f>IF('3f CPIH'!M$16="-","-",'3i PAAC PAP'!$G$10*('3f CPIH'!M$16/'3f CPIH'!$G$16))</f>
        <v>-</v>
      </c>
      <c r="R98" s="135" t="str">
        <f>IF('3f CPIH'!N$16="-","-",'3i PAAC PAP'!$G$10*('3f CPIH'!N$16/'3f CPIH'!$G$16))</f>
        <v>-</v>
      </c>
      <c r="S98" s="135" t="str">
        <f>IF('3f CPIH'!O$16="-","-",'3i PAAC PAP'!$G$10*('3f CPIH'!O$16/'3f CPIH'!$G$16))</f>
        <v>-</v>
      </c>
      <c r="T98" s="135" t="str">
        <f>IF('3f CPIH'!P$16="-","-",'3i PAAC PAP'!$G$10*('3f CPIH'!P$16/'3f CPIH'!$G$16))</f>
        <v>-</v>
      </c>
      <c r="U98" s="135" t="str">
        <f>IF('3f CPIH'!Q$16="-","-",'3i PAAC PAP'!$G$10*('3f CPIH'!Q$16/'3f CPIH'!$G$16))</f>
        <v>-</v>
      </c>
      <c r="V98" s="135" t="str">
        <f>IF('3f CPIH'!R$16="-","-",'3i PAAC PAP'!$G$10*('3f CPIH'!R$16/'3f CPIH'!$G$16))</f>
        <v>-</v>
      </c>
      <c r="W98" s="135" t="str">
        <f>IF('3f CPIH'!S$16="-","-",'3i PAAC PAP'!$G$10*('3f CPIH'!S$16/'3f CPIH'!$G$16))</f>
        <v>-</v>
      </c>
      <c r="X98" s="135" t="str">
        <f>IF('3f CPIH'!T$16="-","-",'3i PAAC PAP'!$G$10*('3f CPIH'!T$16/'3f CPIH'!$G$16))</f>
        <v>-</v>
      </c>
      <c r="Y98" s="135" t="str">
        <f>IF('3f CPIH'!U$16="-","-",'3i PAAC PAP'!$G$10*('3f CPIH'!U$16/'3f CPIH'!$G$16))</f>
        <v>-</v>
      </c>
      <c r="Z98" s="135" t="str">
        <f>IF('3f CPIH'!V$16="-","-",'3i PAAC PAP'!$G$10*('3f CPIH'!V$16/'3f CPIH'!$G$16))</f>
        <v>-</v>
      </c>
      <c r="AA98" s="29"/>
    </row>
    <row r="99" spans="1:27" s="30" customFormat="1" ht="11.5" x14ac:dyDescent="0.25">
      <c r="A99" s="273">
        <v>8</v>
      </c>
      <c r="B99" s="138" t="s">
        <v>352</v>
      </c>
      <c r="C99" s="138" t="s">
        <v>417</v>
      </c>
      <c r="D99" s="141" t="s">
        <v>326</v>
      </c>
      <c r="E99" s="137"/>
      <c r="F99" s="31"/>
      <c r="G99" s="135">
        <f>IF(G92="-","-",SUM(G92:G97)*'3i PAAC PAP'!$G$22)</f>
        <v>6.5629838112165295</v>
      </c>
      <c r="H99" s="135">
        <f>IF(H92="-","-",SUM(H92:H97)*'3i PAAC PAP'!$G$22)</f>
        <v>6.2943726472090367</v>
      </c>
      <c r="I99" s="135">
        <f>IF(I92="-","-",SUM(I92:I97)*'3i PAAC PAP'!$G$22)</f>
        <v>6.4461263540202536</v>
      </c>
      <c r="J99" s="135">
        <f>IF(J92="-","-",SUM(J92:J97)*'3i PAAC PAP'!$G$22)</f>
        <v>6.3222588762313707</v>
      </c>
      <c r="K99" s="135">
        <f>IF(K92="-","-",SUM(K92:K97)*'3i PAAC PAP'!$G$22)</f>
        <v>6.891569953264546</v>
      </c>
      <c r="L99" s="135">
        <f>IF(L92="-","-",SUM(L92:L97)*'3i PAAC PAP'!$G$22)</f>
        <v>6.8087279715747222</v>
      </c>
      <c r="M99" s="135">
        <f>IF(M92="-","-",SUM(M92:M97)*'3i PAAC PAP'!$G$22)</f>
        <v>7.400774337336868</v>
      </c>
      <c r="N99" s="135">
        <f>IF(N92="-","-",SUM(N92:N97)*'3i PAAC PAP'!$G$22)</f>
        <v>7.717885026189184</v>
      </c>
      <c r="O99" s="31"/>
      <c r="P99" s="135" t="str">
        <f>IF(P92="-","-",SUM(P92:P97)*'3i PAAC PAP'!$G$22)</f>
        <v>-</v>
      </c>
      <c r="Q99" s="135" t="str">
        <f>IF(Q92="-","-",SUM(Q92:Q97)*'3i PAAC PAP'!$G$22)</f>
        <v>-</v>
      </c>
      <c r="R99" s="135" t="str">
        <f>IF(R92="-","-",SUM(R92:R97)*'3i PAAC PAP'!$G$22)</f>
        <v>-</v>
      </c>
      <c r="S99" s="135" t="str">
        <f>IF(S92="-","-",SUM(S92:S97)*'3i PAAC PAP'!$G$22)</f>
        <v>-</v>
      </c>
      <c r="T99" s="135" t="str">
        <f>IF(T92="-","-",SUM(T92:T97)*'3i PAAC PAP'!$G$22)</f>
        <v>-</v>
      </c>
      <c r="U99" s="135" t="str">
        <f>IF(U92="-","-",SUM(U92:U97)*'3i PAAC PAP'!$G$22)</f>
        <v>-</v>
      </c>
      <c r="V99" s="135" t="str">
        <f>IF(V92="-","-",SUM(V92:V97)*'3i PAAC PAP'!$G$22)</f>
        <v>-</v>
      </c>
      <c r="W99" s="135" t="str">
        <f>IF(W92="-","-",SUM(W92:W97)*'3i PAAC PAP'!$G$22)</f>
        <v>-</v>
      </c>
      <c r="X99" s="135" t="str">
        <f>IF(X92="-","-",SUM(X92:X97)*'3i PAAC PAP'!$G$22)</f>
        <v>-</v>
      </c>
      <c r="Y99" s="135" t="str">
        <f>IF(Y92="-","-",SUM(Y92:Y97)*'3i PAAC PAP'!$G$22)</f>
        <v>-</v>
      </c>
      <c r="Z99" s="135" t="str">
        <f>IF(Z92="-","-",SUM(Z92:Z97)*'3i PAAC PAP'!$G$22)</f>
        <v>-</v>
      </c>
      <c r="AA99" s="29"/>
    </row>
    <row r="100" spans="1:27" s="30" customFormat="1" ht="11.5" x14ac:dyDescent="0.25">
      <c r="A100" s="273">
        <v>9</v>
      </c>
      <c r="B100" s="138" t="s">
        <v>398</v>
      </c>
      <c r="C100" s="138" t="s">
        <v>548</v>
      </c>
      <c r="D100" s="141" t="s">
        <v>326</v>
      </c>
      <c r="E100" s="137"/>
      <c r="F100" s="31"/>
      <c r="G100" s="135">
        <f>IF(G92="-","-",SUM(G92:G99)*'3j EBIT'!$E$8)</f>
        <v>8.8425100511858226</v>
      </c>
      <c r="H100" s="135">
        <f>IF(H92="-","-",SUM(H92:H99)*'3j EBIT'!$E$8)</f>
        <v>8.4841874504010555</v>
      </c>
      <c r="I100" s="135">
        <f>IF(I92="-","-",SUM(I92:I99)*'3j EBIT'!$E$8)</f>
        <v>8.6869695158692188</v>
      </c>
      <c r="J100" s="135">
        <f>IF(J92="-","-",SUM(J92:J99)*'3j EBIT'!$E$8)</f>
        <v>8.5221569744937806</v>
      </c>
      <c r="K100" s="135">
        <f>IF(K92="-","-",SUM(K92:K99)*'3j EBIT'!$E$8)</f>
        <v>9.2829656223423136</v>
      </c>
      <c r="L100" s="135">
        <f>IF(L92="-","-",SUM(L92:L99)*'3j EBIT'!$E$8)</f>
        <v>9.173491131637169</v>
      </c>
      <c r="M100" s="135">
        <f>IF(M92="-","-",SUM(M92:M99)*'3j EBIT'!$E$8)</f>
        <v>9.9648932174711735</v>
      </c>
      <c r="N100" s="135">
        <f>IF(N92="-","-",SUM(N92:N99)*'3j EBIT'!$E$8)</f>
        <v>10.388863155402497</v>
      </c>
      <c r="O100" s="31"/>
      <c r="P100" s="135" t="str">
        <f>IF(P92="-","-",SUM(P92:P99)*'3j EBIT'!$E$8)</f>
        <v>-</v>
      </c>
      <c r="Q100" s="135" t="str">
        <f>IF(Q92="-","-",SUM(Q92:Q99)*'3j EBIT'!$E$8)</f>
        <v>-</v>
      </c>
      <c r="R100" s="135" t="str">
        <f>IF(R92="-","-",SUM(R92:R99)*'3j EBIT'!$E$8)</f>
        <v>-</v>
      </c>
      <c r="S100" s="135" t="str">
        <f>IF(S92="-","-",SUM(S92:S99)*'3j EBIT'!$E$8)</f>
        <v>-</v>
      </c>
      <c r="T100" s="135" t="str">
        <f>IF(T92="-","-",SUM(T92:T99)*'3j EBIT'!$E$8)</f>
        <v>-</v>
      </c>
      <c r="U100" s="135" t="str">
        <f>IF(U92="-","-",SUM(U92:U99)*'3j EBIT'!$E$8)</f>
        <v>-</v>
      </c>
      <c r="V100" s="135" t="str">
        <f>IF(V92="-","-",SUM(V92:V99)*'3j EBIT'!$E$8)</f>
        <v>-</v>
      </c>
      <c r="W100" s="135" t="str">
        <f>IF(W92="-","-",SUM(W92:W99)*'3j EBIT'!$E$8)</f>
        <v>-</v>
      </c>
      <c r="X100" s="135" t="str">
        <f>IF(X92="-","-",SUM(X92:X99)*'3j EBIT'!$E$8)</f>
        <v>-</v>
      </c>
      <c r="Y100" s="135" t="str">
        <f>IF(Y92="-","-",SUM(Y92:Y99)*'3j EBIT'!$E$8)</f>
        <v>-</v>
      </c>
      <c r="Z100" s="135" t="str">
        <f>IF(Z92="-","-",SUM(Z92:Z99)*'3j EBIT'!$E$8)</f>
        <v>-</v>
      </c>
      <c r="AA100" s="29"/>
    </row>
    <row r="101" spans="1:27" s="30" customFormat="1" ht="11.5" x14ac:dyDescent="0.25">
      <c r="A101" s="273">
        <v>10</v>
      </c>
      <c r="B101" s="188" t="s">
        <v>294</v>
      </c>
      <c r="C101" s="188" t="s">
        <v>549</v>
      </c>
      <c r="D101" s="141" t="s">
        <v>326</v>
      </c>
      <c r="E101" s="137"/>
      <c r="F101" s="31"/>
      <c r="G101" s="135">
        <f>IF(G92="-","-",SUM(G92:G94,G96:G100)*'3k HAP'!$E$9)</f>
        <v>5.097966455313153</v>
      </c>
      <c r="H101" s="135">
        <f>IF(H92="-","-",SUM(H92:H94,H96:H100)*'3k HAP'!$E$9)</f>
        <v>4.8091361557994476</v>
      </c>
      <c r="I101" s="135">
        <f>IF(I92="-","-",SUM(I92:I94,I96:I100)*'3k HAP'!$E$9)</f>
        <v>4.8389018637324384</v>
      </c>
      <c r="J101" s="135">
        <f>IF(J92="-","-",SUM(J92:J94,J96:J100)*'3k HAP'!$E$9)</f>
        <v>4.7189348577855874</v>
      </c>
      <c r="K101" s="135">
        <f>IF(K92="-","-",SUM(K92:K94,K96:K100)*'3k HAP'!$E$9)</f>
        <v>5.3267526808550691</v>
      </c>
      <c r="L101" s="135">
        <f>IF(L92="-","-",SUM(L92:L94,L96:L100)*'3k HAP'!$E$9)</f>
        <v>5.2290154578806893</v>
      </c>
      <c r="M101" s="135">
        <f>IF(M92="-","-",SUM(M92:M94,M96:M100)*'3k HAP'!$E$9)</f>
        <v>5.8980553555067088</v>
      </c>
      <c r="N101" s="135">
        <f>IF(N92="-","-",SUM(N92:N94,N96:N100)*'3k HAP'!$E$9)</f>
        <v>6.2329226257477153</v>
      </c>
      <c r="O101" s="31"/>
      <c r="P101" s="135" t="str">
        <f>IF(P92="-","-",SUM(P92:P94,P96:P100)*'3k HAP'!$E$9)</f>
        <v>-</v>
      </c>
      <c r="Q101" s="135" t="str">
        <f>IF(Q92="-","-",SUM(Q92:Q94,Q96:Q100)*'3k HAP'!$E$9)</f>
        <v>-</v>
      </c>
      <c r="R101" s="135" t="str">
        <f>IF(R92="-","-",SUM(R92:R94,R96:R100)*'3k HAP'!$E$9)</f>
        <v>-</v>
      </c>
      <c r="S101" s="135" t="str">
        <f>IF(S92="-","-",SUM(S92:S94,S96:S100)*'3k HAP'!$E$9)</f>
        <v>-</v>
      </c>
      <c r="T101" s="135" t="str">
        <f>IF(T92="-","-",SUM(T92:T94,T96:T100)*'3k HAP'!$E$9)</f>
        <v>-</v>
      </c>
      <c r="U101" s="135" t="str">
        <f>IF(U92="-","-",SUM(U92:U94,U96:U100)*'3k HAP'!$E$9)</f>
        <v>-</v>
      </c>
      <c r="V101" s="135" t="str">
        <f>IF(V92="-","-",SUM(V92:V94,V96:V100)*'3k HAP'!$E$9)</f>
        <v>-</v>
      </c>
      <c r="W101" s="135" t="str">
        <f>IF(W92="-","-",SUM(W92:W94,W96:W100)*'3k HAP'!$E$9)</f>
        <v>-</v>
      </c>
      <c r="X101" s="135" t="str">
        <f>IF(X92="-","-",SUM(X92:X94,X96:X100)*'3k HAP'!$E$9)</f>
        <v>-</v>
      </c>
      <c r="Y101" s="135" t="str">
        <f>IF(Y92="-","-",SUM(Y92:Y94,Y96:Y100)*'3k HAP'!$E$9)</f>
        <v>-</v>
      </c>
      <c r="Z101" s="135" t="str">
        <f>IF(Z92="-","-",SUM(Z92:Z94,Z96:Z100)*'3k HAP'!$E$9)</f>
        <v>-</v>
      </c>
      <c r="AA101" s="29"/>
    </row>
    <row r="102" spans="1:27" s="30" customFormat="1" ht="11.5" x14ac:dyDescent="0.25">
      <c r="A102" s="273">
        <v>11</v>
      </c>
      <c r="B102" s="138" t="s">
        <v>46</v>
      </c>
      <c r="C102" s="138" t="str">
        <f>B102&amp;"_"&amp;D102</f>
        <v>Total_Southern</v>
      </c>
      <c r="D102" s="141" t="s">
        <v>326</v>
      </c>
      <c r="E102" s="137"/>
      <c r="F102" s="31"/>
      <c r="G102" s="135">
        <f t="shared" ref="G102:N102" si="14">IF(G92="-","-",SUM(G92:G101))</f>
        <v>479.33574235838432</v>
      </c>
      <c r="H102" s="135">
        <f t="shared" si="14"/>
        <v>459.82950520625604</v>
      </c>
      <c r="I102" s="135">
        <f t="shared" si="14"/>
        <v>470.7347932674553</v>
      </c>
      <c r="J102" s="135">
        <f t="shared" si="14"/>
        <v>461.77566943721519</v>
      </c>
      <c r="K102" s="135">
        <f t="shared" si="14"/>
        <v>503.1868563212139</v>
      </c>
      <c r="L102" s="135">
        <f t="shared" si="14"/>
        <v>497.21782930726357</v>
      </c>
      <c r="M102" s="135">
        <f t="shared" si="14"/>
        <v>540.33101265040807</v>
      </c>
      <c r="N102" s="135">
        <f t="shared" si="14"/>
        <v>563.40405711812377</v>
      </c>
      <c r="O102" s="31"/>
      <c r="P102" s="135" t="str">
        <f t="shared" ref="P102:Z102" si="15">IF(P92="-","-",SUM(P92:P101))</f>
        <v>-</v>
      </c>
      <c r="Q102" s="135" t="str">
        <f t="shared" si="15"/>
        <v>-</v>
      </c>
      <c r="R102" s="135" t="str">
        <f t="shared" si="15"/>
        <v>-</v>
      </c>
      <c r="S102" s="135" t="str">
        <f t="shared" si="15"/>
        <v>-</v>
      </c>
      <c r="T102" s="135" t="str">
        <f t="shared" si="15"/>
        <v>-</v>
      </c>
      <c r="U102" s="135" t="str">
        <f t="shared" si="15"/>
        <v>-</v>
      </c>
      <c r="V102" s="135" t="str">
        <f t="shared" si="15"/>
        <v>-</v>
      </c>
      <c r="W102" s="135" t="str">
        <f t="shared" si="15"/>
        <v>-</v>
      </c>
      <c r="X102" s="135" t="str">
        <f t="shared" si="15"/>
        <v>-</v>
      </c>
      <c r="Y102" s="135" t="str">
        <f t="shared" si="15"/>
        <v>-</v>
      </c>
      <c r="Z102" s="135" t="str">
        <f t="shared" si="15"/>
        <v>-</v>
      </c>
      <c r="AA102" s="29"/>
    </row>
    <row r="103" spans="1:27" s="30" customFormat="1" ht="11.5" x14ac:dyDescent="0.25">
      <c r="A103" s="273">
        <v>1</v>
      </c>
      <c r="B103" s="142" t="s">
        <v>353</v>
      </c>
      <c r="C103" s="142" t="s">
        <v>344</v>
      </c>
      <c r="D103" s="140" t="s">
        <v>327</v>
      </c>
      <c r="E103" s="134"/>
      <c r="F103" s="31"/>
      <c r="G103" s="41">
        <f>IF('3a DF'!H22="-","-",'3a DF'!H22)</f>
        <v>189.2409998192251</v>
      </c>
      <c r="H103" s="41">
        <f>'3a DF'!I22</f>
        <v>169.5217881660846</v>
      </c>
      <c r="I103" s="41">
        <f>'3a DF'!J22</f>
        <v>152.70479646193846</v>
      </c>
      <c r="J103" s="41">
        <f>'3a DF'!K22</f>
        <v>145.11768404656883</v>
      </c>
      <c r="K103" s="41">
        <f>'3a DF'!L22</f>
        <v>169.76360213387593</v>
      </c>
      <c r="L103" s="41">
        <f>'3a DF'!M22</f>
        <v>163.18366273212828</v>
      </c>
      <c r="M103" s="41">
        <f>'3a DF'!N22</f>
        <v>173.1213262136223</v>
      </c>
      <c r="N103" s="41">
        <f>'3a DF'!O22</f>
        <v>192.63340660817096</v>
      </c>
      <c r="O103" s="31"/>
      <c r="P103" s="41" t="str">
        <f>'3a DF'!Q22</f>
        <v>-</v>
      </c>
      <c r="Q103" s="41" t="str">
        <f>'3a DF'!R22</f>
        <v>-</v>
      </c>
      <c r="R103" s="41" t="str">
        <f>'3a DF'!S22</f>
        <v>-</v>
      </c>
      <c r="S103" s="41" t="str">
        <f>'3a DF'!T22</f>
        <v>-</v>
      </c>
      <c r="T103" s="41" t="str">
        <f>'3a DF'!U22</f>
        <v>-</v>
      </c>
      <c r="U103" s="41" t="str">
        <f>'3a DF'!V22</f>
        <v>-</v>
      </c>
      <c r="V103" s="41" t="str">
        <f>'3a DF'!W22</f>
        <v>-</v>
      </c>
      <c r="W103" s="41" t="str">
        <f>'3a DF'!X22</f>
        <v>-</v>
      </c>
      <c r="X103" s="41" t="str">
        <f>'3a DF'!Y22</f>
        <v>-</v>
      </c>
      <c r="Y103" s="41" t="str">
        <f>'3a DF'!Z22</f>
        <v>-</v>
      </c>
      <c r="Z103" s="41" t="str">
        <f>'3a DF'!AA22</f>
        <v>-</v>
      </c>
      <c r="AA103" s="29"/>
    </row>
    <row r="104" spans="1:27" s="30" customFormat="1" ht="11.5" x14ac:dyDescent="0.25">
      <c r="A104" s="273">
        <v>2</v>
      </c>
      <c r="B104" s="142" t="s">
        <v>353</v>
      </c>
      <c r="C104" s="142" t="s">
        <v>303</v>
      </c>
      <c r="D104" s="140" t="s">
        <v>327</v>
      </c>
      <c r="E104" s="134"/>
      <c r="F104" s="31"/>
      <c r="G104" s="41">
        <f>IF('3b CM'!F21="-","-",'3b CM'!F21)</f>
        <v>5.6123797754490334E-2</v>
      </c>
      <c r="H104" s="41">
        <f>'3b CM'!G21</f>
        <v>8.4185696631735515E-2</v>
      </c>
      <c r="I104" s="41">
        <f>'3b CM'!H21</f>
        <v>0.26509160695755307</v>
      </c>
      <c r="J104" s="41">
        <f>'3b CM'!I21</f>
        <v>0.26958496138731097</v>
      </c>
      <c r="K104" s="41">
        <f>'3b CM'!J21</f>
        <v>3.4624935928121627</v>
      </c>
      <c r="L104" s="41">
        <f>'3b CM'!K21</f>
        <v>3.3589686632743669</v>
      </c>
      <c r="M104" s="41">
        <f>'3b CM'!L21</f>
        <v>11.735460395993773</v>
      </c>
      <c r="N104" s="41">
        <f>'3b CM'!M21</f>
        <v>11.156062466320758</v>
      </c>
      <c r="O104" s="31"/>
      <c r="P104" s="41" t="str">
        <f>'3b CM'!O21</f>
        <v>-</v>
      </c>
      <c r="Q104" s="41" t="str">
        <f>'3b CM'!P21</f>
        <v>-</v>
      </c>
      <c r="R104" s="41" t="str">
        <f>'3b CM'!Q21</f>
        <v>-</v>
      </c>
      <c r="S104" s="41" t="str">
        <f>'3b CM'!R21</f>
        <v>-</v>
      </c>
      <c r="T104" s="41" t="str">
        <f>'3b CM'!S21</f>
        <v>-</v>
      </c>
      <c r="U104" s="41" t="str">
        <f>'3b CM'!T21</f>
        <v>-</v>
      </c>
      <c r="V104" s="41" t="str">
        <f>'3b CM'!U21</f>
        <v>-</v>
      </c>
      <c r="W104" s="41" t="str">
        <f>'3b CM'!V21</f>
        <v>-</v>
      </c>
      <c r="X104" s="41" t="str">
        <f>'3b CM'!W21</f>
        <v>-</v>
      </c>
      <c r="Y104" s="41" t="str">
        <f>'3b CM'!X21</f>
        <v>-</v>
      </c>
      <c r="Z104" s="41" t="str">
        <f>'3b CM'!Y21</f>
        <v>-</v>
      </c>
      <c r="AA104" s="29"/>
    </row>
    <row r="105" spans="1:27" s="30" customFormat="1" ht="12.4" customHeight="1" x14ac:dyDescent="0.25">
      <c r="A105" s="273">
        <v>3</v>
      </c>
      <c r="B105" s="142" t="s">
        <v>2</v>
      </c>
      <c r="C105" s="142" t="s">
        <v>345</v>
      </c>
      <c r="D105" s="140" t="s">
        <v>327</v>
      </c>
      <c r="E105" s="134"/>
      <c r="F105" s="31"/>
      <c r="G105" s="41">
        <f>IF('3c PC'!G22="-","-",'3c PC'!G22)</f>
        <v>68.69036253949163</v>
      </c>
      <c r="H105" s="41">
        <f>'3c PC'!H22</f>
        <v>68.670275144610898</v>
      </c>
      <c r="I105" s="41">
        <f>'3c PC'!I22</f>
        <v>86.608863685659017</v>
      </c>
      <c r="J105" s="41">
        <f>'3c PC'!J22</f>
        <v>85.61053410109416</v>
      </c>
      <c r="K105" s="41">
        <f>'3c PC'!K22</f>
        <v>97.864929465818818</v>
      </c>
      <c r="L105" s="41">
        <f>'3c PC'!L22</f>
        <v>97.054529489388273</v>
      </c>
      <c r="M105" s="41">
        <f>'3c PC'!M22</f>
        <v>118.3338046878049</v>
      </c>
      <c r="N105" s="41">
        <f>'3c PC'!N22</f>
        <v>116.17264808035524</v>
      </c>
      <c r="O105" s="31"/>
      <c r="P105" s="41" t="str">
        <f>'3c PC'!P22</f>
        <v>-</v>
      </c>
      <c r="Q105" s="41" t="str">
        <f>'3c PC'!Q22</f>
        <v>-</v>
      </c>
      <c r="R105" s="41" t="str">
        <f>'3c PC'!R22</f>
        <v>-</v>
      </c>
      <c r="S105" s="41" t="str">
        <f>'3c PC'!S22</f>
        <v>-</v>
      </c>
      <c r="T105" s="41" t="str">
        <f>'3c PC'!T22</f>
        <v>-</v>
      </c>
      <c r="U105" s="41" t="str">
        <f>'3c PC'!U22</f>
        <v>-</v>
      </c>
      <c r="V105" s="41" t="str">
        <f>'3c PC'!V22</f>
        <v>-</v>
      </c>
      <c r="W105" s="41" t="str">
        <f>'3c PC'!W22</f>
        <v>-</v>
      </c>
      <c r="X105" s="41" t="str">
        <f>'3c PC'!X22</f>
        <v>-</v>
      </c>
      <c r="Y105" s="41" t="str">
        <f>'3c PC'!Y22</f>
        <v>-</v>
      </c>
      <c r="Z105" s="41" t="str">
        <f>'3c PC'!Z22</f>
        <v>-</v>
      </c>
      <c r="AA105" s="29"/>
    </row>
    <row r="106" spans="1:27" s="30" customFormat="1" ht="11.5" x14ac:dyDescent="0.25">
      <c r="A106" s="273">
        <v>4</v>
      </c>
      <c r="B106" s="142" t="s">
        <v>355</v>
      </c>
      <c r="C106" s="142" t="s">
        <v>346</v>
      </c>
      <c r="D106" s="140" t="s">
        <v>327</v>
      </c>
      <c r="E106" s="134"/>
      <c r="F106" s="31"/>
      <c r="G106" s="41">
        <f>IF('3d NC-Elec'!H36="-","-",'3d NC-Elec'!H36)</f>
        <v>126.64580966174836</v>
      </c>
      <c r="H106" s="41">
        <f>'3d NC-Elec'!I36</f>
        <v>127.38843352176289</v>
      </c>
      <c r="I106" s="41">
        <f>'3d NC-Elec'!J36</f>
        <v>149.60666824538114</v>
      </c>
      <c r="J106" s="41">
        <f>'3d NC-Elec'!K36</f>
        <v>149.04811497137283</v>
      </c>
      <c r="K106" s="41">
        <f>'3d NC-Elec'!L36</f>
        <v>143.38312656502399</v>
      </c>
      <c r="L106" s="41">
        <f>'3d NC-Elec'!M36</f>
        <v>144.27339451442779</v>
      </c>
      <c r="M106" s="41">
        <f>'3d NC-Elec'!N36</f>
        <v>137.73524696211223</v>
      </c>
      <c r="N106" s="41">
        <f>'3d NC-Elec'!O36</f>
        <v>137.34087243160866</v>
      </c>
      <c r="O106" s="31"/>
      <c r="P106" s="41" t="str">
        <f>'3d NC-Elec'!Q36</f>
        <v>-</v>
      </c>
      <c r="Q106" s="41" t="str">
        <f>'3d NC-Elec'!R36</f>
        <v>-</v>
      </c>
      <c r="R106" s="41" t="str">
        <f>'3d NC-Elec'!S36</f>
        <v>-</v>
      </c>
      <c r="S106" s="41" t="str">
        <f>'3d NC-Elec'!T36</f>
        <v>-</v>
      </c>
      <c r="T106" s="41" t="str">
        <f>'3d NC-Elec'!U36</f>
        <v>-</v>
      </c>
      <c r="U106" s="41" t="str">
        <f>'3d NC-Elec'!V36</f>
        <v>-</v>
      </c>
      <c r="V106" s="41" t="str">
        <f>'3d NC-Elec'!W36</f>
        <v>-</v>
      </c>
      <c r="W106" s="41" t="str">
        <f>'3d NC-Elec'!X36</f>
        <v>-</v>
      </c>
      <c r="X106" s="41" t="str">
        <f>'3d NC-Elec'!Y36</f>
        <v>-</v>
      </c>
      <c r="Y106" s="41" t="str">
        <f>'3d NC-Elec'!Z36</f>
        <v>-</v>
      </c>
      <c r="Z106" s="41" t="str">
        <f>'3d NC-Elec'!AA36</f>
        <v>-</v>
      </c>
      <c r="AA106" s="29"/>
    </row>
    <row r="107" spans="1:27" s="30" customFormat="1" ht="11.5" x14ac:dyDescent="0.25">
      <c r="A107" s="273">
        <v>5</v>
      </c>
      <c r="B107" s="142" t="s">
        <v>352</v>
      </c>
      <c r="C107" s="142" t="s">
        <v>347</v>
      </c>
      <c r="D107" s="140" t="s">
        <v>327</v>
      </c>
      <c r="E107" s="134"/>
      <c r="F107" s="31"/>
      <c r="G107" s="41">
        <f>IF('3f CPIH'!C$16="-","-",'3g OC '!$E$8*('3f CPIH'!C$16/'3f CPIH'!$G$16))</f>
        <v>76.533089989502642</v>
      </c>
      <c r="H107" s="41">
        <f>IF('3f CPIH'!D$16="-","-",'3g OC '!$E$8*('3f CPIH'!D$16/'3f CPIH'!$G$16))</f>
        <v>76.686309388881014</v>
      </c>
      <c r="I107" s="41">
        <f>IF('3f CPIH'!E$16="-","-",'3g OC '!$E$8*('3f CPIH'!E$16/'3f CPIH'!$G$16))</f>
        <v>76.916138487948601</v>
      </c>
      <c r="J107" s="41">
        <f>IF('3f CPIH'!F$16="-","-",'3g OC '!$E$8*('3f CPIH'!F$16/'3f CPIH'!$G$16))</f>
        <v>77.375796686083746</v>
      </c>
      <c r="K107" s="41">
        <f>IF('3f CPIH'!G$16="-","-",'3g OC '!$E$8*('3f CPIH'!G$16/'3f CPIH'!$G$16))</f>
        <v>78.29511308235405</v>
      </c>
      <c r="L107" s="41">
        <f>IF('3f CPIH'!H$16="-","-",'3g OC '!$E$8*('3f CPIH'!H$16/'3f CPIH'!$G$16))</f>
        <v>79.291039178313554</v>
      </c>
      <c r="M107" s="41">
        <f>IF('3f CPIH'!I$16="-","-",'3g OC '!$E$8*('3f CPIH'!I$16/'3f CPIH'!$G$16))</f>
        <v>80.440184673651416</v>
      </c>
      <c r="N107" s="41">
        <f>IF('3f CPIH'!J$16="-","-",'3g OC '!$E$8*('3f CPIH'!J$16/'3f CPIH'!$G$16))</f>
        <v>81.129671970854147</v>
      </c>
      <c r="O107" s="31"/>
      <c r="P107" s="41">
        <f>IF('3f CPIH'!L$16="-","-",'3g OC '!$E$8*('3f CPIH'!L$16/'3f CPIH'!$G$16))</f>
        <v>81.129671970854147</v>
      </c>
      <c r="Q107" s="41" t="str">
        <f>IF('3f CPIH'!M$16="-","-",'3g OC '!$E$8*('3f CPIH'!M$16/'3f CPIH'!$G$16))</f>
        <v>-</v>
      </c>
      <c r="R107" s="41" t="str">
        <f>IF('3f CPIH'!N$16="-","-",'3g OC '!$E$8*('3f CPIH'!N$16/'3f CPIH'!$G$16))</f>
        <v>-</v>
      </c>
      <c r="S107" s="41" t="str">
        <f>IF('3f CPIH'!O$16="-","-",'3g OC '!$E$8*('3f CPIH'!O$16/'3f CPIH'!$G$16))</f>
        <v>-</v>
      </c>
      <c r="T107" s="41" t="str">
        <f>IF('3f CPIH'!P$16="-","-",'3g OC '!$E$8*('3f CPIH'!P$16/'3f CPIH'!$G$16))</f>
        <v>-</v>
      </c>
      <c r="U107" s="41" t="str">
        <f>IF('3f CPIH'!Q$16="-","-",'3g OC '!$E$8*('3f CPIH'!Q$16/'3f CPIH'!$G$16))</f>
        <v>-</v>
      </c>
      <c r="V107" s="41" t="str">
        <f>IF('3f CPIH'!R$16="-","-",'3g OC '!$E$8*('3f CPIH'!R$16/'3f CPIH'!$G$16))</f>
        <v>-</v>
      </c>
      <c r="W107" s="41" t="str">
        <f>IF('3f CPIH'!S$16="-","-",'3g OC '!$E$8*('3f CPIH'!S$16/'3f CPIH'!$G$16))</f>
        <v>-</v>
      </c>
      <c r="X107" s="41" t="str">
        <f>IF('3f CPIH'!T$16="-","-",'3g OC '!$E$8*('3f CPIH'!T$16/'3f CPIH'!$G$16))</f>
        <v>-</v>
      </c>
      <c r="Y107" s="41" t="str">
        <f>IF('3f CPIH'!U$16="-","-",'3g OC '!$E$8*('3f CPIH'!U$16/'3f CPIH'!$G$16))</f>
        <v>-</v>
      </c>
      <c r="Z107" s="41" t="str">
        <f>IF('3f CPIH'!V$16="-","-",'3g OC '!$E$8*('3f CPIH'!V$16/'3f CPIH'!$G$16))</f>
        <v>-</v>
      </c>
      <c r="AA107" s="29"/>
    </row>
    <row r="108" spans="1:27" s="30" customFormat="1" ht="11.5" x14ac:dyDescent="0.25">
      <c r="A108" s="273">
        <v>6</v>
      </c>
      <c r="B108" s="142" t="s">
        <v>352</v>
      </c>
      <c r="C108" s="142" t="s">
        <v>45</v>
      </c>
      <c r="D108" s="140" t="s">
        <v>327</v>
      </c>
      <c r="E108" s="134"/>
      <c r="F108" s="31"/>
      <c r="G108" s="41" t="s">
        <v>336</v>
      </c>
      <c r="H108" s="41" t="s">
        <v>336</v>
      </c>
      <c r="I108" s="41" t="s">
        <v>336</v>
      </c>
      <c r="J108" s="41" t="s">
        <v>336</v>
      </c>
      <c r="K108" s="41">
        <f>IF('3h SMNCC'!F$36="-","-",'3h SMNCC'!F$36)</f>
        <v>0</v>
      </c>
      <c r="L108" s="41">
        <f>IF('3h SMNCC'!G$36="-","-",'3h SMNCC'!G$36)</f>
        <v>-0.20799732489328449</v>
      </c>
      <c r="M108" s="41">
        <f>IF('3h SMNCC'!H$36="-","-",'3h SMNCC'!H$36)</f>
        <v>2.3528451635617831</v>
      </c>
      <c r="N108" s="41">
        <f>IF('3h SMNCC'!I$36="-","-",'3h SMNCC'!I$36)</f>
        <v>7.276170729762069</v>
      </c>
      <c r="O108" s="31"/>
      <c r="P108" s="41" t="str">
        <f>IF('3h SMNCC'!K$36="-","-",'3h SMNCC'!K$36)</f>
        <v>-</v>
      </c>
      <c r="Q108" s="41" t="str">
        <f>IF('3h SMNCC'!L$36="-","-",'3h SMNCC'!L$36)</f>
        <v>-</v>
      </c>
      <c r="R108" s="41" t="str">
        <f>IF('3h SMNCC'!M$36="-","-",'3h SMNCC'!M$36)</f>
        <v>-</v>
      </c>
      <c r="S108" s="41" t="str">
        <f>IF('3h SMNCC'!N$36="-","-",'3h SMNCC'!N$36)</f>
        <v>-</v>
      </c>
      <c r="T108" s="41" t="str">
        <f>IF('3h SMNCC'!O$36="-","-",'3h SMNCC'!O$36)</f>
        <v>-</v>
      </c>
      <c r="U108" s="41" t="str">
        <f>IF('3h SMNCC'!P$36="-","-",'3h SMNCC'!P$36)</f>
        <v>-</v>
      </c>
      <c r="V108" s="41" t="str">
        <f>IF('3h SMNCC'!Q$36="-","-",'3h SMNCC'!Q$36)</f>
        <v>-</v>
      </c>
      <c r="W108" s="41" t="str">
        <f>IF('3h SMNCC'!R$36="-","-",'3h SMNCC'!R$36)</f>
        <v>-</v>
      </c>
      <c r="X108" s="41" t="str">
        <f>IF('3h SMNCC'!S$36="-","-",'3h SMNCC'!S$36)</f>
        <v>-</v>
      </c>
      <c r="Y108" s="41" t="str">
        <f>IF('3h SMNCC'!T$36="-","-",'3h SMNCC'!T$36)</f>
        <v>-</v>
      </c>
      <c r="Z108" s="41" t="str">
        <f>IF('3h SMNCC'!U$36="-","-",'3h SMNCC'!U$36)</f>
        <v>-</v>
      </c>
      <c r="AA108" s="29"/>
    </row>
    <row r="109" spans="1:27" s="30" customFormat="1" ht="11.5" x14ac:dyDescent="0.25">
      <c r="A109" s="273">
        <v>7</v>
      </c>
      <c r="B109" s="142" t="s">
        <v>352</v>
      </c>
      <c r="C109" s="142" t="s">
        <v>399</v>
      </c>
      <c r="D109" s="140" t="s">
        <v>327</v>
      </c>
      <c r="E109" s="134"/>
      <c r="F109" s="31"/>
      <c r="G109" s="41">
        <f>IF('3f CPIH'!C$16="-","-",'3i PAAC PAP'!$G$10*('3f CPIH'!C$16/'3f CPIH'!$G$16))</f>
        <v>4.3957347110466403</v>
      </c>
      <c r="H109" s="41">
        <f>IF('3f CPIH'!D$16="-","-",'3i PAAC PAP'!$G$10*('3f CPIH'!D$16/'3f CPIH'!$G$16))</f>
        <v>4.4045349807384246</v>
      </c>
      <c r="I109" s="41">
        <f>IF('3f CPIH'!E$16="-","-",'3i PAAC PAP'!$G$10*('3f CPIH'!E$16/'3f CPIH'!$G$16))</f>
        <v>4.417735385276103</v>
      </c>
      <c r="J109" s="41">
        <f>IF('3f CPIH'!F$16="-","-",'3i PAAC PAP'!$G$10*('3f CPIH'!F$16/'3f CPIH'!$G$16))</f>
        <v>4.4441361943514579</v>
      </c>
      <c r="K109" s="41">
        <f>IF('3f CPIH'!G$16="-","-",'3i PAAC PAP'!$G$10*('3f CPIH'!G$16/'3f CPIH'!$G$16))</f>
        <v>4.4969378125021686</v>
      </c>
      <c r="L109" s="41">
        <f>IF('3f CPIH'!H$16="-","-",'3i PAAC PAP'!$G$10*('3f CPIH'!H$16/'3f CPIH'!$G$16))</f>
        <v>4.5541395654987715</v>
      </c>
      <c r="M109" s="41">
        <f>IF('3f CPIH'!I$16="-","-",'3i PAAC PAP'!$G$10*('3f CPIH'!I$16/'3f CPIH'!$G$16))</f>
        <v>4.6201415881871588</v>
      </c>
      <c r="N109" s="41">
        <f>IF('3f CPIH'!J$16="-","-",'3i PAAC PAP'!$G$10*('3f CPIH'!J$16/'3f CPIH'!$G$16))</f>
        <v>4.659742801800193</v>
      </c>
      <c r="O109" s="31"/>
      <c r="P109" s="41">
        <f>IF('3f CPIH'!L$16="-","-",'3i PAAC PAP'!$G$10*('3f CPIH'!L$16/'3f CPIH'!$G$16))</f>
        <v>4.659742801800193</v>
      </c>
      <c r="Q109" s="41" t="str">
        <f>IF('3f CPIH'!M$16="-","-",'3i PAAC PAP'!$G$10*('3f CPIH'!M$16/'3f CPIH'!$G$16))</f>
        <v>-</v>
      </c>
      <c r="R109" s="41" t="str">
        <f>IF('3f CPIH'!N$16="-","-",'3i PAAC PAP'!$G$10*('3f CPIH'!N$16/'3f CPIH'!$G$16))</f>
        <v>-</v>
      </c>
      <c r="S109" s="41" t="str">
        <f>IF('3f CPIH'!O$16="-","-",'3i PAAC PAP'!$G$10*('3f CPIH'!O$16/'3f CPIH'!$G$16))</f>
        <v>-</v>
      </c>
      <c r="T109" s="41" t="str">
        <f>IF('3f CPIH'!P$16="-","-",'3i PAAC PAP'!$G$10*('3f CPIH'!P$16/'3f CPIH'!$G$16))</f>
        <v>-</v>
      </c>
      <c r="U109" s="41" t="str">
        <f>IF('3f CPIH'!Q$16="-","-",'3i PAAC PAP'!$G$10*('3f CPIH'!Q$16/'3f CPIH'!$G$16))</f>
        <v>-</v>
      </c>
      <c r="V109" s="41" t="str">
        <f>IF('3f CPIH'!R$16="-","-",'3i PAAC PAP'!$G$10*('3f CPIH'!R$16/'3f CPIH'!$G$16))</f>
        <v>-</v>
      </c>
      <c r="W109" s="41" t="str">
        <f>IF('3f CPIH'!S$16="-","-",'3i PAAC PAP'!$G$10*('3f CPIH'!S$16/'3f CPIH'!$G$16))</f>
        <v>-</v>
      </c>
      <c r="X109" s="41" t="str">
        <f>IF('3f CPIH'!T$16="-","-",'3i PAAC PAP'!$G$10*('3f CPIH'!T$16/'3f CPIH'!$G$16))</f>
        <v>-</v>
      </c>
      <c r="Y109" s="41" t="str">
        <f>IF('3f CPIH'!U$16="-","-",'3i PAAC PAP'!$G$10*('3f CPIH'!U$16/'3f CPIH'!$G$16))</f>
        <v>-</v>
      </c>
      <c r="Z109" s="41" t="str">
        <f>IF('3f CPIH'!V$16="-","-",'3i PAAC PAP'!$G$10*('3f CPIH'!V$16/'3f CPIH'!$G$16))</f>
        <v>-</v>
      </c>
      <c r="AA109" s="29"/>
    </row>
    <row r="110" spans="1:27" s="30" customFormat="1" ht="11.5" x14ac:dyDescent="0.25">
      <c r="A110" s="273">
        <v>8</v>
      </c>
      <c r="B110" s="142" t="s">
        <v>352</v>
      </c>
      <c r="C110" s="142" t="s">
        <v>417</v>
      </c>
      <c r="D110" s="140" t="s">
        <v>327</v>
      </c>
      <c r="E110" s="134"/>
      <c r="F110" s="31"/>
      <c r="G110" s="41">
        <f>IF(G103="-","-",SUM(G103:G108)*'3i PAAC PAP'!$G$22)</f>
        <v>6.6601763043014577</v>
      </c>
      <c r="H110" s="41">
        <f>IF(H103="-","-",SUM(H103:H108)*'3i PAAC PAP'!$G$22)</f>
        <v>6.3884439222434404</v>
      </c>
      <c r="I110" s="41">
        <f>IF(I103="-","-",SUM(I103:I108)*'3i PAAC PAP'!$G$22)</f>
        <v>6.7314501897224099</v>
      </c>
      <c r="J110" s="41">
        <f>IF(J103="-","-",SUM(J103:J108)*'3i PAAC PAP'!$G$22)</f>
        <v>6.6060956728772382</v>
      </c>
      <c r="K110" s="41">
        <f>IF(K103="-","-",SUM(K103:K108)*'3i PAAC PAP'!$G$22)</f>
        <v>7.116585861795687</v>
      </c>
      <c r="L110" s="41">
        <f>IF(L103="-","-",SUM(L103:L108)*'3i PAAC PAP'!$G$22)</f>
        <v>7.0325958472363439</v>
      </c>
      <c r="M110" s="41">
        <f>IF(M103="-","-",SUM(M103:M108)*'3i PAAC PAP'!$G$22)</f>
        <v>7.5635607944500869</v>
      </c>
      <c r="N110" s="41">
        <f>IF(N103="-","-",SUM(N103:N108)*'3i PAAC PAP'!$G$22)</f>
        <v>7.8811403989920068</v>
      </c>
      <c r="O110" s="31"/>
      <c r="P110" s="41" t="str">
        <f>IF(P103="-","-",SUM(P103:P108)*'3i PAAC PAP'!$G$22)</f>
        <v>-</v>
      </c>
      <c r="Q110" s="41" t="str">
        <f>IF(Q103="-","-",SUM(Q103:Q108)*'3i PAAC PAP'!$G$22)</f>
        <v>-</v>
      </c>
      <c r="R110" s="41" t="str">
        <f>IF(R103="-","-",SUM(R103:R108)*'3i PAAC PAP'!$G$22)</f>
        <v>-</v>
      </c>
      <c r="S110" s="41" t="str">
        <f>IF(S103="-","-",SUM(S103:S108)*'3i PAAC PAP'!$G$22)</f>
        <v>-</v>
      </c>
      <c r="T110" s="41" t="str">
        <f>IF(T103="-","-",SUM(T103:T108)*'3i PAAC PAP'!$G$22)</f>
        <v>-</v>
      </c>
      <c r="U110" s="41" t="str">
        <f>IF(U103="-","-",SUM(U103:U108)*'3i PAAC PAP'!$G$22)</f>
        <v>-</v>
      </c>
      <c r="V110" s="41" t="str">
        <f>IF(V103="-","-",SUM(V103:V108)*'3i PAAC PAP'!$G$22)</f>
        <v>-</v>
      </c>
      <c r="W110" s="41" t="str">
        <f>IF(W103="-","-",SUM(W103:W108)*'3i PAAC PAP'!$G$22)</f>
        <v>-</v>
      </c>
      <c r="X110" s="41" t="str">
        <f>IF(X103="-","-",SUM(X103:X108)*'3i PAAC PAP'!$G$22)</f>
        <v>-</v>
      </c>
      <c r="Y110" s="41" t="str">
        <f>IF(Y103="-","-",SUM(Y103:Y108)*'3i PAAC PAP'!$G$22)</f>
        <v>-</v>
      </c>
      <c r="Z110" s="41" t="str">
        <f>IF(Z103="-","-",SUM(Z103:Z108)*'3i PAAC PAP'!$G$22)</f>
        <v>-</v>
      </c>
      <c r="AA110" s="29"/>
    </row>
    <row r="111" spans="1:27" s="30" customFormat="1" ht="11.5" x14ac:dyDescent="0.25">
      <c r="A111" s="273">
        <v>9</v>
      </c>
      <c r="B111" s="142" t="s">
        <v>398</v>
      </c>
      <c r="C111" s="142" t="s">
        <v>548</v>
      </c>
      <c r="D111" s="140" t="s">
        <v>327</v>
      </c>
      <c r="E111" s="134"/>
      <c r="F111" s="31"/>
      <c r="G111" s="41">
        <f>IF(G103="-","-",SUM(G103:G110)*'3j EBIT'!$E$8)</f>
        <v>8.9722236396383366</v>
      </c>
      <c r="H111" s="41">
        <f>IF(H103="-","-",SUM(H103:H110)*'3j EBIT'!$E$8)</f>
        <v>8.6097354455981066</v>
      </c>
      <c r="I111" s="41">
        <f>IF(I103="-","-",SUM(I103:I110)*'3j EBIT'!$E$8)</f>
        <v>9.0677641371947821</v>
      </c>
      <c r="J111" s="41">
        <f>IF(J103="-","-",SUM(J103:J110)*'3j EBIT'!$E$8)</f>
        <v>8.9009669860409755</v>
      </c>
      <c r="K111" s="41">
        <f>IF(K103="-","-",SUM(K103:K110)*'3j EBIT'!$E$8)</f>
        <v>9.583272981769472</v>
      </c>
      <c r="L111" s="41">
        <f>IF(L103="-","-",SUM(L103:L110)*'3j EBIT'!$E$8)</f>
        <v>9.4722663206421061</v>
      </c>
      <c r="M111" s="41">
        <f>IF(M103="-","-",SUM(M103:M110)*'3j EBIT'!$E$8)</f>
        <v>10.182148839108288</v>
      </c>
      <c r="N111" s="41">
        <f>IF(N103="-","-",SUM(N103:N110)*'3j EBIT'!$E$8)</f>
        <v>10.606744594269417</v>
      </c>
      <c r="O111" s="31"/>
      <c r="P111" s="41" t="str">
        <f>IF(P103="-","-",SUM(P103:P110)*'3j EBIT'!$E$8)</f>
        <v>-</v>
      </c>
      <c r="Q111" s="41" t="str">
        <f>IF(Q103="-","-",SUM(Q103:Q110)*'3j EBIT'!$E$8)</f>
        <v>-</v>
      </c>
      <c r="R111" s="41" t="str">
        <f>IF(R103="-","-",SUM(R103:R110)*'3j EBIT'!$E$8)</f>
        <v>-</v>
      </c>
      <c r="S111" s="41" t="str">
        <f>IF(S103="-","-",SUM(S103:S110)*'3j EBIT'!$E$8)</f>
        <v>-</v>
      </c>
      <c r="T111" s="41" t="str">
        <f>IF(T103="-","-",SUM(T103:T110)*'3j EBIT'!$E$8)</f>
        <v>-</v>
      </c>
      <c r="U111" s="41" t="str">
        <f>IF(U103="-","-",SUM(U103:U110)*'3j EBIT'!$E$8)</f>
        <v>-</v>
      </c>
      <c r="V111" s="41" t="str">
        <f>IF(V103="-","-",SUM(V103:V110)*'3j EBIT'!$E$8)</f>
        <v>-</v>
      </c>
      <c r="W111" s="41" t="str">
        <f>IF(W103="-","-",SUM(W103:W110)*'3j EBIT'!$E$8)</f>
        <v>-</v>
      </c>
      <c r="X111" s="41" t="str">
        <f>IF(X103="-","-",SUM(X103:X110)*'3j EBIT'!$E$8)</f>
        <v>-</v>
      </c>
      <c r="Y111" s="41" t="str">
        <f>IF(Y103="-","-",SUM(Y103:Y110)*'3j EBIT'!$E$8)</f>
        <v>-</v>
      </c>
      <c r="Z111" s="41" t="str">
        <f>IF(Z103="-","-",SUM(Z103:Z110)*'3j EBIT'!$E$8)</f>
        <v>-</v>
      </c>
      <c r="AA111" s="29"/>
    </row>
    <row r="112" spans="1:27" s="30" customFormat="1" ht="11.5" x14ac:dyDescent="0.25">
      <c r="A112" s="273">
        <v>10</v>
      </c>
      <c r="B112" s="190" t="s">
        <v>294</v>
      </c>
      <c r="C112" s="190" t="s">
        <v>549</v>
      </c>
      <c r="D112" s="140" t="s">
        <v>327</v>
      </c>
      <c r="E112" s="134"/>
      <c r="F112" s="31"/>
      <c r="G112" s="41">
        <f>IF(G103="-","-",SUM(G103:G105,G107:G111)*'3k HAP'!$E$9)</f>
        <v>5.1326514496263407</v>
      </c>
      <c r="H112" s="41">
        <f>IF(H103="-","-",SUM(H103:H105,H107:H111)*'3k HAP'!$E$9)</f>
        <v>4.8404643694267691</v>
      </c>
      <c r="I112" s="41">
        <f>IF(I103="-","-",SUM(I103:I105,I107:I111)*'3k HAP'!$E$9)</f>
        <v>4.8744346285891131</v>
      </c>
      <c r="J112" s="41">
        <f>IF(J103="-","-",SUM(J103:J105,J107:J111)*'3k HAP'!$E$9)</f>
        <v>4.7530189855267748</v>
      </c>
      <c r="K112" s="41">
        <f>IF(K103="-","-",SUM(K103:K105,K107:K111)*'3k HAP'!$E$9)</f>
        <v>5.3647721180061367</v>
      </c>
      <c r="L112" s="41">
        <f>IF(L103="-","-",SUM(L103:L105,L107:L111)*'3k HAP'!$E$9)</f>
        <v>5.2656983321118691</v>
      </c>
      <c r="M112" s="41">
        <f>IF(M103="-","-",SUM(M103:M105,M107:M111)*'3k HAP'!$E$9)</f>
        <v>5.9115022771038843</v>
      </c>
      <c r="N112" s="41">
        <f>IF(N103="-","-",SUM(N103:N105,N107:N111)*'3k HAP'!$E$9)</f>
        <v>6.246868311796522</v>
      </c>
      <c r="O112" s="31"/>
      <c r="P112" s="41" t="str">
        <f>IF(P103="-","-",SUM(P103:P105,P107:P111)*'3k HAP'!$E$9)</f>
        <v>-</v>
      </c>
      <c r="Q112" s="41" t="str">
        <f>IF(Q103="-","-",SUM(Q103:Q105,Q107:Q111)*'3k HAP'!$E$9)</f>
        <v>-</v>
      </c>
      <c r="R112" s="41" t="str">
        <f>IF(R103="-","-",SUM(R103:R105,R107:R111)*'3k HAP'!$E$9)</f>
        <v>-</v>
      </c>
      <c r="S112" s="41" t="str">
        <f>IF(S103="-","-",SUM(S103:S105,S107:S111)*'3k HAP'!$E$9)</f>
        <v>-</v>
      </c>
      <c r="T112" s="41" t="str">
        <f>IF(T103="-","-",SUM(T103:T105,T107:T111)*'3k HAP'!$E$9)</f>
        <v>-</v>
      </c>
      <c r="U112" s="41" t="str">
        <f>IF(U103="-","-",SUM(U103:U105,U107:U111)*'3k HAP'!$E$9)</f>
        <v>-</v>
      </c>
      <c r="V112" s="41" t="str">
        <f>IF(V103="-","-",SUM(V103:V105,V107:V111)*'3k HAP'!$E$9)</f>
        <v>-</v>
      </c>
      <c r="W112" s="41" t="str">
        <f>IF(W103="-","-",SUM(W103:W105,W107:W111)*'3k HAP'!$E$9)</f>
        <v>-</v>
      </c>
      <c r="X112" s="41" t="str">
        <f>IF(X103="-","-",SUM(X103:X105,X107:X111)*'3k HAP'!$E$9)</f>
        <v>-</v>
      </c>
      <c r="Y112" s="41" t="str">
        <f>IF(Y103="-","-",SUM(Y103:Y105,Y107:Y111)*'3k HAP'!$E$9)</f>
        <v>-</v>
      </c>
      <c r="Z112" s="41" t="str">
        <f>IF(Z103="-","-",SUM(Z103:Z105,Z107:Z111)*'3k HAP'!$E$9)</f>
        <v>-</v>
      </c>
      <c r="AA112" s="29"/>
    </row>
    <row r="113" spans="1:27" s="30" customFormat="1" ht="11.5" x14ac:dyDescent="0.25">
      <c r="A113" s="273">
        <v>11</v>
      </c>
      <c r="B113" s="142" t="s">
        <v>46</v>
      </c>
      <c r="C113" s="142" t="str">
        <f>B113&amp;"_"&amp;D113</f>
        <v>Total_South East</v>
      </c>
      <c r="D113" s="140" t="s">
        <v>327</v>
      </c>
      <c r="E113" s="134"/>
      <c r="F113" s="31"/>
      <c r="G113" s="41">
        <f t="shared" ref="G113:N113" si="16">IF(G103="-","-",SUM(G103:G112))</f>
        <v>486.32717191233502</v>
      </c>
      <c r="H113" s="41">
        <f t="shared" si="16"/>
        <v>466.59417063597789</v>
      </c>
      <c r="I113" s="41">
        <f t="shared" si="16"/>
        <v>491.19294282866713</v>
      </c>
      <c r="J113" s="41">
        <f t="shared" si="16"/>
        <v>482.12593260530332</v>
      </c>
      <c r="K113" s="41">
        <f t="shared" si="16"/>
        <v>519.33083361395836</v>
      </c>
      <c r="L113" s="41">
        <f t="shared" si="16"/>
        <v>513.27829731812801</v>
      </c>
      <c r="M113" s="41">
        <f t="shared" si="16"/>
        <v>551.99622159559578</v>
      </c>
      <c r="N113" s="41">
        <f t="shared" si="16"/>
        <v>575.10332839393004</v>
      </c>
      <c r="O113" s="31"/>
      <c r="P113" s="41" t="str">
        <f t="shared" ref="P113:Z113" si="17">IF(P103="-","-",SUM(P103:P112))</f>
        <v>-</v>
      </c>
      <c r="Q113" s="41" t="str">
        <f t="shared" si="17"/>
        <v>-</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5" x14ac:dyDescent="0.25">
      <c r="A114" s="273">
        <v>1</v>
      </c>
      <c r="B114" s="138" t="s">
        <v>353</v>
      </c>
      <c r="C114" s="138" t="s">
        <v>344</v>
      </c>
      <c r="D114" s="141" t="s">
        <v>328</v>
      </c>
      <c r="E114" s="137"/>
      <c r="F114" s="31"/>
      <c r="G114" s="135">
        <f>IF('3a DF'!H23="-","-",'3a DF'!H23)</f>
        <v>188.17659524297707</v>
      </c>
      <c r="H114" s="135">
        <f>'3a DF'!I23</f>
        <v>168.56829623109115</v>
      </c>
      <c r="I114" s="135">
        <f>'3a DF'!J23</f>
        <v>151.8458933472626</v>
      </c>
      <c r="J114" s="135">
        <f>'3a DF'!K23</f>
        <v>144.30145539029857</v>
      </c>
      <c r="K114" s="135">
        <f>'3a DF'!L23</f>
        <v>168.80875009248817</v>
      </c>
      <c r="L114" s="135">
        <f>'3a DF'!M23</f>
        <v>162.26582020568361</v>
      </c>
      <c r="M114" s="135">
        <f>'3a DF'!N23</f>
        <v>170.73959015812613</v>
      </c>
      <c r="N114" s="135">
        <f>'3a DF'!O23</f>
        <v>189.98323091898061</v>
      </c>
      <c r="O114" s="31"/>
      <c r="P114" s="135" t="str">
        <f>'3a DF'!Q23</f>
        <v>-</v>
      </c>
      <c r="Q114" s="135" t="str">
        <f>'3a DF'!R23</f>
        <v>-</v>
      </c>
      <c r="R114" s="135" t="str">
        <f>'3a DF'!S23</f>
        <v>-</v>
      </c>
      <c r="S114" s="135" t="str">
        <f>'3a DF'!T23</f>
        <v>-</v>
      </c>
      <c r="T114" s="135" t="str">
        <f>'3a DF'!U23</f>
        <v>-</v>
      </c>
      <c r="U114" s="135" t="str">
        <f>'3a DF'!V23</f>
        <v>-</v>
      </c>
      <c r="V114" s="135" t="str">
        <f>'3a DF'!W23</f>
        <v>-</v>
      </c>
      <c r="W114" s="135" t="str">
        <f>'3a DF'!X23</f>
        <v>-</v>
      </c>
      <c r="X114" s="135" t="str">
        <f>'3a DF'!Y23</f>
        <v>-</v>
      </c>
      <c r="Y114" s="135" t="str">
        <f>'3a DF'!Z23</f>
        <v>-</v>
      </c>
      <c r="Z114" s="135" t="str">
        <f>'3a DF'!AA23</f>
        <v>-</v>
      </c>
      <c r="AA114" s="29"/>
    </row>
    <row r="115" spans="1:27" s="30" customFormat="1" ht="11.5" x14ac:dyDescent="0.25">
      <c r="A115" s="273">
        <v>2</v>
      </c>
      <c r="B115" s="138" t="s">
        <v>353</v>
      </c>
      <c r="C115" s="138" t="s">
        <v>303</v>
      </c>
      <c r="D115" s="141" t="s">
        <v>328</v>
      </c>
      <c r="E115" s="137"/>
      <c r="F115" s="31"/>
      <c r="G115" s="135">
        <f>IF('3b CM'!F22="-","-",'3b CM'!F22)</f>
        <v>5.5509303618492253E-2</v>
      </c>
      <c r="H115" s="135">
        <f>'3b CM'!G22</f>
        <v>8.3263955427738387E-2</v>
      </c>
      <c r="I115" s="135">
        <f>'3b CM'!H22</f>
        <v>0.26218914410765282</v>
      </c>
      <c r="J115" s="135">
        <f>'3b CM'!I22</f>
        <v>0.26663330122613599</v>
      </c>
      <c r="K115" s="135">
        <f>'3b CM'!J22</f>
        <v>3.4245830790222476</v>
      </c>
      <c r="L115" s="135">
        <f>'3b CM'!K22</f>
        <v>3.3221916341144282</v>
      </c>
      <c r="M115" s="135">
        <f>'3b CM'!L22</f>
        <v>11.406239831446058</v>
      </c>
      <c r="N115" s="135">
        <f>'3b CM'!M22</f>
        <v>10.843096033018703</v>
      </c>
      <c r="O115" s="31"/>
      <c r="P115" s="135" t="str">
        <f>'3b CM'!O22</f>
        <v>-</v>
      </c>
      <c r="Q115" s="135" t="str">
        <f>'3b CM'!P22</f>
        <v>-</v>
      </c>
      <c r="R115" s="135" t="str">
        <f>'3b CM'!Q22</f>
        <v>-</v>
      </c>
      <c r="S115" s="135" t="str">
        <f>'3b CM'!R22</f>
        <v>-</v>
      </c>
      <c r="T115" s="135" t="str">
        <f>'3b CM'!S22</f>
        <v>-</v>
      </c>
      <c r="U115" s="135" t="str">
        <f>'3b CM'!T22</f>
        <v>-</v>
      </c>
      <c r="V115" s="135" t="str">
        <f>'3b CM'!U22</f>
        <v>-</v>
      </c>
      <c r="W115" s="135" t="str">
        <f>'3b CM'!V22</f>
        <v>-</v>
      </c>
      <c r="X115" s="135" t="str">
        <f>'3b CM'!W22</f>
        <v>-</v>
      </c>
      <c r="Y115" s="135" t="str">
        <f>'3b CM'!X22</f>
        <v>-</v>
      </c>
      <c r="Z115" s="135" t="str">
        <f>'3b CM'!Y22</f>
        <v>-</v>
      </c>
      <c r="AA115" s="29"/>
    </row>
    <row r="116" spans="1:27" s="30" customFormat="1" ht="11.5" x14ac:dyDescent="0.25">
      <c r="A116" s="273">
        <v>3</v>
      </c>
      <c r="B116" s="138" t="s">
        <v>2</v>
      </c>
      <c r="C116" s="138" t="s">
        <v>345</v>
      </c>
      <c r="D116" s="141" t="s">
        <v>328</v>
      </c>
      <c r="E116" s="137"/>
      <c r="F116" s="31"/>
      <c r="G116" s="135">
        <f>IF('3c PC'!G23="-","-",'3c PC'!G23)</f>
        <v>68.685461585914183</v>
      </c>
      <c r="H116" s="135">
        <f>'3c PC'!H23</f>
        <v>68.665440646443344</v>
      </c>
      <c r="I116" s="135">
        <f>'3c PC'!I23</f>
        <v>86.587791236570553</v>
      </c>
      <c r="J116" s="135">
        <f>'3c PC'!J23</f>
        <v>85.594461317532918</v>
      </c>
      <c r="K116" s="135">
        <f>'3c PC'!K23</f>
        <v>97.810111750512519</v>
      </c>
      <c r="L116" s="135">
        <f>'3c PC'!L23</f>
        <v>97.006122251460653</v>
      </c>
      <c r="M116" s="135">
        <f>'3c PC'!M23</f>
        <v>118.12075448242457</v>
      </c>
      <c r="N116" s="135">
        <f>'3c PC'!N23</f>
        <v>115.98931169485611</v>
      </c>
      <c r="O116" s="31"/>
      <c r="P116" s="135" t="str">
        <f>'3c PC'!P23</f>
        <v>-</v>
      </c>
      <c r="Q116" s="135" t="str">
        <f>'3c PC'!Q23</f>
        <v>-</v>
      </c>
      <c r="R116" s="135" t="str">
        <f>'3c PC'!R23</f>
        <v>-</v>
      </c>
      <c r="S116" s="135" t="str">
        <f>'3c PC'!S23</f>
        <v>-</v>
      </c>
      <c r="T116" s="135" t="str">
        <f>'3c PC'!T23</f>
        <v>-</v>
      </c>
      <c r="U116" s="135" t="str">
        <f>'3c PC'!U23</f>
        <v>-</v>
      </c>
      <c r="V116" s="135" t="str">
        <f>'3c PC'!V23</f>
        <v>-</v>
      </c>
      <c r="W116" s="135" t="str">
        <f>'3c PC'!W23</f>
        <v>-</v>
      </c>
      <c r="X116" s="135" t="str">
        <f>'3c PC'!X23</f>
        <v>-</v>
      </c>
      <c r="Y116" s="135" t="str">
        <f>'3c PC'!Y23</f>
        <v>-</v>
      </c>
      <c r="Z116" s="135" t="str">
        <f>'3c PC'!Z23</f>
        <v>-</v>
      </c>
      <c r="AA116" s="29"/>
    </row>
    <row r="117" spans="1:27" s="30" customFormat="1" ht="11.5" x14ac:dyDescent="0.25">
      <c r="A117" s="273">
        <v>4</v>
      </c>
      <c r="B117" s="138" t="s">
        <v>355</v>
      </c>
      <c r="C117" s="138" t="s">
        <v>346</v>
      </c>
      <c r="D117" s="141" t="s">
        <v>328</v>
      </c>
      <c r="E117" s="137"/>
      <c r="F117" s="31"/>
      <c r="G117" s="135">
        <f>IF('3d NC-Elec'!H37="-","-",'3d NC-Elec'!H37)</f>
        <v>133.00294880673735</v>
      </c>
      <c r="H117" s="135">
        <f>'3d NC-Elec'!I37</f>
        <v>133.74139570596756</v>
      </c>
      <c r="I117" s="135">
        <f>'3d NC-Elec'!J37</f>
        <v>156.96665379217561</v>
      </c>
      <c r="J117" s="135">
        <f>'3d NC-Elec'!K37</f>
        <v>156.4112421558753</v>
      </c>
      <c r="K117" s="135">
        <f>'3d NC-Elec'!L37</f>
        <v>144.20689140703877</v>
      </c>
      <c r="L117" s="135">
        <f>'3d NC-Elec'!M37</f>
        <v>145.09215195698718</v>
      </c>
      <c r="M117" s="135">
        <f>'3d NC-Elec'!N37</f>
        <v>142.17653819584098</v>
      </c>
      <c r="N117" s="135">
        <f>'3d NC-Elec'!O37</f>
        <v>141.78758931715748</v>
      </c>
      <c r="O117" s="31"/>
      <c r="P117" s="135" t="str">
        <f>'3d NC-Elec'!Q37</f>
        <v>-</v>
      </c>
      <c r="Q117" s="135" t="str">
        <f>'3d NC-Elec'!R37</f>
        <v>-</v>
      </c>
      <c r="R117" s="135" t="str">
        <f>'3d NC-Elec'!S37</f>
        <v>-</v>
      </c>
      <c r="S117" s="135" t="str">
        <f>'3d NC-Elec'!T37</f>
        <v>-</v>
      </c>
      <c r="T117" s="135" t="str">
        <f>'3d NC-Elec'!U37</f>
        <v>-</v>
      </c>
      <c r="U117" s="135" t="str">
        <f>'3d NC-Elec'!V37</f>
        <v>-</v>
      </c>
      <c r="V117" s="135" t="str">
        <f>'3d NC-Elec'!W37</f>
        <v>-</v>
      </c>
      <c r="W117" s="135" t="str">
        <f>'3d NC-Elec'!X37</f>
        <v>-</v>
      </c>
      <c r="X117" s="135" t="str">
        <f>'3d NC-Elec'!Y37</f>
        <v>-</v>
      </c>
      <c r="Y117" s="135" t="str">
        <f>'3d NC-Elec'!Z37</f>
        <v>-</v>
      </c>
      <c r="Z117" s="135" t="str">
        <f>'3d NC-Elec'!AA37</f>
        <v>-</v>
      </c>
      <c r="AA117" s="29"/>
    </row>
    <row r="118" spans="1:27" s="30" customFormat="1" ht="12.4" customHeight="1" x14ac:dyDescent="0.25">
      <c r="A118" s="273">
        <v>5</v>
      </c>
      <c r="B118" s="138" t="s">
        <v>352</v>
      </c>
      <c r="C118" s="138" t="s">
        <v>347</v>
      </c>
      <c r="D118" s="141" t="s">
        <v>328</v>
      </c>
      <c r="E118" s="137"/>
      <c r="F118" s="31"/>
      <c r="G118" s="135">
        <f>IF('3f CPIH'!C$16="-","-",'3g OC '!$E$8*('3f CPIH'!C$16/'3f CPIH'!$G$16))</f>
        <v>76.533089989502642</v>
      </c>
      <c r="H118" s="135">
        <f>IF('3f CPIH'!D$16="-","-",'3g OC '!$E$8*('3f CPIH'!D$16/'3f CPIH'!$G$16))</f>
        <v>76.686309388881014</v>
      </c>
      <c r="I118" s="135">
        <f>IF('3f CPIH'!E$16="-","-",'3g OC '!$E$8*('3f CPIH'!E$16/'3f CPIH'!$G$16))</f>
        <v>76.916138487948601</v>
      </c>
      <c r="J118" s="135">
        <f>IF('3f CPIH'!F$16="-","-",'3g OC '!$E$8*('3f CPIH'!F$16/'3f CPIH'!$G$16))</f>
        <v>77.375796686083746</v>
      </c>
      <c r="K118" s="135">
        <f>IF('3f CPIH'!G$16="-","-",'3g OC '!$E$8*('3f CPIH'!G$16/'3f CPIH'!$G$16))</f>
        <v>78.29511308235405</v>
      </c>
      <c r="L118" s="135">
        <f>IF('3f CPIH'!H$16="-","-",'3g OC '!$E$8*('3f CPIH'!H$16/'3f CPIH'!$G$16))</f>
        <v>79.291039178313554</v>
      </c>
      <c r="M118" s="135">
        <f>IF('3f CPIH'!I$16="-","-",'3g OC '!$E$8*('3f CPIH'!I$16/'3f CPIH'!$G$16))</f>
        <v>80.440184673651416</v>
      </c>
      <c r="N118" s="135">
        <f>IF('3f CPIH'!J$16="-","-",'3g OC '!$E$8*('3f CPIH'!J$16/'3f CPIH'!$G$16))</f>
        <v>81.129671970854147</v>
      </c>
      <c r="O118" s="31"/>
      <c r="P118" s="135">
        <f>IF('3f CPIH'!L$16="-","-",'3g OC '!$E$8*('3f CPIH'!L$16/'3f CPIH'!$G$16))</f>
        <v>81.129671970854147</v>
      </c>
      <c r="Q118" s="135" t="str">
        <f>IF('3f CPIH'!M$16="-","-",'3g OC '!$E$8*('3f CPIH'!M$16/'3f CPIH'!$G$16))</f>
        <v>-</v>
      </c>
      <c r="R118" s="135" t="str">
        <f>IF('3f CPIH'!N$16="-","-",'3g OC '!$E$8*('3f CPIH'!N$16/'3f CPIH'!$G$16))</f>
        <v>-</v>
      </c>
      <c r="S118" s="135" t="str">
        <f>IF('3f CPIH'!O$16="-","-",'3g OC '!$E$8*('3f CPIH'!O$16/'3f CPIH'!$G$16))</f>
        <v>-</v>
      </c>
      <c r="T118" s="135" t="str">
        <f>IF('3f CPIH'!P$16="-","-",'3g OC '!$E$8*('3f CPIH'!P$16/'3f CPIH'!$G$16))</f>
        <v>-</v>
      </c>
      <c r="U118" s="135" t="str">
        <f>IF('3f CPIH'!Q$16="-","-",'3g OC '!$E$8*('3f CPIH'!Q$16/'3f CPIH'!$G$16))</f>
        <v>-</v>
      </c>
      <c r="V118" s="135" t="str">
        <f>IF('3f CPIH'!R$16="-","-",'3g OC '!$E$8*('3f CPIH'!R$16/'3f CPIH'!$G$16))</f>
        <v>-</v>
      </c>
      <c r="W118" s="135" t="str">
        <f>IF('3f CPIH'!S$16="-","-",'3g OC '!$E$8*('3f CPIH'!S$16/'3f CPIH'!$G$16))</f>
        <v>-</v>
      </c>
      <c r="X118" s="135" t="str">
        <f>IF('3f CPIH'!T$16="-","-",'3g OC '!$E$8*('3f CPIH'!T$16/'3f CPIH'!$G$16))</f>
        <v>-</v>
      </c>
      <c r="Y118" s="135" t="str">
        <f>IF('3f CPIH'!U$16="-","-",'3g OC '!$E$8*('3f CPIH'!U$16/'3f CPIH'!$G$16))</f>
        <v>-</v>
      </c>
      <c r="Z118" s="135" t="str">
        <f>IF('3f CPIH'!V$16="-","-",'3g OC '!$E$8*('3f CPIH'!V$16/'3f CPIH'!$G$16))</f>
        <v>-</v>
      </c>
      <c r="AA118" s="29"/>
    </row>
    <row r="119" spans="1:27" s="30" customFormat="1" ht="11.5" x14ac:dyDescent="0.25">
      <c r="A119" s="273">
        <v>6</v>
      </c>
      <c r="B119" s="138" t="s">
        <v>352</v>
      </c>
      <c r="C119" s="138" t="s">
        <v>45</v>
      </c>
      <c r="D119" s="141" t="s">
        <v>328</v>
      </c>
      <c r="E119" s="137"/>
      <c r="F119" s="31"/>
      <c r="G119" s="135" t="s">
        <v>336</v>
      </c>
      <c r="H119" s="135" t="s">
        <v>336</v>
      </c>
      <c r="I119" s="135" t="s">
        <v>336</v>
      </c>
      <c r="J119" s="135" t="s">
        <v>336</v>
      </c>
      <c r="K119" s="135">
        <f>IF('3h SMNCC'!F$36="-","-",'3h SMNCC'!F$36)</f>
        <v>0</v>
      </c>
      <c r="L119" s="135">
        <f>IF('3h SMNCC'!G$36="-","-",'3h SMNCC'!G$36)</f>
        <v>-0.20799732489328449</v>
      </c>
      <c r="M119" s="135">
        <f>IF('3h SMNCC'!H$36="-","-",'3h SMNCC'!H$36)</f>
        <v>2.3528451635617831</v>
      </c>
      <c r="N119" s="135">
        <f>IF('3h SMNCC'!I$36="-","-",'3h SMNCC'!I$36)</f>
        <v>7.276170729762069</v>
      </c>
      <c r="O119" s="31"/>
      <c r="P119" s="135" t="str">
        <f>IF('3h SMNCC'!K$36="-","-",'3h SMNCC'!K$36)</f>
        <v>-</v>
      </c>
      <c r="Q119" s="135" t="str">
        <f>IF('3h SMNCC'!L$36="-","-",'3h SMNCC'!L$36)</f>
        <v>-</v>
      </c>
      <c r="R119" s="135" t="str">
        <f>IF('3h SMNCC'!M$36="-","-",'3h SMNCC'!M$36)</f>
        <v>-</v>
      </c>
      <c r="S119" s="135" t="str">
        <f>IF('3h SMNCC'!N$36="-","-",'3h SMNCC'!N$36)</f>
        <v>-</v>
      </c>
      <c r="T119" s="135" t="str">
        <f>IF('3h SMNCC'!O$36="-","-",'3h SMNCC'!O$36)</f>
        <v>-</v>
      </c>
      <c r="U119" s="135" t="str">
        <f>IF('3h SMNCC'!P$36="-","-",'3h SMNCC'!P$36)</f>
        <v>-</v>
      </c>
      <c r="V119" s="135" t="str">
        <f>IF('3h SMNCC'!Q$36="-","-",'3h SMNCC'!Q$36)</f>
        <v>-</v>
      </c>
      <c r="W119" s="135" t="str">
        <f>IF('3h SMNCC'!R$36="-","-",'3h SMNCC'!R$36)</f>
        <v>-</v>
      </c>
      <c r="X119" s="135" t="str">
        <f>IF('3h SMNCC'!S$36="-","-",'3h SMNCC'!S$36)</f>
        <v>-</v>
      </c>
      <c r="Y119" s="135" t="str">
        <f>IF('3h SMNCC'!T$36="-","-",'3h SMNCC'!T$36)</f>
        <v>-</v>
      </c>
      <c r="Z119" s="135" t="str">
        <f>IF('3h SMNCC'!U$36="-","-",'3h SMNCC'!U$36)</f>
        <v>-</v>
      </c>
      <c r="AA119" s="29"/>
    </row>
    <row r="120" spans="1:27" s="30" customFormat="1" ht="11.5" x14ac:dyDescent="0.25">
      <c r="A120" s="273">
        <v>7</v>
      </c>
      <c r="B120" s="138" t="s">
        <v>352</v>
      </c>
      <c r="C120" s="138" t="s">
        <v>399</v>
      </c>
      <c r="D120" s="141" t="s">
        <v>328</v>
      </c>
      <c r="E120" s="137"/>
      <c r="F120" s="31"/>
      <c r="G120" s="135">
        <f>IF('3f CPIH'!C$16="-","-",'3i PAAC PAP'!$G$10*('3f CPIH'!C$16/'3f CPIH'!$G$16))</f>
        <v>4.3957347110466403</v>
      </c>
      <c r="H120" s="135">
        <f>IF('3f CPIH'!D$16="-","-",'3i PAAC PAP'!$G$10*('3f CPIH'!D$16/'3f CPIH'!$G$16))</f>
        <v>4.4045349807384246</v>
      </c>
      <c r="I120" s="135">
        <f>IF('3f CPIH'!E$16="-","-",'3i PAAC PAP'!$G$10*('3f CPIH'!E$16/'3f CPIH'!$G$16))</f>
        <v>4.417735385276103</v>
      </c>
      <c r="J120" s="135">
        <f>IF('3f CPIH'!F$16="-","-",'3i PAAC PAP'!$G$10*('3f CPIH'!F$16/'3f CPIH'!$G$16))</f>
        <v>4.4441361943514579</v>
      </c>
      <c r="K120" s="135">
        <f>IF('3f CPIH'!G$16="-","-",'3i PAAC PAP'!$G$10*('3f CPIH'!G$16/'3f CPIH'!$G$16))</f>
        <v>4.4969378125021686</v>
      </c>
      <c r="L120" s="135">
        <f>IF('3f CPIH'!H$16="-","-",'3i PAAC PAP'!$G$10*('3f CPIH'!H$16/'3f CPIH'!$G$16))</f>
        <v>4.5541395654987715</v>
      </c>
      <c r="M120" s="135">
        <f>IF('3f CPIH'!I$16="-","-",'3i PAAC PAP'!$G$10*('3f CPIH'!I$16/'3f CPIH'!$G$16))</f>
        <v>4.6201415881871588</v>
      </c>
      <c r="N120" s="135">
        <f>IF('3f CPIH'!J$16="-","-",'3i PAAC PAP'!$G$10*('3f CPIH'!J$16/'3f CPIH'!$G$16))</f>
        <v>4.659742801800193</v>
      </c>
      <c r="O120" s="31"/>
      <c r="P120" s="135">
        <f>IF('3f CPIH'!L$16="-","-",'3i PAAC PAP'!$G$10*('3f CPIH'!L$16/'3f CPIH'!$G$16))</f>
        <v>4.659742801800193</v>
      </c>
      <c r="Q120" s="135" t="str">
        <f>IF('3f CPIH'!M$16="-","-",'3i PAAC PAP'!$G$10*('3f CPIH'!M$16/'3f CPIH'!$G$16))</f>
        <v>-</v>
      </c>
      <c r="R120" s="135" t="str">
        <f>IF('3f CPIH'!N$16="-","-",'3i PAAC PAP'!$G$10*('3f CPIH'!N$16/'3f CPIH'!$G$16))</f>
        <v>-</v>
      </c>
      <c r="S120" s="135" t="str">
        <f>IF('3f CPIH'!O$16="-","-",'3i PAAC PAP'!$G$10*('3f CPIH'!O$16/'3f CPIH'!$G$16))</f>
        <v>-</v>
      </c>
      <c r="T120" s="135" t="str">
        <f>IF('3f CPIH'!P$16="-","-",'3i PAAC PAP'!$G$10*('3f CPIH'!P$16/'3f CPIH'!$G$16))</f>
        <v>-</v>
      </c>
      <c r="U120" s="135" t="str">
        <f>IF('3f CPIH'!Q$16="-","-",'3i PAAC PAP'!$G$10*('3f CPIH'!Q$16/'3f CPIH'!$G$16))</f>
        <v>-</v>
      </c>
      <c r="V120" s="135" t="str">
        <f>IF('3f CPIH'!R$16="-","-",'3i PAAC PAP'!$G$10*('3f CPIH'!R$16/'3f CPIH'!$G$16))</f>
        <v>-</v>
      </c>
      <c r="W120" s="135" t="str">
        <f>IF('3f CPIH'!S$16="-","-",'3i PAAC PAP'!$G$10*('3f CPIH'!S$16/'3f CPIH'!$G$16))</f>
        <v>-</v>
      </c>
      <c r="X120" s="135" t="str">
        <f>IF('3f CPIH'!T$16="-","-",'3i PAAC PAP'!$G$10*('3f CPIH'!T$16/'3f CPIH'!$G$16))</f>
        <v>-</v>
      </c>
      <c r="Y120" s="135" t="str">
        <f>IF('3f CPIH'!U$16="-","-",'3i PAAC PAP'!$G$10*('3f CPIH'!U$16/'3f CPIH'!$G$16))</f>
        <v>-</v>
      </c>
      <c r="Z120" s="135" t="str">
        <f>IF('3f CPIH'!V$16="-","-",'3i PAAC PAP'!$G$10*('3f CPIH'!V$16/'3f CPIH'!$G$16))</f>
        <v>-</v>
      </c>
      <c r="AA120" s="29"/>
    </row>
    <row r="121" spans="1:27" s="30" customFormat="1" ht="11.5" x14ac:dyDescent="0.25">
      <c r="A121" s="273">
        <v>8</v>
      </c>
      <c r="B121" s="138" t="s">
        <v>352</v>
      </c>
      <c r="C121" s="138" t="s">
        <v>417</v>
      </c>
      <c r="D121" s="141" t="s">
        <v>328</v>
      </c>
      <c r="E121" s="137"/>
      <c r="F121" s="31"/>
      <c r="G121" s="135">
        <f>IF(G114="-","-",SUM(G114:G119)*'3i PAAC PAP'!$G$22)</f>
        <v>6.7365344530937659</v>
      </c>
      <c r="H121" s="135">
        <f>IF(H114="-","-",SUM(H114:H119)*'3i PAAC PAP'!$G$22)</f>
        <v>6.4663400728433897</v>
      </c>
      <c r="I121" s="135">
        <f>IF(I114="-","-",SUM(I114:I119)*'3i PAAC PAP'!$G$22)</f>
        <v>6.8249927360872347</v>
      </c>
      <c r="J121" s="135">
        <f>IF(J114="-","-",SUM(J114:J119)*'3i PAAC PAP'!$G$22)</f>
        <v>6.7003713912147038</v>
      </c>
      <c r="K121" s="135">
        <f>IF(K114="-","-",SUM(K114:K119)*'3i PAAC PAP'!$G$22)</f>
        <v>7.1133535138642205</v>
      </c>
      <c r="L121" s="135">
        <f>IF(L114="-","-",SUM(L114:L119)*'3i PAAC PAP'!$G$22)</f>
        <v>7.0299346247302656</v>
      </c>
      <c r="M121" s="135">
        <f>IF(M114="-","-",SUM(M114:M119)*'3i PAAC PAP'!$G$22)</f>
        <v>7.5854734532519137</v>
      </c>
      <c r="N121" s="135">
        <f>IF(N114="-","-",SUM(N114:N119)*'3i PAAC PAP'!$G$22)</f>
        <v>7.8999184736710255</v>
      </c>
      <c r="O121" s="31"/>
      <c r="P121" s="135" t="str">
        <f>IF(P114="-","-",SUM(P114:P119)*'3i PAAC PAP'!$G$22)</f>
        <v>-</v>
      </c>
      <c r="Q121" s="135" t="str">
        <f>IF(Q114="-","-",SUM(Q114:Q119)*'3i PAAC PAP'!$G$22)</f>
        <v>-</v>
      </c>
      <c r="R121" s="135" t="str">
        <f>IF(R114="-","-",SUM(R114:R119)*'3i PAAC PAP'!$G$22)</f>
        <v>-</v>
      </c>
      <c r="S121" s="135" t="str">
        <f>IF(S114="-","-",SUM(S114:S119)*'3i PAAC PAP'!$G$22)</f>
        <v>-</v>
      </c>
      <c r="T121" s="135" t="str">
        <f>IF(T114="-","-",SUM(T114:T119)*'3i PAAC PAP'!$G$22)</f>
        <v>-</v>
      </c>
      <c r="U121" s="135" t="str">
        <f>IF(U114="-","-",SUM(U114:U119)*'3i PAAC PAP'!$G$22)</f>
        <v>-</v>
      </c>
      <c r="V121" s="135" t="str">
        <f>IF(V114="-","-",SUM(V114:V119)*'3i PAAC PAP'!$G$22)</f>
        <v>-</v>
      </c>
      <c r="W121" s="135" t="str">
        <f>IF(W114="-","-",SUM(W114:W119)*'3i PAAC PAP'!$G$22)</f>
        <v>-</v>
      </c>
      <c r="X121" s="135" t="str">
        <f>IF(X114="-","-",SUM(X114:X119)*'3i PAAC PAP'!$G$22)</f>
        <v>-</v>
      </c>
      <c r="Y121" s="135" t="str">
        <f>IF(Y114="-","-",SUM(Y114:Y119)*'3i PAAC PAP'!$G$22)</f>
        <v>-</v>
      </c>
      <c r="Z121" s="135" t="str">
        <f>IF(Z114="-","-",SUM(Z114:Z119)*'3i PAAC PAP'!$G$22)</f>
        <v>-</v>
      </c>
      <c r="AA121" s="29"/>
    </row>
    <row r="122" spans="1:27" s="30" customFormat="1" ht="11.5" x14ac:dyDescent="0.25">
      <c r="A122" s="273">
        <v>9</v>
      </c>
      <c r="B122" s="138" t="s">
        <v>398</v>
      </c>
      <c r="C122" s="138" t="s">
        <v>548</v>
      </c>
      <c r="D122" s="141" t="s">
        <v>328</v>
      </c>
      <c r="E122" s="137"/>
      <c r="F122" s="31"/>
      <c r="G122" s="135">
        <f>IF(G114="-","-",SUM(G114:G121)*'3j EBIT'!$E$8)</f>
        <v>9.0741316077649135</v>
      </c>
      <c r="H122" s="135">
        <f>IF(H114="-","-",SUM(H114:H121)*'3j EBIT'!$E$8)</f>
        <v>8.713696038646459</v>
      </c>
      <c r="I122" s="135">
        <f>IF(I114="-","-",SUM(I114:I121)*'3j EBIT'!$E$8)</f>
        <v>9.1926064884591394</v>
      </c>
      <c r="J122" s="135">
        <f>IF(J114="-","-",SUM(J114:J121)*'3j EBIT'!$E$8)</f>
        <v>9.0267878322950743</v>
      </c>
      <c r="K122" s="135">
        <f>IF(K114="-","-",SUM(K114:K121)*'3j EBIT'!$E$8)</f>
        <v>9.5789590740178614</v>
      </c>
      <c r="L122" s="135">
        <f>IF(L114="-","-",SUM(L114:L121)*'3j EBIT'!$E$8)</f>
        <v>9.4687146397460076</v>
      </c>
      <c r="M122" s="135">
        <f>IF(M114="-","-",SUM(M114:M121)*'3j EBIT'!$E$8)</f>
        <v>10.211393583383311</v>
      </c>
      <c r="N122" s="135">
        <f>IF(N114="-","-",SUM(N114:N121)*'3j EBIT'!$E$8)</f>
        <v>10.631805906861908</v>
      </c>
      <c r="O122" s="31"/>
      <c r="P122" s="135" t="str">
        <f>IF(P114="-","-",SUM(P114:P121)*'3j EBIT'!$E$8)</f>
        <v>-</v>
      </c>
      <c r="Q122" s="135" t="str">
        <f>IF(Q114="-","-",SUM(Q114:Q121)*'3j EBIT'!$E$8)</f>
        <v>-</v>
      </c>
      <c r="R122" s="135" t="str">
        <f>IF(R114="-","-",SUM(R114:R121)*'3j EBIT'!$E$8)</f>
        <v>-</v>
      </c>
      <c r="S122" s="135" t="str">
        <f>IF(S114="-","-",SUM(S114:S121)*'3j EBIT'!$E$8)</f>
        <v>-</v>
      </c>
      <c r="T122" s="135" t="str">
        <f>IF(T114="-","-",SUM(T114:T121)*'3j EBIT'!$E$8)</f>
        <v>-</v>
      </c>
      <c r="U122" s="135" t="str">
        <f>IF(U114="-","-",SUM(U114:U121)*'3j EBIT'!$E$8)</f>
        <v>-</v>
      </c>
      <c r="V122" s="135" t="str">
        <f>IF(V114="-","-",SUM(V114:V121)*'3j EBIT'!$E$8)</f>
        <v>-</v>
      </c>
      <c r="W122" s="135" t="str">
        <f>IF(W114="-","-",SUM(W114:W121)*'3j EBIT'!$E$8)</f>
        <v>-</v>
      </c>
      <c r="X122" s="135" t="str">
        <f>IF(X114="-","-",SUM(X114:X121)*'3j EBIT'!$E$8)</f>
        <v>-</v>
      </c>
      <c r="Y122" s="135" t="str">
        <f>IF(Y114="-","-",SUM(Y114:Y121)*'3j EBIT'!$E$8)</f>
        <v>-</v>
      </c>
      <c r="Z122" s="135" t="str">
        <f>IF(Z114="-","-",SUM(Z114:Z121)*'3j EBIT'!$E$8)</f>
        <v>-</v>
      </c>
      <c r="AA122" s="29"/>
    </row>
    <row r="123" spans="1:27" s="30" customFormat="1" ht="11.5" x14ac:dyDescent="0.25">
      <c r="A123" s="273">
        <v>10</v>
      </c>
      <c r="B123" s="188" t="s">
        <v>294</v>
      </c>
      <c r="C123" s="188" t="s">
        <v>549</v>
      </c>
      <c r="D123" s="141" t="s">
        <v>328</v>
      </c>
      <c r="E123" s="137"/>
      <c r="F123" s="31"/>
      <c r="G123" s="135">
        <f>IF(G114="-","-",SUM(G114:G116,G118:G122)*'3k HAP'!$E$9)</f>
        <v>5.1197433538439361</v>
      </c>
      <c r="H123" s="135">
        <f>IF(H114="-","-",SUM(H114:H116,H118:H122)*'3k HAP'!$E$9)</f>
        <v>4.8292104030964964</v>
      </c>
      <c r="I123" s="135">
        <f>IF(I114="-","-",SUM(I114:I116,I118:I122)*'3k HAP'!$E$9)</f>
        <v>4.8648150431334312</v>
      </c>
      <c r="J123" s="135">
        <f>IF(J114="-","-",SUM(J114:J116,J118:J122)*'3k HAP'!$E$9)</f>
        <v>4.7441136250304954</v>
      </c>
      <c r="K123" s="135">
        <f>IF(K114="-","-",SUM(K114:K116,K118:K122)*'3k HAP'!$E$9)</f>
        <v>5.3494974983866319</v>
      </c>
      <c r="L123" s="135">
        <f>IF(L114="-","-",SUM(L114:L116,L118:L122)*'3k HAP'!$E$9)</f>
        <v>5.2510879966750599</v>
      </c>
      <c r="M123" s="135">
        <f>IF(M114="-","-",SUM(M114:M116,M118:M122)*'3k HAP'!$E$9)</f>
        <v>5.8699132533591412</v>
      </c>
      <c r="N123" s="135">
        <f>IF(N114="-","-",SUM(N114:N116,N118:N122)*'3k HAP'!$E$9)</f>
        <v>6.2019527199596336</v>
      </c>
      <c r="O123" s="31"/>
      <c r="P123" s="135" t="str">
        <f>IF(P114="-","-",SUM(P114:P116,P118:P122)*'3k HAP'!$E$9)</f>
        <v>-</v>
      </c>
      <c r="Q123" s="135" t="str">
        <f>IF(Q114="-","-",SUM(Q114:Q116,Q118:Q122)*'3k HAP'!$E$9)</f>
        <v>-</v>
      </c>
      <c r="R123" s="135" t="str">
        <f>IF(R114="-","-",SUM(R114:R116,R118:R122)*'3k HAP'!$E$9)</f>
        <v>-</v>
      </c>
      <c r="S123" s="135" t="str">
        <f>IF(S114="-","-",SUM(S114:S116,S118:S122)*'3k HAP'!$E$9)</f>
        <v>-</v>
      </c>
      <c r="T123" s="135" t="str">
        <f>IF(T114="-","-",SUM(T114:T116,T118:T122)*'3k HAP'!$E$9)</f>
        <v>-</v>
      </c>
      <c r="U123" s="135" t="str">
        <f>IF(U114="-","-",SUM(U114:U116,U118:U122)*'3k HAP'!$E$9)</f>
        <v>-</v>
      </c>
      <c r="V123" s="135" t="str">
        <f>IF(V114="-","-",SUM(V114:V116,V118:V122)*'3k HAP'!$E$9)</f>
        <v>-</v>
      </c>
      <c r="W123" s="135" t="str">
        <f>IF(W114="-","-",SUM(W114:W116,W118:W122)*'3k HAP'!$E$9)</f>
        <v>-</v>
      </c>
      <c r="X123" s="135" t="str">
        <f>IF(X114="-","-",SUM(X114:X116,X118:X122)*'3k HAP'!$E$9)</f>
        <v>-</v>
      </c>
      <c r="Y123" s="135" t="str">
        <f>IF(Y114="-","-",SUM(Y114:Y116,Y118:Y122)*'3k HAP'!$E$9)</f>
        <v>-</v>
      </c>
      <c r="Z123" s="135" t="str">
        <f>IF(Z114="-","-",SUM(Z114:Z116,Z118:Z122)*'3k HAP'!$E$9)</f>
        <v>-</v>
      </c>
      <c r="AA123" s="29"/>
    </row>
    <row r="124" spans="1:27" s="30" customFormat="1" ht="11.5" x14ac:dyDescent="0.25">
      <c r="A124" s="273">
        <v>11</v>
      </c>
      <c r="B124" s="138" t="s">
        <v>46</v>
      </c>
      <c r="C124" s="138" t="str">
        <f>B124&amp;"_"&amp;D124</f>
        <v>Total_South Wales</v>
      </c>
      <c r="D124" s="141" t="s">
        <v>328</v>
      </c>
      <c r="E124" s="137"/>
      <c r="F124" s="31"/>
      <c r="G124" s="135">
        <f t="shared" ref="G124:N124" si="18">IF(G114="-","-",SUM(G114:G123))</f>
        <v>491.77974905449906</v>
      </c>
      <c r="H124" s="135">
        <f t="shared" si="18"/>
        <v>472.15848742313551</v>
      </c>
      <c r="I124" s="135">
        <f t="shared" si="18"/>
        <v>497.87881566102095</v>
      </c>
      <c r="J124" s="135">
        <f t="shared" si="18"/>
        <v>488.86499789390842</v>
      </c>
      <c r="K124" s="135">
        <f t="shared" si="18"/>
        <v>519.08419731018671</v>
      </c>
      <c r="L124" s="135">
        <f t="shared" si="18"/>
        <v>513.07320472831623</v>
      </c>
      <c r="M124" s="135">
        <f t="shared" si="18"/>
        <v>553.52307438323248</v>
      </c>
      <c r="N124" s="135">
        <f t="shared" si="18"/>
        <v>576.40249056692198</v>
      </c>
      <c r="O124" s="31"/>
      <c r="P124" s="135" t="str">
        <f t="shared" ref="P124:Z124" si="19">IF(P114="-","-",SUM(P114:P123))</f>
        <v>-</v>
      </c>
      <c r="Q124" s="135" t="str">
        <f t="shared" si="19"/>
        <v>-</v>
      </c>
      <c r="R124" s="135" t="str">
        <f t="shared" si="19"/>
        <v>-</v>
      </c>
      <c r="S124" s="135" t="str">
        <f t="shared" si="19"/>
        <v>-</v>
      </c>
      <c r="T124" s="135" t="str">
        <f t="shared" si="19"/>
        <v>-</v>
      </c>
      <c r="U124" s="135" t="str">
        <f t="shared" si="19"/>
        <v>-</v>
      </c>
      <c r="V124" s="135" t="str">
        <f t="shared" si="19"/>
        <v>-</v>
      </c>
      <c r="W124" s="135" t="str">
        <f t="shared" si="19"/>
        <v>-</v>
      </c>
      <c r="X124" s="135" t="str">
        <f t="shared" si="19"/>
        <v>-</v>
      </c>
      <c r="Y124" s="135" t="str">
        <f t="shared" si="19"/>
        <v>-</v>
      </c>
      <c r="Z124" s="135" t="str">
        <f t="shared" si="19"/>
        <v>-</v>
      </c>
      <c r="AA124" s="29"/>
    </row>
    <row r="125" spans="1:27" s="30" customFormat="1" ht="11.5" x14ac:dyDescent="0.25">
      <c r="A125" s="273">
        <v>1</v>
      </c>
      <c r="B125" s="142" t="s">
        <v>353</v>
      </c>
      <c r="C125" s="142" t="s">
        <v>344</v>
      </c>
      <c r="D125" s="140" t="s">
        <v>329</v>
      </c>
      <c r="E125" s="134"/>
      <c r="F125" s="31"/>
      <c r="G125" s="41">
        <f>IF('3a DF'!H24="-","-",'3a DF'!H24)</f>
        <v>185.0702827599905</v>
      </c>
      <c r="H125" s="41">
        <f>'3a DF'!I24</f>
        <v>165.78566642454001</v>
      </c>
      <c r="I125" s="41">
        <f>'3a DF'!J24</f>
        <v>149.33930748101389</v>
      </c>
      <c r="J125" s="41">
        <f>'3a DF'!K24</f>
        <v>141.91940882593582</v>
      </c>
      <c r="K125" s="41">
        <f>'3a DF'!L24</f>
        <v>166.02215101000093</v>
      </c>
      <c r="L125" s="41">
        <f>'3a DF'!M24</f>
        <v>159.58722809800872</v>
      </c>
      <c r="M125" s="41">
        <f>'3a DF'!N24</f>
        <v>169.9788025802134</v>
      </c>
      <c r="N125" s="41">
        <f>'3a DF'!O24</f>
        <v>189.1366968376874</v>
      </c>
      <c r="O125" s="31"/>
      <c r="P125" s="41" t="str">
        <f>'3a DF'!Q24</f>
        <v>-</v>
      </c>
      <c r="Q125" s="41" t="str">
        <f>'3a DF'!R24</f>
        <v>-</v>
      </c>
      <c r="R125" s="41" t="str">
        <f>'3a DF'!S24</f>
        <v>-</v>
      </c>
      <c r="S125" s="41" t="str">
        <f>'3a DF'!T24</f>
        <v>-</v>
      </c>
      <c r="T125" s="41" t="str">
        <f>'3a DF'!U24</f>
        <v>-</v>
      </c>
      <c r="U125" s="41" t="str">
        <f>'3a DF'!V24</f>
        <v>-</v>
      </c>
      <c r="V125" s="41" t="str">
        <f>'3a DF'!W24</f>
        <v>-</v>
      </c>
      <c r="W125" s="41" t="str">
        <f>'3a DF'!X24</f>
        <v>-</v>
      </c>
      <c r="X125" s="41" t="str">
        <f>'3a DF'!Y24</f>
        <v>-</v>
      </c>
      <c r="Y125" s="41" t="str">
        <f>'3a DF'!Z24</f>
        <v>-</v>
      </c>
      <c r="Z125" s="41" t="str">
        <f>'3a DF'!AA24</f>
        <v>-</v>
      </c>
      <c r="AA125" s="29"/>
    </row>
    <row r="126" spans="1:27" s="30" customFormat="1" ht="11.5" x14ac:dyDescent="0.25">
      <c r="A126" s="273">
        <v>2</v>
      </c>
      <c r="B126" s="142" t="s">
        <v>353</v>
      </c>
      <c r="C126" s="142" t="s">
        <v>303</v>
      </c>
      <c r="D126" s="140" t="s">
        <v>329</v>
      </c>
      <c r="E126" s="134"/>
      <c r="F126" s="31"/>
      <c r="G126" s="41">
        <f>IF('3b CM'!F23="-","-",'3b CM'!F23)</f>
        <v>5.438273103582917E-2</v>
      </c>
      <c r="H126" s="41">
        <f>'3b CM'!G23</f>
        <v>8.1574096553743758E-2</v>
      </c>
      <c r="I126" s="41">
        <f>'3b CM'!H23</f>
        <v>0.25686796221616925</v>
      </c>
      <c r="J126" s="41">
        <f>'3b CM'!I23</f>
        <v>0.26122192426398211</v>
      </c>
      <c r="K126" s="41">
        <f>'3b CM'!J23</f>
        <v>3.3550804704074078</v>
      </c>
      <c r="L126" s="41">
        <f>'3b CM'!K23</f>
        <v>3.2547670806545437</v>
      </c>
      <c r="M126" s="41">
        <f>'3b CM'!L23</f>
        <v>11.3739039895618</v>
      </c>
      <c r="N126" s="41">
        <f>'3b CM'!M23</f>
        <v>10.812356661934036</v>
      </c>
      <c r="O126" s="31"/>
      <c r="P126" s="41" t="str">
        <f>'3b CM'!O23</f>
        <v>-</v>
      </c>
      <c r="Q126" s="41" t="str">
        <f>'3b CM'!P23</f>
        <v>-</v>
      </c>
      <c r="R126" s="41" t="str">
        <f>'3b CM'!Q23</f>
        <v>-</v>
      </c>
      <c r="S126" s="41" t="str">
        <f>'3b CM'!R23</f>
        <v>-</v>
      </c>
      <c r="T126" s="41" t="str">
        <f>'3b CM'!S23</f>
        <v>-</v>
      </c>
      <c r="U126" s="41" t="str">
        <f>'3b CM'!T23</f>
        <v>-</v>
      </c>
      <c r="V126" s="41" t="str">
        <f>'3b CM'!U23</f>
        <v>-</v>
      </c>
      <c r="W126" s="41" t="str">
        <f>'3b CM'!V23</f>
        <v>-</v>
      </c>
      <c r="X126" s="41" t="str">
        <f>'3b CM'!W23</f>
        <v>-</v>
      </c>
      <c r="Y126" s="41" t="str">
        <f>'3b CM'!X23</f>
        <v>-</v>
      </c>
      <c r="Z126" s="41" t="str">
        <f>'3b CM'!Y23</f>
        <v>-</v>
      </c>
      <c r="AA126" s="29"/>
    </row>
    <row r="127" spans="1:27" s="30" customFormat="1" ht="11.5" x14ac:dyDescent="0.25">
      <c r="A127" s="273">
        <v>3</v>
      </c>
      <c r="B127" s="142" t="s">
        <v>2</v>
      </c>
      <c r="C127" s="142" t="s">
        <v>345</v>
      </c>
      <c r="D127" s="140" t="s">
        <v>329</v>
      </c>
      <c r="E127" s="134"/>
      <c r="F127" s="31"/>
      <c r="G127" s="41">
        <f>IF('3c PC'!G24="-","-",'3c PC'!G24)</f>
        <v>68.671157560696429</v>
      </c>
      <c r="H127" s="41">
        <f>'3c PC'!H24</f>
        <v>68.651330582572669</v>
      </c>
      <c r="I127" s="41">
        <f>'3c PC'!I24</f>
        <v>86.526293005382186</v>
      </c>
      <c r="J127" s="41">
        <f>'3c PC'!J24</f>
        <v>85.547553838481548</v>
      </c>
      <c r="K127" s="41">
        <f>'3c PC'!K24</f>
        <v>97.650132706506909</v>
      </c>
      <c r="L127" s="41">
        <f>'3c PC'!L24</f>
        <v>96.864851293844183</v>
      </c>
      <c r="M127" s="41">
        <f>'3c PC'!M24</f>
        <v>118.04461733557049</v>
      </c>
      <c r="N127" s="41">
        <f>'3c PC'!N24</f>
        <v>115.92248816025224</v>
      </c>
      <c r="O127" s="31"/>
      <c r="P127" s="41" t="str">
        <f>'3c PC'!P24</f>
        <v>-</v>
      </c>
      <c r="Q127" s="41" t="str">
        <f>'3c PC'!Q24</f>
        <v>-</v>
      </c>
      <c r="R127" s="41" t="str">
        <f>'3c PC'!R24</f>
        <v>-</v>
      </c>
      <c r="S127" s="41" t="str">
        <f>'3c PC'!S24</f>
        <v>-</v>
      </c>
      <c r="T127" s="41" t="str">
        <f>'3c PC'!T24</f>
        <v>-</v>
      </c>
      <c r="U127" s="41" t="str">
        <f>'3c PC'!U24</f>
        <v>-</v>
      </c>
      <c r="V127" s="41" t="str">
        <f>'3c PC'!V24</f>
        <v>-</v>
      </c>
      <c r="W127" s="41" t="str">
        <f>'3c PC'!W24</f>
        <v>-</v>
      </c>
      <c r="X127" s="41" t="str">
        <f>'3c PC'!X24</f>
        <v>-</v>
      </c>
      <c r="Y127" s="41" t="str">
        <f>'3c PC'!Y24</f>
        <v>-</v>
      </c>
      <c r="Z127" s="41" t="str">
        <f>'3c PC'!Z24</f>
        <v>-</v>
      </c>
      <c r="AA127" s="29"/>
    </row>
    <row r="128" spans="1:27" s="30" customFormat="1" ht="11.5" x14ac:dyDescent="0.25">
      <c r="A128" s="273">
        <v>4</v>
      </c>
      <c r="B128" s="142" t="s">
        <v>355</v>
      </c>
      <c r="C128" s="142" t="s">
        <v>346</v>
      </c>
      <c r="D128" s="140" t="s">
        <v>329</v>
      </c>
      <c r="E128" s="134"/>
      <c r="F128" s="31"/>
      <c r="G128" s="41">
        <f>IF('3d NC-Elec'!H38="-","-",'3d NC-Elec'!H38)</f>
        <v>146.64933375988156</v>
      </c>
      <c r="H128" s="41">
        <f>'3d NC-Elec'!I38</f>
        <v>147.37559079661511</v>
      </c>
      <c r="I128" s="41">
        <f>'3d NC-Elec'!J38</f>
        <v>168.50890410403383</v>
      </c>
      <c r="J128" s="41">
        <f>'3d NC-Elec'!K38</f>
        <v>167.96266088794439</v>
      </c>
      <c r="K128" s="41">
        <f>'3d NC-Elec'!L38</f>
        <v>163.90927532597712</v>
      </c>
      <c r="L128" s="41">
        <f>'3d NC-Elec'!M38</f>
        <v>164.77992249696916</v>
      </c>
      <c r="M128" s="41">
        <f>'3d NC-Elec'!N38</f>
        <v>154.51850663243908</v>
      </c>
      <c r="N128" s="41">
        <f>'3d NC-Elec'!O38</f>
        <v>154.13129084609272</v>
      </c>
      <c r="O128" s="31"/>
      <c r="P128" s="41" t="str">
        <f>'3d NC-Elec'!Q38</f>
        <v>-</v>
      </c>
      <c r="Q128" s="41" t="str">
        <f>'3d NC-Elec'!R38</f>
        <v>-</v>
      </c>
      <c r="R128" s="41" t="str">
        <f>'3d NC-Elec'!S38</f>
        <v>-</v>
      </c>
      <c r="S128" s="41" t="str">
        <f>'3d NC-Elec'!T38</f>
        <v>-</v>
      </c>
      <c r="T128" s="41" t="str">
        <f>'3d NC-Elec'!U38</f>
        <v>-</v>
      </c>
      <c r="U128" s="41" t="str">
        <f>'3d NC-Elec'!V38</f>
        <v>-</v>
      </c>
      <c r="V128" s="41" t="str">
        <f>'3d NC-Elec'!W38</f>
        <v>-</v>
      </c>
      <c r="W128" s="41" t="str">
        <f>'3d NC-Elec'!X38</f>
        <v>-</v>
      </c>
      <c r="X128" s="41" t="str">
        <f>'3d NC-Elec'!Y38</f>
        <v>-</v>
      </c>
      <c r="Y128" s="41" t="str">
        <f>'3d NC-Elec'!Z38</f>
        <v>-</v>
      </c>
      <c r="Z128" s="41" t="str">
        <f>'3d NC-Elec'!AA38</f>
        <v>-</v>
      </c>
      <c r="AA128" s="29"/>
    </row>
    <row r="129" spans="1:27" s="30" customFormat="1" ht="11.5" x14ac:dyDescent="0.25">
      <c r="A129" s="273">
        <v>5</v>
      </c>
      <c r="B129" s="142" t="s">
        <v>352</v>
      </c>
      <c r="C129" s="142" t="s">
        <v>347</v>
      </c>
      <c r="D129" s="140" t="s">
        <v>329</v>
      </c>
      <c r="E129" s="134"/>
      <c r="F129" s="31"/>
      <c r="G129" s="41">
        <f>IF('3f CPIH'!C$16="-","-",'3g OC '!$E$8*('3f CPIH'!C$16/'3f CPIH'!$G$16))</f>
        <v>76.533089989502642</v>
      </c>
      <c r="H129" s="41">
        <f>IF('3f CPIH'!D$16="-","-",'3g OC '!$E$8*('3f CPIH'!D$16/'3f CPIH'!$G$16))</f>
        <v>76.686309388881014</v>
      </c>
      <c r="I129" s="41">
        <f>IF('3f CPIH'!E$16="-","-",'3g OC '!$E$8*('3f CPIH'!E$16/'3f CPIH'!$G$16))</f>
        <v>76.916138487948601</v>
      </c>
      <c r="J129" s="41">
        <f>IF('3f CPIH'!F$16="-","-",'3g OC '!$E$8*('3f CPIH'!F$16/'3f CPIH'!$G$16))</f>
        <v>77.375796686083746</v>
      </c>
      <c r="K129" s="41">
        <f>IF('3f CPIH'!G$16="-","-",'3g OC '!$E$8*('3f CPIH'!G$16/'3f CPIH'!$G$16))</f>
        <v>78.29511308235405</v>
      </c>
      <c r="L129" s="41">
        <f>IF('3f CPIH'!H$16="-","-",'3g OC '!$E$8*('3f CPIH'!H$16/'3f CPIH'!$G$16))</f>
        <v>79.291039178313554</v>
      </c>
      <c r="M129" s="41">
        <f>IF('3f CPIH'!I$16="-","-",'3g OC '!$E$8*('3f CPIH'!I$16/'3f CPIH'!$G$16))</f>
        <v>80.440184673651416</v>
      </c>
      <c r="N129" s="41">
        <f>IF('3f CPIH'!J$16="-","-",'3g OC '!$E$8*('3f CPIH'!J$16/'3f CPIH'!$G$16))</f>
        <v>81.129671970854147</v>
      </c>
      <c r="O129" s="31"/>
      <c r="P129" s="41">
        <f>IF('3f CPIH'!L$16="-","-",'3g OC '!$E$8*('3f CPIH'!L$16/'3f CPIH'!$G$16))</f>
        <v>81.129671970854147</v>
      </c>
      <c r="Q129" s="41" t="str">
        <f>IF('3f CPIH'!M$16="-","-",'3g OC '!$E$8*('3f CPIH'!M$16/'3f CPIH'!$G$16))</f>
        <v>-</v>
      </c>
      <c r="R129" s="41" t="str">
        <f>IF('3f CPIH'!N$16="-","-",'3g OC '!$E$8*('3f CPIH'!N$16/'3f CPIH'!$G$16))</f>
        <v>-</v>
      </c>
      <c r="S129" s="41" t="str">
        <f>IF('3f CPIH'!O$16="-","-",'3g OC '!$E$8*('3f CPIH'!O$16/'3f CPIH'!$G$16))</f>
        <v>-</v>
      </c>
      <c r="T129" s="41" t="str">
        <f>IF('3f CPIH'!P$16="-","-",'3g OC '!$E$8*('3f CPIH'!P$16/'3f CPIH'!$G$16))</f>
        <v>-</v>
      </c>
      <c r="U129" s="41" t="str">
        <f>IF('3f CPIH'!Q$16="-","-",'3g OC '!$E$8*('3f CPIH'!Q$16/'3f CPIH'!$G$16))</f>
        <v>-</v>
      </c>
      <c r="V129" s="41" t="str">
        <f>IF('3f CPIH'!R$16="-","-",'3g OC '!$E$8*('3f CPIH'!R$16/'3f CPIH'!$G$16))</f>
        <v>-</v>
      </c>
      <c r="W129" s="41" t="str">
        <f>IF('3f CPIH'!S$16="-","-",'3g OC '!$E$8*('3f CPIH'!S$16/'3f CPIH'!$G$16))</f>
        <v>-</v>
      </c>
      <c r="X129" s="41" t="str">
        <f>IF('3f CPIH'!T$16="-","-",'3g OC '!$E$8*('3f CPIH'!T$16/'3f CPIH'!$G$16))</f>
        <v>-</v>
      </c>
      <c r="Y129" s="41" t="str">
        <f>IF('3f CPIH'!U$16="-","-",'3g OC '!$E$8*('3f CPIH'!U$16/'3f CPIH'!$G$16))</f>
        <v>-</v>
      </c>
      <c r="Z129" s="41" t="str">
        <f>IF('3f CPIH'!V$16="-","-",'3g OC '!$E$8*('3f CPIH'!V$16/'3f CPIH'!$G$16))</f>
        <v>-</v>
      </c>
      <c r="AA129" s="29"/>
    </row>
    <row r="130" spans="1:27" s="30" customFormat="1" ht="11.5" x14ac:dyDescent="0.25">
      <c r="A130" s="273">
        <v>6</v>
      </c>
      <c r="B130" s="142" t="s">
        <v>352</v>
      </c>
      <c r="C130" s="142" t="s">
        <v>45</v>
      </c>
      <c r="D130" s="140" t="s">
        <v>329</v>
      </c>
      <c r="E130" s="134"/>
      <c r="F130" s="31"/>
      <c r="G130" s="41" t="s">
        <v>336</v>
      </c>
      <c r="H130" s="41" t="s">
        <v>336</v>
      </c>
      <c r="I130" s="41" t="s">
        <v>336</v>
      </c>
      <c r="J130" s="41" t="s">
        <v>336</v>
      </c>
      <c r="K130" s="41">
        <f>IF('3h SMNCC'!F$36="-","-",'3h SMNCC'!F$36)</f>
        <v>0</v>
      </c>
      <c r="L130" s="41">
        <f>IF('3h SMNCC'!G$36="-","-",'3h SMNCC'!G$36)</f>
        <v>-0.20799732489328449</v>
      </c>
      <c r="M130" s="41">
        <f>IF('3h SMNCC'!H$36="-","-",'3h SMNCC'!H$36)</f>
        <v>2.3528451635617831</v>
      </c>
      <c r="N130" s="41">
        <f>IF('3h SMNCC'!I$36="-","-",'3h SMNCC'!I$36)</f>
        <v>7.276170729762069</v>
      </c>
      <c r="O130" s="31"/>
      <c r="P130" s="41" t="str">
        <f>IF('3h SMNCC'!K$36="-","-",'3h SMNCC'!K$36)</f>
        <v>-</v>
      </c>
      <c r="Q130" s="41" t="str">
        <f>IF('3h SMNCC'!L$36="-","-",'3h SMNCC'!L$36)</f>
        <v>-</v>
      </c>
      <c r="R130" s="41" t="str">
        <f>IF('3h SMNCC'!M$36="-","-",'3h SMNCC'!M$36)</f>
        <v>-</v>
      </c>
      <c r="S130" s="41" t="str">
        <f>IF('3h SMNCC'!N$36="-","-",'3h SMNCC'!N$36)</f>
        <v>-</v>
      </c>
      <c r="T130" s="41" t="str">
        <f>IF('3h SMNCC'!O$36="-","-",'3h SMNCC'!O$36)</f>
        <v>-</v>
      </c>
      <c r="U130" s="41" t="str">
        <f>IF('3h SMNCC'!P$36="-","-",'3h SMNCC'!P$36)</f>
        <v>-</v>
      </c>
      <c r="V130" s="41" t="str">
        <f>IF('3h SMNCC'!Q$36="-","-",'3h SMNCC'!Q$36)</f>
        <v>-</v>
      </c>
      <c r="W130" s="41" t="str">
        <f>IF('3h SMNCC'!R$36="-","-",'3h SMNCC'!R$36)</f>
        <v>-</v>
      </c>
      <c r="X130" s="41" t="str">
        <f>IF('3h SMNCC'!S$36="-","-",'3h SMNCC'!S$36)</f>
        <v>-</v>
      </c>
      <c r="Y130" s="41" t="str">
        <f>IF('3h SMNCC'!T$36="-","-",'3h SMNCC'!T$36)</f>
        <v>-</v>
      </c>
      <c r="Z130" s="41" t="str">
        <f>IF('3h SMNCC'!U$36="-","-",'3h SMNCC'!U$36)</f>
        <v>-</v>
      </c>
      <c r="AA130" s="29"/>
    </row>
    <row r="131" spans="1:27" s="30" customFormat="1" ht="12.4" customHeight="1" x14ac:dyDescent="0.25">
      <c r="A131" s="273">
        <v>7</v>
      </c>
      <c r="B131" s="142" t="s">
        <v>352</v>
      </c>
      <c r="C131" s="142" t="s">
        <v>399</v>
      </c>
      <c r="D131" s="140" t="s">
        <v>329</v>
      </c>
      <c r="E131" s="134"/>
      <c r="F131" s="31"/>
      <c r="G131" s="41">
        <f>IF('3f CPIH'!C$16="-","-",'3i PAAC PAP'!$G$10*('3f CPIH'!C$16/'3f CPIH'!$G$16))</f>
        <v>4.3957347110466403</v>
      </c>
      <c r="H131" s="41">
        <f>IF('3f CPIH'!D$16="-","-",'3i PAAC PAP'!$G$10*('3f CPIH'!D$16/'3f CPIH'!$G$16))</f>
        <v>4.4045349807384246</v>
      </c>
      <c r="I131" s="41">
        <f>IF('3f CPIH'!E$16="-","-",'3i PAAC PAP'!$G$10*('3f CPIH'!E$16/'3f CPIH'!$G$16))</f>
        <v>4.417735385276103</v>
      </c>
      <c r="J131" s="41">
        <f>IF('3f CPIH'!F$16="-","-",'3i PAAC PAP'!$G$10*('3f CPIH'!F$16/'3f CPIH'!$G$16))</f>
        <v>4.4441361943514579</v>
      </c>
      <c r="K131" s="41">
        <f>IF('3f CPIH'!G$16="-","-",'3i PAAC PAP'!$G$10*('3f CPIH'!G$16/'3f CPIH'!$G$16))</f>
        <v>4.4969378125021686</v>
      </c>
      <c r="L131" s="41">
        <f>IF('3f CPIH'!H$16="-","-",'3i PAAC PAP'!$G$10*('3f CPIH'!H$16/'3f CPIH'!$G$16))</f>
        <v>4.5541395654987715</v>
      </c>
      <c r="M131" s="41">
        <f>IF('3f CPIH'!I$16="-","-",'3i PAAC PAP'!$G$10*('3f CPIH'!I$16/'3f CPIH'!$G$16))</f>
        <v>4.6201415881871588</v>
      </c>
      <c r="N131" s="41">
        <f>IF('3f CPIH'!J$16="-","-",'3i PAAC PAP'!$G$10*('3f CPIH'!J$16/'3f CPIH'!$G$16))</f>
        <v>4.659742801800193</v>
      </c>
      <c r="O131" s="31"/>
      <c r="P131" s="41">
        <f>IF('3f CPIH'!L$16="-","-",'3i PAAC PAP'!$G$10*('3f CPIH'!L$16/'3f CPIH'!$G$16))</f>
        <v>4.659742801800193</v>
      </c>
      <c r="Q131" s="41" t="str">
        <f>IF('3f CPIH'!M$16="-","-",'3i PAAC PAP'!$G$10*('3f CPIH'!M$16/'3f CPIH'!$G$16))</f>
        <v>-</v>
      </c>
      <c r="R131" s="41" t="str">
        <f>IF('3f CPIH'!N$16="-","-",'3i PAAC PAP'!$G$10*('3f CPIH'!N$16/'3f CPIH'!$G$16))</f>
        <v>-</v>
      </c>
      <c r="S131" s="41" t="str">
        <f>IF('3f CPIH'!O$16="-","-",'3i PAAC PAP'!$G$10*('3f CPIH'!O$16/'3f CPIH'!$G$16))</f>
        <v>-</v>
      </c>
      <c r="T131" s="41" t="str">
        <f>IF('3f CPIH'!P$16="-","-",'3i PAAC PAP'!$G$10*('3f CPIH'!P$16/'3f CPIH'!$G$16))</f>
        <v>-</v>
      </c>
      <c r="U131" s="41" t="str">
        <f>IF('3f CPIH'!Q$16="-","-",'3i PAAC PAP'!$G$10*('3f CPIH'!Q$16/'3f CPIH'!$G$16))</f>
        <v>-</v>
      </c>
      <c r="V131" s="41" t="str">
        <f>IF('3f CPIH'!R$16="-","-",'3i PAAC PAP'!$G$10*('3f CPIH'!R$16/'3f CPIH'!$G$16))</f>
        <v>-</v>
      </c>
      <c r="W131" s="41" t="str">
        <f>IF('3f CPIH'!S$16="-","-",'3i PAAC PAP'!$G$10*('3f CPIH'!S$16/'3f CPIH'!$G$16))</f>
        <v>-</v>
      </c>
      <c r="X131" s="41" t="str">
        <f>IF('3f CPIH'!T$16="-","-",'3i PAAC PAP'!$G$10*('3f CPIH'!T$16/'3f CPIH'!$G$16))</f>
        <v>-</v>
      </c>
      <c r="Y131" s="41" t="str">
        <f>IF('3f CPIH'!U$16="-","-",'3i PAAC PAP'!$G$10*('3f CPIH'!U$16/'3f CPIH'!$G$16))</f>
        <v>-</v>
      </c>
      <c r="Z131" s="41" t="str">
        <f>IF('3f CPIH'!V$16="-","-",'3i PAAC PAP'!$G$10*('3f CPIH'!V$16/'3f CPIH'!$G$16))</f>
        <v>-</v>
      </c>
      <c r="AA131" s="29"/>
    </row>
    <row r="132" spans="1:27" s="30" customFormat="1" ht="11.5" x14ac:dyDescent="0.25">
      <c r="A132" s="273">
        <v>8</v>
      </c>
      <c r="B132" s="142" t="s">
        <v>352</v>
      </c>
      <c r="C132" s="142" t="s">
        <v>417</v>
      </c>
      <c r="D132" s="140" t="s">
        <v>329</v>
      </c>
      <c r="E132" s="134"/>
      <c r="F132" s="31"/>
      <c r="G132" s="41">
        <f>IF(G125="-","-",SUM(G125:G130)*'3i PAAC PAP'!$G$22)</f>
        <v>6.888531590280512</v>
      </c>
      <c r="H132" s="41">
        <f>IF(H125="-","-",SUM(H125:H130)*'3i PAAC PAP'!$G$22)</f>
        <v>6.6228304631224759</v>
      </c>
      <c r="I132" s="41">
        <f>IF(I125="-","-",SUM(I125:I130)*'3i PAAC PAP'!$G$22)</f>
        <v>6.9545210169873766</v>
      </c>
      <c r="J132" s="41">
        <f>IF(J125="-","-",SUM(J125:J130)*'3i PAAC PAP'!$G$22)</f>
        <v>6.832040099733514</v>
      </c>
      <c r="K132" s="41">
        <f>IF(K125="-","-",SUM(K125:K130)*'3i PAAC PAP'!$G$22)</f>
        <v>7.3543375154988819</v>
      </c>
      <c r="L132" s="41">
        <f>IF(L125="-","-",SUM(L125:L130)*'3i PAAC PAP'!$G$22)</f>
        <v>7.2725676129451866</v>
      </c>
      <c r="M132" s="41">
        <f>IF(M125="-","-",SUM(M125:M130)*'3i PAAC PAP'!$G$22)</f>
        <v>7.7511625829307027</v>
      </c>
      <c r="N132" s="41">
        <f>IF(N125="-","-",SUM(N125:N130)*'3i PAAC PAP'!$G$22)</f>
        <v>8.0645518432860896</v>
      </c>
      <c r="O132" s="31"/>
      <c r="P132" s="41" t="str">
        <f>IF(P125="-","-",SUM(P125:P130)*'3i PAAC PAP'!$G$22)</f>
        <v>-</v>
      </c>
      <c r="Q132" s="41" t="str">
        <f>IF(Q125="-","-",SUM(Q125:Q130)*'3i PAAC PAP'!$G$22)</f>
        <v>-</v>
      </c>
      <c r="R132" s="41" t="str">
        <f>IF(R125="-","-",SUM(R125:R130)*'3i PAAC PAP'!$G$22)</f>
        <v>-</v>
      </c>
      <c r="S132" s="41" t="str">
        <f>IF(S125="-","-",SUM(S125:S130)*'3i PAAC PAP'!$G$22)</f>
        <v>-</v>
      </c>
      <c r="T132" s="41" t="str">
        <f>IF(T125="-","-",SUM(T125:T130)*'3i PAAC PAP'!$G$22)</f>
        <v>-</v>
      </c>
      <c r="U132" s="41" t="str">
        <f>IF(U125="-","-",SUM(U125:U130)*'3i PAAC PAP'!$G$22)</f>
        <v>-</v>
      </c>
      <c r="V132" s="41" t="str">
        <f>IF(V125="-","-",SUM(V125:V130)*'3i PAAC PAP'!$G$22)</f>
        <v>-</v>
      </c>
      <c r="W132" s="41" t="str">
        <f>IF(W125="-","-",SUM(W125:W130)*'3i PAAC PAP'!$G$22)</f>
        <v>-</v>
      </c>
      <c r="X132" s="41" t="str">
        <f>IF(X125="-","-",SUM(X125:X130)*'3i PAAC PAP'!$G$22)</f>
        <v>-</v>
      </c>
      <c r="Y132" s="41" t="str">
        <f>IF(Y125="-","-",SUM(Y125:Y130)*'3i PAAC PAP'!$G$22)</f>
        <v>-</v>
      </c>
      <c r="Z132" s="41" t="str">
        <f>IF(Z125="-","-",SUM(Z125:Z130)*'3i PAAC PAP'!$G$22)</f>
        <v>-</v>
      </c>
      <c r="AA132" s="29"/>
    </row>
    <row r="133" spans="1:27" s="30" customFormat="1" ht="11.5" x14ac:dyDescent="0.25">
      <c r="A133" s="273">
        <v>9</v>
      </c>
      <c r="B133" s="142" t="s">
        <v>398</v>
      </c>
      <c r="C133" s="142" t="s">
        <v>548</v>
      </c>
      <c r="D133" s="140" t="s">
        <v>329</v>
      </c>
      <c r="E133" s="134"/>
      <c r="F133" s="31"/>
      <c r="G133" s="41">
        <f>IF(G125="-","-",SUM(G125:G132)*'3j EBIT'!$E$8)</f>
        <v>9.2769877489462473</v>
      </c>
      <c r="H133" s="41">
        <f>IF(H125="-","-",SUM(H125:H132)*'3j EBIT'!$E$8)</f>
        <v>8.9225488979274452</v>
      </c>
      <c r="I133" s="41">
        <f>IF(I125="-","-",SUM(I125:I132)*'3j EBIT'!$E$8)</f>
        <v>9.3654755814143051</v>
      </c>
      <c r="J133" s="41">
        <f>IF(J125="-","-",SUM(J125:J132)*'3j EBIT'!$E$8)</f>
        <v>9.2025135506790949</v>
      </c>
      <c r="K133" s="41">
        <f>IF(K125="-","-",SUM(K125:K132)*'3j EBIT'!$E$8)</f>
        <v>9.9005775305417032</v>
      </c>
      <c r="L133" s="41">
        <f>IF(L125="-","-",SUM(L125:L132)*'3j EBIT'!$E$8)</f>
        <v>9.7925338420254757</v>
      </c>
      <c r="M133" s="41">
        <f>IF(M125="-","-",SUM(M125:M132)*'3j EBIT'!$E$8)</f>
        <v>10.4325231263762</v>
      </c>
      <c r="N133" s="41">
        <f>IF(N125="-","-",SUM(N125:N132)*'3j EBIT'!$E$8)</f>
        <v>10.851526427181708</v>
      </c>
      <c r="O133" s="31"/>
      <c r="P133" s="41" t="str">
        <f>IF(P125="-","-",SUM(P125:P132)*'3j EBIT'!$E$8)</f>
        <v>-</v>
      </c>
      <c r="Q133" s="41" t="str">
        <f>IF(Q125="-","-",SUM(Q125:Q132)*'3j EBIT'!$E$8)</f>
        <v>-</v>
      </c>
      <c r="R133" s="41" t="str">
        <f>IF(R125="-","-",SUM(R125:R132)*'3j EBIT'!$E$8)</f>
        <v>-</v>
      </c>
      <c r="S133" s="41" t="str">
        <f>IF(S125="-","-",SUM(S125:S132)*'3j EBIT'!$E$8)</f>
        <v>-</v>
      </c>
      <c r="T133" s="41" t="str">
        <f>IF(T125="-","-",SUM(T125:T132)*'3j EBIT'!$E$8)</f>
        <v>-</v>
      </c>
      <c r="U133" s="41" t="str">
        <f>IF(U125="-","-",SUM(U125:U132)*'3j EBIT'!$E$8)</f>
        <v>-</v>
      </c>
      <c r="V133" s="41" t="str">
        <f>IF(V125="-","-",SUM(V125:V132)*'3j EBIT'!$E$8)</f>
        <v>-</v>
      </c>
      <c r="W133" s="41" t="str">
        <f>IF(W125="-","-",SUM(W125:W132)*'3j EBIT'!$E$8)</f>
        <v>-</v>
      </c>
      <c r="X133" s="41" t="str">
        <f>IF(X125="-","-",SUM(X125:X132)*'3j EBIT'!$E$8)</f>
        <v>-</v>
      </c>
      <c r="Y133" s="41" t="str">
        <f>IF(Y125="-","-",SUM(Y125:Y132)*'3j EBIT'!$E$8)</f>
        <v>-</v>
      </c>
      <c r="Z133" s="41" t="str">
        <f>IF(Z125="-","-",SUM(Z125:Z132)*'3j EBIT'!$E$8)</f>
        <v>-</v>
      </c>
      <c r="AA133" s="29"/>
    </row>
    <row r="134" spans="1:27" s="30" customFormat="1" ht="11.5" x14ac:dyDescent="0.25">
      <c r="A134" s="273">
        <v>10</v>
      </c>
      <c r="B134" s="190" t="s">
        <v>294</v>
      </c>
      <c r="C134" s="190" t="s">
        <v>549</v>
      </c>
      <c r="D134" s="140" t="s">
        <v>329</v>
      </c>
      <c r="E134" s="134"/>
      <c r="F134" s="31"/>
      <c r="G134" s="41">
        <f>IF(G125="-","-",SUM(G125:G127,G129:G133)*'3k HAP'!$E$9)</f>
        <v>5.079688262617517</v>
      </c>
      <c r="H134" s="41">
        <f>IF(H125="-","-",SUM(H125:H127,H129:H133)*'3k HAP'!$E$9)</f>
        <v>4.7939876411265843</v>
      </c>
      <c r="I134" s="41">
        <f>IF(I125="-","-",SUM(I125:I127,I129:I133)*'3k HAP'!$E$9)</f>
        <v>4.8319386240038638</v>
      </c>
      <c r="J134" s="41">
        <f>IF(J125="-","-",SUM(J125:J127,J129:J133)*'3k HAP'!$E$9)</f>
        <v>4.7133223672416786</v>
      </c>
      <c r="K134" s="41">
        <f>IF(K125="-","-",SUM(K125:K127,K129:K133)*'3k HAP'!$E$9)</f>
        <v>5.313979533009288</v>
      </c>
      <c r="L134" s="41">
        <f>IF(L125="-","-",SUM(L125:L127,L129:L133)*'3k HAP'!$E$9)</f>
        <v>5.2174902456120913</v>
      </c>
      <c r="M134" s="41">
        <f>IF(M125="-","-",SUM(M125:M127,M129:M133)*'3k HAP'!$E$9)</f>
        <v>5.8629291464901589</v>
      </c>
      <c r="N134" s="41">
        <f>IF(N125="-","-",SUM(N125:N127,N129:N133)*'3k HAP'!$E$9)</f>
        <v>6.193849556329492</v>
      </c>
      <c r="O134" s="31"/>
      <c r="P134" s="41" t="str">
        <f>IF(P125="-","-",SUM(P125:P127,P129:P133)*'3k HAP'!$E$9)</f>
        <v>-</v>
      </c>
      <c r="Q134" s="41" t="str">
        <f>IF(Q125="-","-",SUM(Q125:Q127,Q129:Q133)*'3k HAP'!$E$9)</f>
        <v>-</v>
      </c>
      <c r="R134" s="41" t="str">
        <f>IF(R125="-","-",SUM(R125:R127,R129:R133)*'3k HAP'!$E$9)</f>
        <v>-</v>
      </c>
      <c r="S134" s="41" t="str">
        <f>IF(S125="-","-",SUM(S125:S127,S129:S133)*'3k HAP'!$E$9)</f>
        <v>-</v>
      </c>
      <c r="T134" s="41" t="str">
        <f>IF(T125="-","-",SUM(T125:T127,T129:T133)*'3k HAP'!$E$9)</f>
        <v>-</v>
      </c>
      <c r="U134" s="41" t="str">
        <f>IF(U125="-","-",SUM(U125:U127,U129:U133)*'3k HAP'!$E$9)</f>
        <v>-</v>
      </c>
      <c r="V134" s="41" t="str">
        <f>IF(V125="-","-",SUM(V125:V127,V129:V133)*'3k HAP'!$E$9)</f>
        <v>-</v>
      </c>
      <c r="W134" s="41" t="str">
        <f>IF(W125="-","-",SUM(W125:W127,W129:W133)*'3k HAP'!$E$9)</f>
        <v>-</v>
      </c>
      <c r="X134" s="41" t="str">
        <f>IF(X125="-","-",SUM(X125:X127,X129:X133)*'3k HAP'!$E$9)</f>
        <v>-</v>
      </c>
      <c r="Y134" s="41" t="str">
        <f>IF(Y125="-","-",SUM(Y125:Y127,Y129:Y133)*'3k HAP'!$E$9)</f>
        <v>-</v>
      </c>
      <c r="Z134" s="41" t="str">
        <f>IF(Z125="-","-",SUM(Z125:Z127,Z129:Z133)*'3k HAP'!$E$9)</f>
        <v>-</v>
      </c>
      <c r="AA134" s="29"/>
    </row>
    <row r="135" spans="1:27" s="30" customFormat="1" ht="11.5" x14ac:dyDescent="0.25">
      <c r="A135" s="273">
        <v>11</v>
      </c>
      <c r="B135" s="142" t="s">
        <v>46</v>
      </c>
      <c r="C135" s="142" t="str">
        <f>B135&amp;"_"&amp;D135</f>
        <v>Total_Southern Western</v>
      </c>
      <c r="D135" s="140" t="s">
        <v>329</v>
      </c>
      <c r="E135" s="134"/>
      <c r="F135" s="31"/>
      <c r="G135" s="41">
        <f t="shared" ref="G135:N135" si="20">IF(G125="-","-",SUM(G125:G134))</f>
        <v>502.61918911399789</v>
      </c>
      <c r="H135" s="41">
        <f t="shared" si="20"/>
        <v>483.32437327207754</v>
      </c>
      <c r="I135" s="41">
        <f t="shared" si="20"/>
        <v>507.11718164827636</v>
      </c>
      <c r="J135" s="41">
        <f t="shared" si="20"/>
        <v>498.25865437471526</v>
      </c>
      <c r="K135" s="41">
        <f t="shared" si="20"/>
        <v>536.29758498679848</v>
      </c>
      <c r="L135" s="41">
        <f t="shared" si="20"/>
        <v>530.40654208897843</v>
      </c>
      <c r="M135" s="41">
        <f t="shared" si="20"/>
        <v>565.37561681898217</v>
      </c>
      <c r="N135" s="41">
        <f t="shared" si="20"/>
        <v>588.17834583518015</v>
      </c>
      <c r="O135" s="31"/>
      <c r="P135" s="41" t="str">
        <f t="shared" ref="P135:Z135" si="21">IF(P125="-","-",SUM(P125:P134))</f>
        <v>-</v>
      </c>
      <c r="Q135" s="41" t="str">
        <f t="shared" si="21"/>
        <v>-</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5" x14ac:dyDescent="0.25">
      <c r="A136" s="273">
        <v>1</v>
      </c>
      <c r="B136" s="138" t="s">
        <v>353</v>
      </c>
      <c r="C136" s="138" t="s">
        <v>344</v>
      </c>
      <c r="D136" s="141" t="s">
        <v>330</v>
      </c>
      <c r="E136" s="137"/>
      <c r="F136" s="31"/>
      <c r="G136" s="135">
        <f>IF('3a DF'!H25="-","-",'3a DF'!H25)</f>
        <v>191.92937497230963</v>
      </c>
      <c r="H136" s="135">
        <f>'3a DF'!I25</f>
        <v>171.9300303738911</v>
      </c>
      <c r="I136" s="135">
        <f>'3a DF'!J25</f>
        <v>154.87413492959223</v>
      </c>
      <c r="J136" s="135">
        <f>'3a DF'!K25</f>
        <v>147.17923929324709</v>
      </c>
      <c r="K136" s="135">
        <f>'3a DF'!L25</f>
        <v>172.17527957328289</v>
      </c>
      <c r="L136" s="135">
        <f>'3a DF'!M25</f>
        <v>165.50186494358064</v>
      </c>
      <c r="M136" s="135">
        <f>'3a DF'!N25</f>
        <v>173.34584049084481</v>
      </c>
      <c r="N136" s="135">
        <f>'3a DF'!O25</f>
        <v>192.8832253393432</v>
      </c>
      <c r="O136" s="31"/>
      <c r="P136" s="135" t="str">
        <f>'3a DF'!Q25</f>
        <v>-</v>
      </c>
      <c r="Q136" s="135" t="str">
        <f>'3a DF'!R25</f>
        <v>-</v>
      </c>
      <c r="R136" s="135" t="str">
        <f>'3a DF'!S25</f>
        <v>-</v>
      </c>
      <c r="S136" s="135" t="str">
        <f>'3a DF'!T25</f>
        <v>-</v>
      </c>
      <c r="T136" s="135" t="str">
        <f>'3a DF'!U25</f>
        <v>-</v>
      </c>
      <c r="U136" s="135" t="str">
        <f>'3a DF'!V25</f>
        <v>-</v>
      </c>
      <c r="V136" s="135" t="str">
        <f>'3a DF'!W25</f>
        <v>-</v>
      </c>
      <c r="W136" s="135" t="str">
        <f>'3a DF'!X25</f>
        <v>-</v>
      </c>
      <c r="X136" s="135" t="str">
        <f>'3a DF'!Y25</f>
        <v>-</v>
      </c>
      <c r="Y136" s="135" t="str">
        <f>'3a DF'!Z25</f>
        <v>-</v>
      </c>
      <c r="Z136" s="135" t="str">
        <f>'3a DF'!AA25</f>
        <v>-</v>
      </c>
      <c r="AA136" s="29"/>
    </row>
    <row r="137" spans="1:27" s="30" customFormat="1" ht="11.5" x14ac:dyDescent="0.25">
      <c r="A137" s="273">
        <v>2</v>
      </c>
      <c r="B137" s="138" t="s">
        <v>353</v>
      </c>
      <c r="C137" s="138" t="s">
        <v>303</v>
      </c>
      <c r="D137" s="141" t="s">
        <v>330</v>
      </c>
      <c r="E137" s="137"/>
      <c r="F137" s="31"/>
      <c r="G137" s="135">
        <f>IF('3b CM'!F24="-","-",'3b CM'!F24)</f>
        <v>5.7352786026486517E-2</v>
      </c>
      <c r="H137" s="135">
        <f>'3b CM'!G24</f>
        <v>8.6029179039729772E-2</v>
      </c>
      <c r="I137" s="135">
        <f>'3b CM'!H24</f>
        <v>0.27089653265735369</v>
      </c>
      <c r="J137" s="135">
        <f>'3b CM'!I24</f>
        <v>0.27548828170966105</v>
      </c>
      <c r="K137" s="135">
        <f>'3b CM'!J24</f>
        <v>3.5383146203919931</v>
      </c>
      <c r="L137" s="135">
        <f>'3b CM'!K24</f>
        <v>3.4325227215942462</v>
      </c>
      <c r="M137" s="135">
        <f>'3b CM'!L24</f>
        <v>11.674347723612401</v>
      </c>
      <c r="N137" s="135">
        <f>'3b CM'!M24</f>
        <v>11.097967021611735</v>
      </c>
      <c r="O137" s="31"/>
      <c r="P137" s="135" t="str">
        <f>'3b CM'!O24</f>
        <v>-</v>
      </c>
      <c r="Q137" s="135" t="str">
        <f>'3b CM'!P24</f>
        <v>-</v>
      </c>
      <c r="R137" s="135" t="str">
        <f>'3b CM'!Q24</f>
        <v>-</v>
      </c>
      <c r="S137" s="135" t="str">
        <f>'3b CM'!R24</f>
        <v>-</v>
      </c>
      <c r="T137" s="135" t="str">
        <f>'3b CM'!S24</f>
        <v>-</v>
      </c>
      <c r="U137" s="135" t="str">
        <f>'3b CM'!T24</f>
        <v>-</v>
      </c>
      <c r="V137" s="135" t="str">
        <f>'3b CM'!U24</f>
        <v>-</v>
      </c>
      <c r="W137" s="135" t="str">
        <f>'3b CM'!V24</f>
        <v>-</v>
      </c>
      <c r="X137" s="135" t="str">
        <f>'3b CM'!W24</f>
        <v>-</v>
      </c>
      <c r="Y137" s="135" t="str">
        <f>'3b CM'!X24</f>
        <v>-</v>
      </c>
      <c r="Z137" s="135" t="str">
        <f>'3b CM'!Y24</f>
        <v>-</v>
      </c>
      <c r="AA137" s="29"/>
    </row>
    <row r="138" spans="1:27" s="30" customFormat="1" ht="11.5" x14ac:dyDescent="0.25">
      <c r="A138" s="273">
        <v>3</v>
      </c>
      <c r="B138" s="138" t="s">
        <v>2</v>
      </c>
      <c r="C138" s="138" t="s">
        <v>345</v>
      </c>
      <c r="D138" s="141" t="s">
        <v>330</v>
      </c>
      <c r="E138" s="137"/>
      <c r="F138" s="31"/>
      <c r="G138" s="135">
        <f>IF('3c PC'!G25="-","-",'3c PC'!G25)</f>
        <v>68.702741762601519</v>
      </c>
      <c r="H138" s="135">
        <f>'3c PC'!H25</f>
        <v>68.682486507202356</v>
      </c>
      <c r="I138" s="135">
        <f>'3c PC'!I25</f>
        <v>86.662087390754721</v>
      </c>
      <c r="J138" s="135">
        <f>'3c PC'!J25</f>
        <v>85.651130147878007</v>
      </c>
      <c r="K138" s="135">
        <f>'3c PC'!K25</f>
        <v>98.003383912654513</v>
      </c>
      <c r="L138" s="135">
        <f>'3c PC'!L25</f>
        <v>97.176792925729728</v>
      </c>
      <c r="M138" s="135">
        <f>'3c PC'!M25</f>
        <v>118.3614900691685</v>
      </c>
      <c r="N138" s="135">
        <f>'3c PC'!N25</f>
        <v>116.19769965150239</v>
      </c>
      <c r="O138" s="31"/>
      <c r="P138" s="135" t="str">
        <f>'3c PC'!P25</f>
        <v>-</v>
      </c>
      <c r="Q138" s="135" t="str">
        <f>'3c PC'!Q25</f>
        <v>-</v>
      </c>
      <c r="R138" s="135" t="str">
        <f>'3c PC'!R25</f>
        <v>-</v>
      </c>
      <c r="S138" s="135" t="str">
        <f>'3c PC'!S25</f>
        <v>-</v>
      </c>
      <c r="T138" s="135" t="str">
        <f>'3c PC'!T25</f>
        <v>-</v>
      </c>
      <c r="U138" s="135" t="str">
        <f>'3c PC'!U25</f>
        <v>-</v>
      </c>
      <c r="V138" s="135" t="str">
        <f>'3c PC'!V25</f>
        <v>-</v>
      </c>
      <c r="W138" s="135" t="str">
        <f>'3c PC'!W25</f>
        <v>-</v>
      </c>
      <c r="X138" s="135" t="str">
        <f>'3c PC'!X25</f>
        <v>-</v>
      </c>
      <c r="Y138" s="135" t="str">
        <f>'3c PC'!Y25</f>
        <v>-</v>
      </c>
      <c r="Z138" s="135" t="str">
        <f>'3c PC'!Z25</f>
        <v>-</v>
      </c>
      <c r="AA138" s="29"/>
    </row>
    <row r="139" spans="1:27" s="30" customFormat="1" ht="11.5" x14ac:dyDescent="0.25">
      <c r="A139" s="273">
        <v>4</v>
      </c>
      <c r="B139" s="138" t="s">
        <v>355</v>
      </c>
      <c r="C139" s="138" t="s">
        <v>346</v>
      </c>
      <c r="D139" s="141" t="s">
        <v>330</v>
      </c>
      <c r="E139" s="137"/>
      <c r="F139" s="31"/>
      <c r="G139" s="135">
        <f>IF('3d NC-Elec'!H39="-","-",'3d NC-Elec'!H39)</f>
        <v>121.21758563954305</v>
      </c>
      <c r="H139" s="135">
        <f>'3d NC-Elec'!I39</f>
        <v>121.97075928282472</v>
      </c>
      <c r="I139" s="135">
        <f>'3d NC-Elec'!J39</f>
        <v>126.71847162785441</v>
      </c>
      <c r="J139" s="135">
        <f>'3d NC-Elec'!K39</f>
        <v>126.15198349435502</v>
      </c>
      <c r="K139" s="135">
        <f>'3d NC-Elec'!L39</f>
        <v>119.60689069991193</v>
      </c>
      <c r="L139" s="135">
        <f>'3d NC-Elec'!M39</f>
        <v>120.50980587817759</v>
      </c>
      <c r="M139" s="135">
        <f>'3d NC-Elec'!N39</f>
        <v>117.59310327280225</v>
      </c>
      <c r="N139" s="135">
        <f>'3d NC-Elec'!O39</f>
        <v>117.19821729339398</v>
      </c>
      <c r="O139" s="31"/>
      <c r="P139" s="135" t="str">
        <f>'3d NC-Elec'!Q39</f>
        <v>-</v>
      </c>
      <c r="Q139" s="135" t="str">
        <f>'3d NC-Elec'!R39</f>
        <v>-</v>
      </c>
      <c r="R139" s="135" t="str">
        <f>'3d NC-Elec'!S39</f>
        <v>-</v>
      </c>
      <c r="S139" s="135" t="str">
        <f>'3d NC-Elec'!T39</f>
        <v>-</v>
      </c>
      <c r="T139" s="135" t="str">
        <f>'3d NC-Elec'!U39</f>
        <v>-</v>
      </c>
      <c r="U139" s="135" t="str">
        <f>'3d NC-Elec'!V39</f>
        <v>-</v>
      </c>
      <c r="V139" s="135" t="str">
        <f>'3d NC-Elec'!W39</f>
        <v>-</v>
      </c>
      <c r="W139" s="135" t="str">
        <f>'3d NC-Elec'!X39</f>
        <v>-</v>
      </c>
      <c r="X139" s="135" t="str">
        <f>'3d NC-Elec'!Y39</f>
        <v>-</v>
      </c>
      <c r="Y139" s="135" t="str">
        <f>'3d NC-Elec'!Z39</f>
        <v>-</v>
      </c>
      <c r="Z139" s="135" t="str">
        <f>'3d NC-Elec'!AA39</f>
        <v>-</v>
      </c>
      <c r="AA139" s="29"/>
    </row>
    <row r="140" spans="1:27" s="30" customFormat="1" ht="11.5" x14ac:dyDescent="0.25">
      <c r="A140" s="273">
        <v>5</v>
      </c>
      <c r="B140" s="138" t="s">
        <v>352</v>
      </c>
      <c r="C140" s="138" t="s">
        <v>347</v>
      </c>
      <c r="D140" s="141" t="s">
        <v>330</v>
      </c>
      <c r="E140" s="137"/>
      <c r="F140" s="31"/>
      <c r="G140" s="135">
        <f>IF('3f CPIH'!C$16="-","-",'3g OC '!$E$8*('3f CPIH'!C$16/'3f CPIH'!$G$16))</f>
        <v>76.533089989502642</v>
      </c>
      <c r="H140" s="135">
        <f>IF('3f CPIH'!D$16="-","-",'3g OC '!$E$8*('3f CPIH'!D$16/'3f CPIH'!$G$16))</f>
        <v>76.686309388881014</v>
      </c>
      <c r="I140" s="135">
        <f>IF('3f CPIH'!E$16="-","-",'3g OC '!$E$8*('3f CPIH'!E$16/'3f CPIH'!$G$16))</f>
        <v>76.916138487948601</v>
      </c>
      <c r="J140" s="135">
        <f>IF('3f CPIH'!F$16="-","-",'3g OC '!$E$8*('3f CPIH'!F$16/'3f CPIH'!$G$16))</f>
        <v>77.375796686083746</v>
      </c>
      <c r="K140" s="135">
        <f>IF('3f CPIH'!G$16="-","-",'3g OC '!$E$8*('3f CPIH'!G$16/'3f CPIH'!$G$16))</f>
        <v>78.29511308235405</v>
      </c>
      <c r="L140" s="135">
        <f>IF('3f CPIH'!H$16="-","-",'3g OC '!$E$8*('3f CPIH'!H$16/'3f CPIH'!$G$16))</f>
        <v>79.291039178313554</v>
      </c>
      <c r="M140" s="135">
        <f>IF('3f CPIH'!I$16="-","-",'3g OC '!$E$8*('3f CPIH'!I$16/'3f CPIH'!$G$16))</f>
        <v>80.440184673651416</v>
      </c>
      <c r="N140" s="135">
        <f>IF('3f CPIH'!J$16="-","-",'3g OC '!$E$8*('3f CPIH'!J$16/'3f CPIH'!$G$16))</f>
        <v>81.129671970854147</v>
      </c>
      <c r="O140" s="31"/>
      <c r="P140" s="135">
        <f>IF('3f CPIH'!L$16="-","-",'3g OC '!$E$8*('3f CPIH'!L$16/'3f CPIH'!$G$16))</f>
        <v>81.129671970854147</v>
      </c>
      <c r="Q140" s="135" t="str">
        <f>IF('3f CPIH'!M$16="-","-",'3g OC '!$E$8*('3f CPIH'!M$16/'3f CPIH'!$G$16))</f>
        <v>-</v>
      </c>
      <c r="R140" s="135" t="str">
        <f>IF('3f CPIH'!N$16="-","-",'3g OC '!$E$8*('3f CPIH'!N$16/'3f CPIH'!$G$16))</f>
        <v>-</v>
      </c>
      <c r="S140" s="135" t="str">
        <f>IF('3f CPIH'!O$16="-","-",'3g OC '!$E$8*('3f CPIH'!O$16/'3f CPIH'!$G$16))</f>
        <v>-</v>
      </c>
      <c r="T140" s="135" t="str">
        <f>IF('3f CPIH'!P$16="-","-",'3g OC '!$E$8*('3f CPIH'!P$16/'3f CPIH'!$G$16))</f>
        <v>-</v>
      </c>
      <c r="U140" s="135" t="str">
        <f>IF('3f CPIH'!Q$16="-","-",'3g OC '!$E$8*('3f CPIH'!Q$16/'3f CPIH'!$G$16))</f>
        <v>-</v>
      </c>
      <c r="V140" s="135" t="str">
        <f>IF('3f CPIH'!R$16="-","-",'3g OC '!$E$8*('3f CPIH'!R$16/'3f CPIH'!$G$16))</f>
        <v>-</v>
      </c>
      <c r="W140" s="135" t="str">
        <f>IF('3f CPIH'!S$16="-","-",'3g OC '!$E$8*('3f CPIH'!S$16/'3f CPIH'!$G$16))</f>
        <v>-</v>
      </c>
      <c r="X140" s="135" t="str">
        <f>IF('3f CPIH'!T$16="-","-",'3g OC '!$E$8*('3f CPIH'!T$16/'3f CPIH'!$G$16))</f>
        <v>-</v>
      </c>
      <c r="Y140" s="135" t="str">
        <f>IF('3f CPIH'!U$16="-","-",'3g OC '!$E$8*('3f CPIH'!U$16/'3f CPIH'!$G$16))</f>
        <v>-</v>
      </c>
      <c r="Z140" s="135" t="str">
        <f>IF('3f CPIH'!V$16="-","-",'3g OC '!$E$8*('3f CPIH'!V$16/'3f CPIH'!$G$16))</f>
        <v>-</v>
      </c>
      <c r="AA140" s="29"/>
    </row>
    <row r="141" spans="1:27" s="30" customFormat="1" ht="11.5" x14ac:dyDescent="0.25">
      <c r="A141" s="273">
        <v>6</v>
      </c>
      <c r="B141" s="138" t="s">
        <v>352</v>
      </c>
      <c r="C141" s="138" t="s">
        <v>45</v>
      </c>
      <c r="D141" s="141" t="s">
        <v>330</v>
      </c>
      <c r="E141" s="137"/>
      <c r="F141" s="31"/>
      <c r="G141" s="135" t="s">
        <v>336</v>
      </c>
      <c r="H141" s="135" t="s">
        <v>336</v>
      </c>
      <c r="I141" s="135" t="s">
        <v>336</v>
      </c>
      <c r="J141" s="135" t="s">
        <v>336</v>
      </c>
      <c r="K141" s="135">
        <f>IF('3h SMNCC'!F$36="-","-",'3h SMNCC'!F$36)</f>
        <v>0</v>
      </c>
      <c r="L141" s="135">
        <f>IF('3h SMNCC'!G$36="-","-",'3h SMNCC'!G$36)</f>
        <v>-0.20799732489328449</v>
      </c>
      <c r="M141" s="135">
        <f>IF('3h SMNCC'!H$36="-","-",'3h SMNCC'!H$36)</f>
        <v>2.3528451635617831</v>
      </c>
      <c r="N141" s="135">
        <f>IF('3h SMNCC'!I$36="-","-",'3h SMNCC'!I$36)</f>
        <v>7.276170729762069</v>
      </c>
      <c r="O141" s="31"/>
      <c r="P141" s="135" t="str">
        <f>IF('3h SMNCC'!K$36="-","-",'3h SMNCC'!K$36)</f>
        <v>-</v>
      </c>
      <c r="Q141" s="135" t="str">
        <f>IF('3h SMNCC'!L$36="-","-",'3h SMNCC'!L$36)</f>
        <v>-</v>
      </c>
      <c r="R141" s="135" t="str">
        <f>IF('3h SMNCC'!M$36="-","-",'3h SMNCC'!M$36)</f>
        <v>-</v>
      </c>
      <c r="S141" s="135" t="str">
        <f>IF('3h SMNCC'!N$36="-","-",'3h SMNCC'!N$36)</f>
        <v>-</v>
      </c>
      <c r="T141" s="135" t="str">
        <f>IF('3h SMNCC'!O$36="-","-",'3h SMNCC'!O$36)</f>
        <v>-</v>
      </c>
      <c r="U141" s="135" t="str">
        <f>IF('3h SMNCC'!P$36="-","-",'3h SMNCC'!P$36)</f>
        <v>-</v>
      </c>
      <c r="V141" s="135" t="str">
        <f>IF('3h SMNCC'!Q$36="-","-",'3h SMNCC'!Q$36)</f>
        <v>-</v>
      </c>
      <c r="W141" s="135" t="str">
        <f>IF('3h SMNCC'!R$36="-","-",'3h SMNCC'!R$36)</f>
        <v>-</v>
      </c>
      <c r="X141" s="135" t="str">
        <f>IF('3h SMNCC'!S$36="-","-",'3h SMNCC'!S$36)</f>
        <v>-</v>
      </c>
      <c r="Y141" s="135" t="str">
        <f>IF('3h SMNCC'!T$36="-","-",'3h SMNCC'!T$36)</f>
        <v>-</v>
      </c>
      <c r="Z141" s="135" t="str">
        <f>IF('3h SMNCC'!U$36="-","-",'3h SMNCC'!U$36)</f>
        <v>-</v>
      </c>
      <c r="AA141" s="29"/>
    </row>
    <row r="142" spans="1:27" s="30" customFormat="1" ht="11.5" x14ac:dyDescent="0.25">
      <c r="A142" s="273">
        <v>7</v>
      </c>
      <c r="B142" s="138" t="s">
        <v>352</v>
      </c>
      <c r="C142" s="138" t="s">
        <v>399</v>
      </c>
      <c r="D142" s="141" t="s">
        <v>330</v>
      </c>
      <c r="E142" s="137"/>
      <c r="F142" s="31"/>
      <c r="G142" s="135">
        <f>IF('3f CPIH'!C$16="-","-",'3i PAAC PAP'!$G$10*('3f CPIH'!C$16/'3f CPIH'!$G$16))</f>
        <v>4.3957347110466403</v>
      </c>
      <c r="H142" s="135">
        <f>IF('3f CPIH'!D$16="-","-",'3i PAAC PAP'!$G$10*('3f CPIH'!D$16/'3f CPIH'!$G$16))</f>
        <v>4.4045349807384246</v>
      </c>
      <c r="I142" s="135">
        <f>IF('3f CPIH'!E$16="-","-",'3i PAAC PAP'!$G$10*('3f CPIH'!E$16/'3f CPIH'!$G$16))</f>
        <v>4.417735385276103</v>
      </c>
      <c r="J142" s="135">
        <f>IF('3f CPIH'!F$16="-","-",'3i PAAC PAP'!$G$10*('3f CPIH'!F$16/'3f CPIH'!$G$16))</f>
        <v>4.4441361943514579</v>
      </c>
      <c r="K142" s="135">
        <f>IF('3f CPIH'!G$16="-","-",'3i PAAC PAP'!$G$10*('3f CPIH'!G$16/'3f CPIH'!$G$16))</f>
        <v>4.4969378125021686</v>
      </c>
      <c r="L142" s="135">
        <f>IF('3f CPIH'!H$16="-","-",'3i PAAC PAP'!$G$10*('3f CPIH'!H$16/'3f CPIH'!$G$16))</f>
        <v>4.5541395654987715</v>
      </c>
      <c r="M142" s="135">
        <f>IF('3f CPIH'!I$16="-","-",'3i PAAC PAP'!$G$10*('3f CPIH'!I$16/'3f CPIH'!$G$16))</f>
        <v>4.6201415881871588</v>
      </c>
      <c r="N142" s="135">
        <f>IF('3f CPIH'!J$16="-","-",'3i PAAC PAP'!$G$10*('3f CPIH'!J$16/'3f CPIH'!$G$16))</f>
        <v>4.659742801800193</v>
      </c>
      <c r="O142" s="31"/>
      <c r="P142" s="135">
        <f>IF('3f CPIH'!L$16="-","-",'3i PAAC PAP'!$G$10*('3f CPIH'!L$16/'3f CPIH'!$G$16))</f>
        <v>4.659742801800193</v>
      </c>
      <c r="Q142" s="135" t="str">
        <f>IF('3f CPIH'!M$16="-","-",'3i PAAC PAP'!$G$10*('3f CPIH'!M$16/'3f CPIH'!$G$16))</f>
        <v>-</v>
      </c>
      <c r="R142" s="135" t="str">
        <f>IF('3f CPIH'!N$16="-","-",'3i PAAC PAP'!$G$10*('3f CPIH'!N$16/'3f CPIH'!$G$16))</f>
        <v>-</v>
      </c>
      <c r="S142" s="135" t="str">
        <f>IF('3f CPIH'!O$16="-","-",'3i PAAC PAP'!$G$10*('3f CPIH'!O$16/'3f CPIH'!$G$16))</f>
        <v>-</v>
      </c>
      <c r="T142" s="135" t="str">
        <f>IF('3f CPIH'!P$16="-","-",'3i PAAC PAP'!$G$10*('3f CPIH'!P$16/'3f CPIH'!$G$16))</f>
        <v>-</v>
      </c>
      <c r="U142" s="135" t="str">
        <f>IF('3f CPIH'!Q$16="-","-",'3i PAAC PAP'!$G$10*('3f CPIH'!Q$16/'3f CPIH'!$G$16))</f>
        <v>-</v>
      </c>
      <c r="V142" s="135" t="str">
        <f>IF('3f CPIH'!R$16="-","-",'3i PAAC PAP'!$G$10*('3f CPIH'!R$16/'3f CPIH'!$G$16))</f>
        <v>-</v>
      </c>
      <c r="W142" s="135" t="str">
        <f>IF('3f CPIH'!S$16="-","-",'3i PAAC PAP'!$G$10*('3f CPIH'!S$16/'3f CPIH'!$G$16))</f>
        <v>-</v>
      </c>
      <c r="X142" s="135" t="str">
        <f>IF('3f CPIH'!T$16="-","-",'3i PAAC PAP'!$G$10*('3f CPIH'!T$16/'3f CPIH'!$G$16))</f>
        <v>-</v>
      </c>
      <c r="Y142" s="135" t="str">
        <f>IF('3f CPIH'!U$16="-","-",'3i PAAC PAP'!$G$10*('3f CPIH'!U$16/'3f CPIH'!$G$16))</f>
        <v>-</v>
      </c>
      <c r="Z142" s="135" t="str">
        <f>IF('3f CPIH'!V$16="-","-",'3i PAAC PAP'!$G$10*('3f CPIH'!V$16/'3f CPIH'!$G$16))</f>
        <v>-</v>
      </c>
      <c r="AA142" s="29"/>
    </row>
    <row r="143" spans="1:27" s="30" customFormat="1" ht="11.5" x14ac:dyDescent="0.25">
      <c r="A143" s="273">
        <v>8</v>
      </c>
      <c r="B143" s="138" t="s">
        <v>352</v>
      </c>
      <c r="C143" s="138" t="s">
        <v>417</v>
      </c>
      <c r="D143" s="141" t="s">
        <v>330</v>
      </c>
      <c r="E143" s="137"/>
      <c r="F143" s="31"/>
      <c r="G143" s="135">
        <f>IF(G136="-","-",SUM(G136:G141)*'3i PAAC PAP'!$G$22)</f>
        <v>6.6208038695636269</v>
      </c>
      <c r="H143" s="135">
        <f>IF(H136="-","-",SUM(H136:H141)*'3i PAAC PAP'!$G$22)</f>
        <v>6.3451846111325896</v>
      </c>
      <c r="I143" s="135">
        <f>IF(I136="-","-",SUM(I136:I141)*'3i PAAC PAP'!$G$22)</f>
        <v>6.4330804228694616</v>
      </c>
      <c r="J143" s="135">
        <f>IF(J136="-","-",SUM(J136:J141)*'3i PAAC PAP'!$G$22)</f>
        <v>6.3058737547207189</v>
      </c>
      <c r="K143" s="135">
        <f>IF(K136="-","-",SUM(K136:K141)*'3i PAAC PAP'!$G$22)</f>
        <v>6.8111329543928001</v>
      </c>
      <c r="L143" s="135">
        <f>IF(L136="-","-",SUM(L136:L141)*'3i PAAC PAP'!$G$22)</f>
        <v>6.7257090492811207</v>
      </c>
      <c r="M143" s="135">
        <f>IF(M136="-","-",SUM(M136:M141)*'3i PAAC PAP'!$G$22)</f>
        <v>7.2754271420654613</v>
      </c>
      <c r="N143" s="135">
        <f>IF(N136="-","-",SUM(N136:N141)*'3i PAAC PAP'!$G$22)</f>
        <v>7.5933703451213406</v>
      </c>
      <c r="O143" s="31"/>
      <c r="P143" s="135" t="str">
        <f>IF(P136="-","-",SUM(P136:P141)*'3i PAAC PAP'!$G$22)</f>
        <v>-</v>
      </c>
      <c r="Q143" s="135" t="str">
        <f>IF(Q136="-","-",SUM(Q136:Q141)*'3i PAAC PAP'!$G$22)</f>
        <v>-</v>
      </c>
      <c r="R143" s="135" t="str">
        <f>IF(R136="-","-",SUM(R136:R141)*'3i PAAC PAP'!$G$22)</f>
        <v>-</v>
      </c>
      <c r="S143" s="135" t="str">
        <f>IF(S136="-","-",SUM(S136:S141)*'3i PAAC PAP'!$G$22)</f>
        <v>-</v>
      </c>
      <c r="T143" s="135" t="str">
        <f>IF(T136="-","-",SUM(T136:T141)*'3i PAAC PAP'!$G$22)</f>
        <v>-</v>
      </c>
      <c r="U143" s="135" t="str">
        <f>IF(U136="-","-",SUM(U136:U141)*'3i PAAC PAP'!$G$22)</f>
        <v>-</v>
      </c>
      <c r="V143" s="135" t="str">
        <f>IF(V136="-","-",SUM(V136:V141)*'3i PAAC PAP'!$G$22)</f>
        <v>-</v>
      </c>
      <c r="W143" s="135" t="str">
        <f>IF(W136="-","-",SUM(W136:W141)*'3i PAAC PAP'!$G$22)</f>
        <v>-</v>
      </c>
      <c r="X143" s="135" t="str">
        <f>IF(X136="-","-",SUM(X136:X141)*'3i PAAC PAP'!$G$22)</f>
        <v>-</v>
      </c>
      <c r="Y143" s="135" t="str">
        <f>IF(Y136="-","-",SUM(Y136:Y141)*'3i PAAC PAP'!$G$22)</f>
        <v>-</v>
      </c>
      <c r="Z143" s="135" t="str">
        <f>IF(Z136="-","-",SUM(Z136:Z141)*'3i PAAC PAP'!$G$22)</f>
        <v>-</v>
      </c>
      <c r="AA143" s="29"/>
    </row>
    <row r="144" spans="1:27" s="30" customFormat="1" ht="11.5" x14ac:dyDescent="0.25">
      <c r="A144" s="273">
        <v>9</v>
      </c>
      <c r="B144" s="138" t="s">
        <v>398</v>
      </c>
      <c r="C144" s="138" t="s">
        <v>548</v>
      </c>
      <c r="D144" s="141" t="s">
        <v>330</v>
      </c>
      <c r="E144" s="137"/>
      <c r="F144" s="31"/>
      <c r="G144" s="135">
        <f>IF(G136="-","-",SUM(G136:G143)*'3j EBIT'!$E$8)</f>
        <v>8.9196769908812783</v>
      </c>
      <c r="H144" s="135">
        <f>IF(H136="-","-",SUM(H136:H143)*'3j EBIT'!$E$8)</f>
        <v>8.552001352150489</v>
      </c>
      <c r="I144" s="135">
        <f>IF(I136="-","-",SUM(I136:I143)*'3j EBIT'!$E$8)</f>
        <v>8.6695583507621059</v>
      </c>
      <c r="J144" s="135">
        <f>IF(J136="-","-",SUM(J136:J143)*'3j EBIT'!$E$8)</f>
        <v>8.500289309194569</v>
      </c>
      <c r="K144" s="135">
        <f>IF(K136="-","-",SUM(K136:K143)*'3j EBIT'!$E$8)</f>
        <v>9.175614000454317</v>
      </c>
      <c r="L144" s="135">
        <f>IF(L136="-","-",SUM(L136:L143)*'3j EBIT'!$E$8)</f>
        <v>9.0626936618083658</v>
      </c>
      <c r="M144" s="135">
        <f>IF(M136="-","-",SUM(M136:M143)*'3j EBIT'!$E$8)</f>
        <v>9.7976042223539803</v>
      </c>
      <c r="N144" s="135">
        <f>IF(N136="-","-",SUM(N136:N143)*'3j EBIT'!$E$8)</f>
        <v>10.222685237914391</v>
      </c>
      <c r="O144" s="31"/>
      <c r="P144" s="135" t="str">
        <f>IF(P136="-","-",SUM(P136:P143)*'3j EBIT'!$E$8)</f>
        <v>-</v>
      </c>
      <c r="Q144" s="135" t="str">
        <f>IF(Q136="-","-",SUM(Q136:Q143)*'3j EBIT'!$E$8)</f>
        <v>-</v>
      </c>
      <c r="R144" s="135" t="str">
        <f>IF(R136="-","-",SUM(R136:R143)*'3j EBIT'!$E$8)</f>
        <v>-</v>
      </c>
      <c r="S144" s="135" t="str">
        <f>IF(S136="-","-",SUM(S136:S143)*'3j EBIT'!$E$8)</f>
        <v>-</v>
      </c>
      <c r="T144" s="135" t="str">
        <f>IF(T136="-","-",SUM(T136:T143)*'3j EBIT'!$E$8)</f>
        <v>-</v>
      </c>
      <c r="U144" s="135" t="str">
        <f>IF(U136="-","-",SUM(U136:U143)*'3j EBIT'!$E$8)</f>
        <v>-</v>
      </c>
      <c r="V144" s="135" t="str">
        <f>IF(V136="-","-",SUM(V136:V143)*'3j EBIT'!$E$8)</f>
        <v>-</v>
      </c>
      <c r="W144" s="135" t="str">
        <f>IF(W136="-","-",SUM(W136:W143)*'3j EBIT'!$E$8)</f>
        <v>-</v>
      </c>
      <c r="X144" s="135" t="str">
        <f>IF(X136="-","-",SUM(X136:X143)*'3j EBIT'!$E$8)</f>
        <v>-</v>
      </c>
      <c r="Y144" s="135" t="str">
        <f>IF(Y136="-","-",SUM(Y136:Y143)*'3j EBIT'!$E$8)</f>
        <v>-</v>
      </c>
      <c r="Z144" s="135" t="str">
        <f>IF(Z136="-","-",SUM(Z136:Z143)*'3j EBIT'!$E$8)</f>
        <v>-</v>
      </c>
      <c r="AA144" s="29"/>
    </row>
    <row r="145" spans="1:27" s="30" customFormat="1" ht="11.5" x14ac:dyDescent="0.25">
      <c r="A145" s="273">
        <v>10</v>
      </c>
      <c r="B145" s="188" t="s">
        <v>294</v>
      </c>
      <c r="C145" s="188" t="s">
        <v>549</v>
      </c>
      <c r="D145" s="141" t="s">
        <v>330</v>
      </c>
      <c r="E145" s="137"/>
      <c r="F145" s="31"/>
      <c r="G145" s="135">
        <f>IF(G136="-","-",SUM(G136:G138,G140:G144)*'3k HAP'!$E$9)</f>
        <v>5.1704362442320875</v>
      </c>
      <c r="H145" s="135">
        <f>IF(H136="-","-",SUM(H136:H138,H140:H144)*'3k HAP'!$E$9)</f>
        <v>4.8740688987121379</v>
      </c>
      <c r="I145" s="135">
        <f>IF(I136="-","-",SUM(I136:I138,I140:I144)*'3k HAP'!$E$9)</f>
        <v>4.8966097257063694</v>
      </c>
      <c r="J145" s="135">
        <f>IF(J136="-","-",SUM(J136:J138,J140:J144)*'3k HAP'!$E$9)</f>
        <v>4.7733897724651388</v>
      </c>
      <c r="K145" s="135">
        <f>IF(K136="-","-",SUM(K136:K138,K140:K144)*'3k HAP'!$E$9)</f>
        <v>5.3924635069784097</v>
      </c>
      <c r="L145" s="135">
        <f>IF(L136="-","-",SUM(L136:L138,L140:L144)*'3k HAP'!$E$9)</f>
        <v>5.2917208501423092</v>
      </c>
      <c r="M145" s="135">
        <f>IF(M136="-","-",SUM(M136:M138,M140:M144)*'3k HAP'!$E$9)</f>
        <v>5.9045304841705653</v>
      </c>
      <c r="N145" s="135">
        <f>IF(N136="-","-",SUM(N136:N138,N140:N144)*'3k HAP'!$E$9)</f>
        <v>6.2402806798633428</v>
      </c>
      <c r="O145" s="31"/>
      <c r="P145" s="135" t="str">
        <f>IF(P136="-","-",SUM(P136:P138,P140:P144)*'3k HAP'!$E$9)</f>
        <v>-</v>
      </c>
      <c r="Q145" s="135" t="str">
        <f>IF(Q136="-","-",SUM(Q136:Q138,Q140:Q144)*'3k HAP'!$E$9)</f>
        <v>-</v>
      </c>
      <c r="R145" s="135" t="str">
        <f>IF(R136="-","-",SUM(R136:R138,R140:R144)*'3k HAP'!$E$9)</f>
        <v>-</v>
      </c>
      <c r="S145" s="135" t="str">
        <f>IF(S136="-","-",SUM(S136:S138,S140:S144)*'3k HAP'!$E$9)</f>
        <v>-</v>
      </c>
      <c r="T145" s="135" t="str">
        <f>IF(T136="-","-",SUM(T136:T138,T140:T144)*'3k HAP'!$E$9)</f>
        <v>-</v>
      </c>
      <c r="U145" s="135" t="str">
        <f>IF(U136="-","-",SUM(U136:U138,U140:U144)*'3k HAP'!$E$9)</f>
        <v>-</v>
      </c>
      <c r="V145" s="135" t="str">
        <f>IF(V136="-","-",SUM(V136:V138,V140:V144)*'3k HAP'!$E$9)</f>
        <v>-</v>
      </c>
      <c r="W145" s="135" t="str">
        <f>IF(W136="-","-",SUM(W136:W138,W140:W144)*'3k HAP'!$E$9)</f>
        <v>-</v>
      </c>
      <c r="X145" s="135" t="str">
        <f>IF(X136="-","-",SUM(X136:X138,X140:X144)*'3k HAP'!$E$9)</f>
        <v>-</v>
      </c>
      <c r="Y145" s="135" t="str">
        <f>IF(Y136="-","-",SUM(Y136:Y138,Y140:Y144)*'3k HAP'!$E$9)</f>
        <v>-</v>
      </c>
      <c r="Z145" s="135" t="str">
        <f>IF(Z136="-","-",SUM(Z136:Z138,Z140:Z144)*'3k HAP'!$E$9)</f>
        <v>-</v>
      </c>
      <c r="AA145" s="29"/>
    </row>
    <row r="146" spans="1:27" s="30" customFormat="1" ht="11.5" x14ac:dyDescent="0.25">
      <c r="A146" s="273">
        <v>11</v>
      </c>
      <c r="B146" s="138" t="s">
        <v>46</v>
      </c>
      <c r="C146" s="138" t="str">
        <f>B146&amp;"_"&amp;D146</f>
        <v>Total_Yorkshire</v>
      </c>
      <c r="D146" s="141" t="s">
        <v>330</v>
      </c>
      <c r="E146" s="137"/>
      <c r="F146" s="31"/>
      <c r="G146" s="135">
        <f t="shared" ref="G146:N146" si="22">IF(G136="-","-",SUM(G136:G145))</f>
        <v>483.54679696570696</v>
      </c>
      <c r="H146" s="135">
        <f t="shared" si="22"/>
        <v>463.5314045745726</v>
      </c>
      <c r="I146" s="135">
        <f t="shared" si="22"/>
        <v>469.85871285342137</v>
      </c>
      <c r="J146" s="135">
        <f t="shared" si="22"/>
        <v>460.65732693400543</v>
      </c>
      <c r="K146" s="135">
        <f t="shared" si="22"/>
        <v>497.49513016292303</v>
      </c>
      <c r="L146" s="135">
        <f t="shared" si="22"/>
        <v>491.33829144923305</v>
      </c>
      <c r="M146" s="135">
        <f t="shared" si="22"/>
        <v>531.36551483041819</v>
      </c>
      <c r="N146" s="135">
        <f t="shared" si="22"/>
        <v>554.49903107116677</v>
      </c>
      <c r="O146" s="31"/>
      <c r="P146" s="135" t="str">
        <f t="shared" ref="P146:Z146" si="23">IF(P136="-","-",SUM(P136:P145))</f>
        <v>-</v>
      </c>
      <c r="Q146" s="135" t="str">
        <f t="shared" si="23"/>
        <v>-</v>
      </c>
      <c r="R146" s="135" t="str">
        <f t="shared" si="23"/>
        <v>-</v>
      </c>
      <c r="S146" s="135" t="str">
        <f t="shared" si="23"/>
        <v>-</v>
      </c>
      <c r="T146" s="135" t="str">
        <f t="shared" si="23"/>
        <v>-</v>
      </c>
      <c r="U146" s="135" t="str">
        <f t="shared" si="23"/>
        <v>-</v>
      </c>
      <c r="V146" s="135" t="str">
        <f t="shared" si="23"/>
        <v>-</v>
      </c>
      <c r="W146" s="135" t="str">
        <f t="shared" si="23"/>
        <v>-</v>
      </c>
      <c r="X146" s="135" t="str">
        <f t="shared" si="23"/>
        <v>-</v>
      </c>
      <c r="Y146" s="135" t="str">
        <f t="shared" si="23"/>
        <v>-</v>
      </c>
      <c r="Z146" s="135" t="str">
        <f t="shared" si="23"/>
        <v>-</v>
      </c>
      <c r="AA146" s="29"/>
    </row>
    <row r="147" spans="1:27" s="30" customFormat="1" ht="11.5" x14ac:dyDescent="0.25">
      <c r="A147" s="273">
        <v>1</v>
      </c>
      <c r="B147" s="142" t="s">
        <v>353</v>
      </c>
      <c r="C147" s="142" t="s">
        <v>344</v>
      </c>
      <c r="D147" s="140" t="s">
        <v>331</v>
      </c>
      <c r="E147" s="134"/>
      <c r="F147" s="31"/>
      <c r="G147" s="41">
        <f>IF('3a DF'!H26="-","-",'3a DF'!H26)</f>
        <v>190.64915982115176</v>
      </c>
      <c r="H147" s="41">
        <f>'3a DF'!I26</f>
        <v>170.78321566741144</v>
      </c>
      <c r="I147" s="41">
        <f>'3a DF'!J26</f>
        <v>153.84108715309662</v>
      </c>
      <c r="J147" s="41">
        <f>'3a DF'!K26</f>
        <v>146.19751832371708</v>
      </c>
      <c r="K147" s="41">
        <f>'3a DF'!L26</f>
        <v>171.02682899558283</v>
      </c>
      <c r="L147" s="41">
        <f>'3a DF'!M26</f>
        <v>164.39792764854059</v>
      </c>
      <c r="M147" s="41">
        <f>'3a DF'!N26</f>
        <v>173.48201690262516</v>
      </c>
      <c r="N147" s="41">
        <f>'3a DF'!O26</f>
        <v>193.03474986075636</v>
      </c>
      <c r="O147" s="31"/>
      <c r="P147" s="41" t="str">
        <f>'3a DF'!Q26</f>
        <v>-</v>
      </c>
      <c r="Q147" s="41" t="str">
        <f>'3a DF'!R26</f>
        <v>-</v>
      </c>
      <c r="R147" s="41" t="str">
        <f>'3a DF'!S26</f>
        <v>-</v>
      </c>
      <c r="S147" s="41" t="str">
        <f>'3a DF'!T26</f>
        <v>-</v>
      </c>
      <c r="T147" s="41" t="str">
        <f>'3a DF'!U26</f>
        <v>-</v>
      </c>
      <c r="U147" s="41" t="str">
        <f>'3a DF'!V26</f>
        <v>-</v>
      </c>
      <c r="V147" s="41" t="str">
        <f>'3a DF'!W26</f>
        <v>-</v>
      </c>
      <c r="W147" s="41" t="str">
        <f>'3a DF'!X26</f>
        <v>-</v>
      </c>
      <c r="X147" s="41" t="str">
        <f>'3a DF'!Y26</f>
        <v>-</v>
      </c>
      <c r="Y147" s="41" t="str">
        <f>'3a DF'!Z26</f>
        <v>-</v>
      </c>
      <c r="Z147" s="41" t="str">
        <f>'3a DF'!AA26</f>
        <v>-</v>
      </c>
      <c r="AA147" s="29"/>
    </row>
    <row r="148" spans="1:27" s="30" customFormat="1" ht="11.5" x14ac:dyDescent="0.25">
      <c r="A148" s="273">
        <v>2</v>
      </c>
      <c r="B148" s="142" t="s">
        <v>353</v>
      </c>
      <c r="C148" s="142" t="s">
        <v>303</v>
      </c>
      <c r="D148" s="140" t="s">
        <v>331</v>
      </c>
      <c r="E148" s="134"/>
      <c r="F148" s="31"/>
      <c r="G148" s="41">
        <f>IF('3b CM'!F25="-","-",'3b CM'!F25)</f>
        <v>5.699433111382092E-2</v>
      </c>
      <c r="H148" s="41">
        <f>'3b CM'!G25</f>
        <v>8.5491496670731373E-2</v>
      </c>
      <c r="I148" s="41">
        <f>'3b CM'!H25</f>
        <v>0.26920342932824498</v>
      </c>
      <c r="J148" s="41">
        <f>'3b CM'!I25</f>
        <v>0.27376647994897541</v>
      </c>
      <c r="K148" s="41">
        <f>'3b CM'!J25</f>
        <v>3.5162001540145398</v>
      </c>
      <c r="L148" s="41">
        <f>'3b CM'!K25</f>
        <v>3.411069454584279</v>
      </c>
      <c r="M148" s="41">
        <f>'3b CM'!L25</f>
        <v>11.796224299080484</v>
      </c>
      <c r="N148" s="41">
        <f>'3b CM'!M25</f>
        <v>11.213826361017571</v>
      </c>
      <c r="O148" s="31"/>
      <c r="P148" s="41" t="str">
        <f>'3b CM'!O25</f>
        <v>-</v>
      </c>
      <c r="Q148" s="41" t="str">
        <f>'3b CM'!P25</f>
        <v>-</v>
      </c>
      <c r="R148" s="41" t="str">
        <f>'3b CM'!Q25</f>
        <v>-</v>
      </c>
      <c r="S148" s="41" t="str">
        <f>'3b CM'!R25</f>
        <v>-</v>
      </c>
      <c r="T148" s="41" t="str">
        <f>'3b CM'!S25</f>
        <v>-</v>
      </c>
      <c r="U148" s="41" t="str">
        <f>'3b CM'!T25</f>
        <v>-</v>
      </c>
      <c r="V148" s="41" t="str">
        <f>'3b CM'!U25</f>
        <v>-</v>
      </c>
      <c r="W148" s="41" t="str">
        <f>'3b CM'!V25</f>
        <v>-</v>
      </c>
      <c r="X148" s="41" t="str">
        <f>'3b CM'!W25</f>
        <v>-</v>
      </c>
      <c r="Y148" s="41" t="str">
        <f>'3b CM'!X25</f>
        <v>-</v>
      </c>
      <c r="Z148" s="41" t="str">
        <f>'3b CM'!Y25</f>
        <v>-</v>
      </c>
      <c r="AA148" s="29"/>
    </row>
    <row r="149" spans="1:27" s="30" customFormat="1" ht="11.5" x14ac:dyDescent="0.25">
      <c r="A149" s="273">
        <v>3</v>
      </c>
      <c r="B149" s="142" t="s">
        <v>2</v>
      </c>
      <c r="C149" s="142" t="s">
        <v>345</v>
      </c>
      <c r="D149" s="140" t="s">
        <v>331</v>
      </c>
      <c r="E149" s="134"/>
      <c r="F149" s="31"/>
      <c r="G149" s="41">
        <f>IF('3c PC'!G26="-","-",'3c PC'!G26)</f>
        <v>68.696846532777627</v>
      </c>
      <c r="H149" s="41">
        <f>'3c PC'!H26</f>
        <v>68.676671216342328</v>
      </c>
      <c r="I149" s="41">
        <f>'3c PC'!I26</f>
        <v>86.636741851488935</v>
      </c>
      <c r="J149" s="41">
        <f>'3c PC'!J26</f>
        <v>85.631797942264583</v>
      </c>
      <c r="K149" s="41">
        <f>'3c PC'!K26</f>
        <v>97.937451136388688</v>
      </c>
      <c r="L149" s="41">
        <f>'3c PC'!L26</f>
        <v>97.118570378104408</v>
      </c>
      <c r="M149" s="41">
        <f>'3c PC'!M26</f>
        <v>118.38200017246123</v>
      </c>
      <c r="N149" s="41">
        <f>'3c PC'!N26</f>
        <v>116.21669400000823</v>
      </c>
      <c r="O149" s="31"/>
      <c r="P149" s="41" t="str">
        <f>'3c PC'!P26</f>
        <v>-</v>
      </c>
      <c r="Q149" s="41" t="str">
        <f>'3c PC'!Q26</f>
        <v>-</v>
      </c>
      <c r="R149" s="41" t="str">
        <f>'3c PC'!R26</f>
        <v>-</v>
      </c>
      <c r="S149" s="41" t="str">
        <f>'3c PC'!S26</f>
        <v>-</v>
      </c>
      <c r="T149" s="41" t="str">
        <f>'3c PC'!T26</f>
        <v>-</v>
      </c>
      <c r="U149" s="41" t="str">
        <f>'3c PC'!U26</f>
        <v>-</v>
      </c>
      <c r="V149" s="41" t="str">
        <f>'3c PC'!V26</f>
        <v>-</v>
      </c>
      <c r="W149" s="41" t="str">
        <f>'3c PC'!W26</f>
        <v>-</v>
      </c>
      <c r="X149" s="41" t="str">
        <f>'3c PC'!X26</f>
        <v>-</v>
      </c>
      <c r="Y149" s="41" t="str">
        <f>'3c PC'!Y26</f>
        <v>-</v>
      </c>
      <c r="Z149" s="41" t="str">
        <f>'3c PC'!Z26</f>
        <v>-</v>
      </c>
      <c r="AA149" s="29"/>
    </row>
    <row r="150" spans="1:27" s="30" customFormat="1" ht="11.5" x14ac:dyDescent="0.25">
      <c r="A150" s="273">
        <v>4</v>
      </c>
      <c r="B150" s="142" t="s">
        <v>355</v>
      </c>
      <c r="C150" s="142" t="s">
        <v>346</v>
      </c>
      <c r="D150" s="140" t="s">
        <v>331</v>
      </c>
      <c r="E150" s="134"/>
      <c r="F150" s="31"/>
      <c r="G150" s="41">
        <f>IF('3d NC-Elec'!H40="-","-",'3d NC-Elec'!H40)</f>
        <v>123.95014913709178</v>
      </c>
      <c r="H150" s="41">
        <f>'3d NC-Elec'!I40</f>
        <v>124.69829893079482</v>
      </c>
      <c r="I150" s="41">
        <f>'3d NC-Elec'!J40</f>
        <v>139.99637776476746</v>
      </c>
      <c r="J150" s="41">
        <f>'3d NC-Elec'!K40</f>
        <v>139.43366824353919</v>
      </c>
      <c r="K150" s="41">
        <f>'3d NC-Elec'!L40</f>
        <v>124.74872860420707</v>
      </c>
      <c r="L150" s="41">
        <f>'3d NC-Elec'!M40</f>
        <v>125.64562112079527</v>
      </c>
      <c r="M150" s="41">
        <f>'3d NC-Elec'!N40</f>
        <v>125.42362347896896</v>
      </c>
      <c r="N150" s="41">
        <f>'3d NC-Elec'!O40</f>
        <v>125.02842728643076</v>
      </c>
      <c r="O150" s="31"/>
      <c r="P150" s="41" t="str">
        <f>'3d NC-Elec'!Q40</f>
        <v>-</v>
      </c>
      <c r="Q150" s="41" t="str">
        <f>'3d NC-Elec'!R40</f>
        <v>-</v>
      </c>
      <c r="R150" s="41" t="str">
        <f>'3d NC-Elec'!S40</f>
        <v>-</v>
      </c>
      <c r="S150" s="41" t="str">
        <f>'3d NC-Elec'!T40</f>
        <v>-</v>
      </c>
      <c r="T150" s="41" t="str">
        <f>'3d NC-Elec'!U40</f>
        <v>-</v>
      </c>
      <c r="U150" s="41" t="str">
        <f>'3d NC-Elec'!V40</f>
        <v>-</v>
      </c>
      <c r="V150" s="41" t="str">
        <f>'3d NC-Elec'!W40</f>
        <v>-</v>
      </c>
      <c r="W150" s="41" t="str">
        <f>'3d NC-Elec'!X40</f>
        <v>-</v>
      </c>
      <c r="X150" s="41" t="str">
        <f>'3d NC-Elec'!Y40</f>
        <v>-</v>
      </c>
      <c r="Y150" s="41" t="str">
        <f>'3d NC-Elec'!Z40</f>
        <v>-</v>
      </c>
      <c r="Z150" s="41" t="str">
        <f>'3d NC-Elec'!AA40</f>
        <v>-</v>
      </c>
      <c r="AA150" s="29"/>
    </row>
    <row r="151" spans="1:27" s="30" customFormat="1" ht="11.5" x14ac:dyDescent="0.25">
      <c r="A151" s="273">
        <v>5</v>
      </c>
      <c r="B151" s="142" t="s">
        <v>352</v>
      </c>
      <c r="C151" s="142" t="s">
        <v>347</v>
      </c>
      <c r="D151" s="140" t="s">
        <v>331</v>
      </c>
      <c r="E151" s="134"/>
      <c r="F151" s="31"/>
      <c r="G151" s="41">
        <f>IF('3f CPIH'!C$16="-","-",'3g OC '!$E$8*('3f CPIH'!C$16/'3f CPIH'!$G$16))</f>
        <v>76.533089989502642</v>
      </c>
      <c r="H151" s="41">
        <f>IF('3f CPIH'!D$16="-","-",'3g OC '!$E$8*('3f CPIH'!D$16/'3f CPIH'!$G$16))</f>
        <v>76.686309388881014</v>
      </c>
      <c r="I151" s="41">
        <f>IF('3f CPIH'!E$16="-","-",'3g OC '!$E$8*('3f CPIH'!E$16/'3f CPIH'!$G$16))</f>
        <v>76.916138487948601</v>
      </c>
      <c r="J151" s="41">
        <f>IF('3f CPIH'!F$16="-","-",'3g OC '!$E$8*('3f CPIH'!F$16/'3f CPIH'!$G$16))</f>
        <v>77.375796686083746</v>
      </c>
      <c r="K151" s="41">
        <f>IF('3f CPIH'!G$16="-","-",'3g OC '!$E$8*('3f CPIH'!G$16/'3f CPIH'!$G$16))</f>
        <v>78.29511308235405</v>
      </c>
      <c r="L151" s="41">
        <f>IF('3f CPIH'!H$16="-","-",'3g OC '!$E$8*('3f CPIH'!H$16/'3f CPIH'!$G$16))</f>
        <v>79.291039178313554</v>
      </c>
      <c r="M151" s="41">
        <f>IF('3f CPIH'!I$16="-","-",'3g OC '!$E$8*('3f CPIH'!I$16/'3f CPIH'!$G$16))</f>
        <v>80.440184673651416</v>
      </c>
      <c r="N151" s="41">
        <f>IF('3f CPIH'!J$16="-","-",'3g OC '!$E$8*('3f CPIH'!J$16/'3f CPIH'!$G$16))</f>
        <v>81.129671970854147</v>
      </c>
      <c r="O151" s="31"/>
      <c r="P151" s="41">
        <f>IF('3f CPIH'!L$16="-","-",'3g OC '!$E$8*('3f CPIH'!L$16/'3f CPIH'!$G$16))</f>
        <v>81.129671970854147</v>
      </c>
      <c r="Q151" s="41" t="str">
        <f>IF('3f CPIH'!M$16="-","-",'3g OC '!$E$8*('3f CPIH'!M$16/'3f CPIH'!$G$16))</f>
        <v>-</v>
      </c>
      <c r="R151" s="41" t="str">
        <f>IF('3f CPIH'!N$16="-","-",'3g OC '!$E$8*('3f CPIH'!N$16/'3f CPIH'!$G$16))</f>
        <v>-</v>
      </c>
      <c r="S151" s="41" t="str">
        <f>IF('3f CPIH'!O$16="-","-",'3g OC '!$E$8*('3f CPIH'!O$16/'3f CPIH'!$G$16))</f>
        <v>-</v>
      </c>
      <c r="T151" s="41" t="str">
        <f>IF('3f CPIH'!P$16="-","-",'3g OC '!$E$8*('3f CPIH'!P$16/'3f CPIH'!$G$16))</f>
        <v>-</v>
      </c>
      <c r="U151" s="41" t="str">
        <f>IF('3f CPIH'!Q$16="-","-",'3g OC '!$E$8*('3f CPIH'!Q$16/'3f CPIH'!$G$16))</f>
        <v>-</v>
      </c>
      <c r="V151" s="41" t="str">
        <f>IF('3f CPIH'!R$16="-","-",'3g OC '!$E$8*('3f CPIH'!R$16/'3f CPIH'!$G$16))</f>
        <v>-</v>
      </c>
      <c r="W151" s="41" t="str">
        <f>IF('3f CPIH'!S$16="-","-",'3g OC '!$E$8*('3f CPIH'!S$16/'3f CPIH'!$G$16))</f>
        <v>-</v>
      </c>
      <c r="X151" s="41" t="str">
        <f>IF('3f CPIH'!T$16="-","-",'3g OC '!$E$8*('3f CPIH'!T$16/'3f CPIH'!$G$16))</f>
        <v>-</v>
      </c>
      <c r="Y151" s="41" t="str">
        <f>IF('3f CPIH'!U$16="-","-",'3g OC '!$E$8*('3f CPIH'!U$16/'3f CPIH'!$G$16))</f>
        <v>-</v>
      </c>
      <c r="Z151" s="41" t="str">
        <f>IF('3f CPIH'!V$16="-","-",'3g OC '!$E$8*('3f CPIH'!V$16/'3f CPIH'!$G$16))</f>
        <v>-</v>
      </c>
      <c r="AA151" s="29"/>
    </row>
    <row r="152" spans="1:27" s="30" customFormat="1" ht="11.5" x14ac:dyDescent="0.25">
      <c r="A152" s="273">
        <v>6</v>
      </c>
      <c r="B152" s="142" t="s">
        <v>352</v>
      </c>
      <c r="C152" s="142" t="s">
        <v>45</v>
      </c>
      <c r="D152" s="140" t="s">
        <v>331</v>
      </c>
      <c r="E152" s="134"/>
      <c r="F152" s="31"/>
      <c r="G152" s="41" t="s">
        <v>336</v>
      </c>
      <c r="H152" s="41" t="s">
        <v>336</v>
      </c>
      <c r="I152" s="41" t="s">
        <v>336</v>
      </c>
      <c r="J152" s="41" t="s">
        <v>336</v>
      </c>
      <c r="K152" s="41">
        <f>IF('3h SMNCC'!F$36="-","-",'3h SMNCC'!F$36)</f>
        <v>0</v>
      </c>
      <c r="L152" s="41">
        <f>IF('3h SMNCC'!G$36="-","-",'3h SMNCC'!G$36)</f>
        <v>-0.20799732489328449</v>
      </c>
      <c r="M152" s="41">
        <f>IF('3h SMNCC'!H$36="-","-",'3h SMNCC'!H$36)</f>
        <v>2.3528451635617831</v>
      </c>
      <c r="N152" s="41">
        <f>IF('3h SMNCC'!I$36="-","-",'3h SMNCC'!I$36)</f>
        <v>7.276170729762069</v>
      </c>
      <c r="O152" s="31"/>
      <c r="P152" s="41" t="str">
        <f>IF('3h SMNCC'!K$36="-","-",'3h SMNCC'!K$36)</f>
        <v>-</v>
      </c>
      <c r="Q152" s="41" t="str">
        <f>IF('3h SMNCC'!L$36="-","-",'3h SMNCC'!L$36)</f>
        <v>-</v>
      </c>
      <c r="R152" s="41" t="str">
        <f>IF('3h SMNCC'!M$36="-","-",'3h SMNCC'!M$36)</f>
        <v>-</v>
      </c>
      <c r="S152" s="41" t="str">
        <f>IF('3h SMNCC'!N$36="-","-",'3h SMNCC'!N$36)</f>
        <v>-</v>
      </c>
      <c r="T152" s="41" t="str">
        <f>IF('3h SMNCC'!O$36="-","-",'3h SMNCC'!O$36)</f>
        <v>-</v>
      </c>
      <c r="U152" s="41" t="str">
        <f>IF('3h SMNCC'!P$36="-","-",'3h SMNCC'!P$36)</f>
        <v>-</v>
      </c>
      <c r="V152" s="41" t="str">
        <f>IF('3h SMNCC'!Q$36="-","-",'3h SMNCC'!Q$36)</f>
        <v>-</v>
      </c>
      <c r="W152" s="41" t="str">
        <f>IF('3h SMNCC'!R$36="-","-",'3h SMNCC'!R$36)</f>
        <v>-</v>
      </c>
      <c r="X152" s="41" t="str">
        <f>IF('3h SMNCC'!S$36="-","-",'3h SMNCC'!S$36)</f>
        <v>-</v>
      </c>
      <c r="Y152" s="41" t="str">
        <f>IF('3h SMNCC'!T$36="-","-",'3h SMNCC'!T$36)</f>
        <v>-</v>
      </c>
      <c r="Z152" s="41" t="str">
        <f>IF('3h SMNCC'!U$36="-","-",'3h SMNCC'!U$36)</f>
        <v>-</v>
      </c>
      <c r="AA152" s="29"/>
    </row>
    <row r="153" spans="1:27" s="30" customFormat="1" ht="11.5" x14ac:dyDescent="0.25">
      <c r="A153" s="273">
        <v>7</v>
      </c>
      <c r="B153" s="142" t="s">
        <v>352</v>
      </c>
      <c r="C153" s="142" t="s">
        <v>399</v>
      </c>
      <c r="D153" s="140" t="s">
        <v>331</v>
      </c>
      <c r="E153" s="134"/>
      <c r="F153" s="31"/>
      <c r="G153" s="41">
        <f>IF('3f CPIH'!C$16="-","-",'3i PAAC PAP'!$G$10*('3f CPIH'!C$16/'3f CPIH'!$G$16))</f>
        <v>4.3957347110466403</v>
      </c>
      <c r="H153" s="41">
        <f>IF('3f CPIH'!D$16="-","-",'3i PAAC PAP'!$G$10*('3f CPIH'!D$16/'3f CPIH'!$G$16))</f>
        <v>4.4045349807384246</v>
      </c>
      <c r="I153" s="41">
        <f>IF('3f CPIH'!E$16="-","-",'3i PAAC PAP'!$G$10*('3f CPIH'!E$16/'3f CPIH'!$G$16))</f>
        <v>4.417735385276103</v>
      </c>
      <c r="J153" s="41">
        <f>IF('3f CPIH'!F$16="-","-",'3i PAAC PAP'!$G$10*('3f CPIH'!F$16/'3f CPIH'!$G$16))</f>
        <v>4.4441361943514579</v>
      </c>
      <c r="K153" s="41">
        <f>IF('3f CPIH'!G$16="-","-",'3i PAAC PAP'!$G$10*('3f CPIH'!G$16/'3f CPIH'!$G$16))</f>
        <v>4.4969378125021686</v>
      </c>
      <c r="L153" s="41">
        <f>IF('3f CPIH'!H$16="-","-",'3i PAAC PAP'!$G$10*('3f CPIH'!H$16/'3f CPIH'!$G$16))</f>
        <v>4.5541395654987715</v>
      </c>
      <c r="M153" s="41">
        <f>IF('3f CPIH'!I$16="-","-",'3i PAAC PAP'!$G$10*('3f CPIH'!I$16/'3f CPIH'!$G$16))</f>
        <v>4.6201415881871588</v>
      </c>
      <c r="N153" s="41">
        <f>IF('3f CPIH'!J$16="-","-",'3i PAAC PAP'!$G$10*('3f CPIH'!J$16/'3f CPIH'!$G$16))</f>
        <v>4.659742801800193</v>
      </c>
      <c r="O153" s="31"/>
      <c r="P153" s="41">
        <f>IF('3f CPIH'!L$16="-","-",'3i PAAC PAP'!$G$10*('3f CPIH'!L$16/'3f CPIH'!$G$16))</f>
        <v>4.659742801800193</v>
      </c>
      <c r="Q153" s="41" t="str">
        <f>IF('3f CPIH'!M$16="-","-",'3i PAAC PAP'!$G$10*('3f CPIH'!M$16/'3f CPIH'!$G$16))</f>
        <v>-</v>
      </c>
      <c r="R153" s="41" t="str">
        <f>IF('3f CPIH'!N$16="-","-",'3i PAAC PAP'!$G$10*('3f CPIH'!N$16/'3f CPIH'!$G$16))</f>
        <v>-</v>
      </c>
      <c r="S153" s="41" t="str">
        <f>IF('3f CPIH'!O$16="-","-",'3i PAAC PAP'!$G$10*('3f CPIH'!O$16/'3f CPIH'!$G$16))</f>
        <v>-</v>
      </c>
      <c r="T153" s="41" t="str">
        <f>IF('3f CPIH'!P$16="-","-",'3i PAAC PAP'!$G$10*('3f CPIH'!P$16/'3f CPIH'!$G$16))</f>
        <v>-</v>
      </c>
      <c r="U153" s="41" t="str">
        <f>IF('3f CPIH'!Q$16="-","-",'3i PAAC PAP'!$G$10*('3f CPIH'!Q$16/'3f CPIH'!$G$16))</f>
        <v>-</v>
      </c>
      <c r="V153" s="41" t="str">
        <f>IF('3f CPIH'!R$16="-","-",'3i PAAC PAP'!$G$10*('3f CPIH'!R$16/'3f CPIH'!$G$16))</f>
        <v>-</v>
      </c>
      <c r="W153" s="41" t="str">
        <f>IF('3f CPIH'!S$16="-","-",'3i PAAC PAP'!$G$10*('3f CPIH'!S$16/'3f CPIH'!$G$16))</f>
        <v>-</v>
      </c>
      <c r="X153" s="41" t="str">
        <f>IF('3f CPIH'!T$16="-","-",'3i PAAC PAP'!$G$10*('3f CPIH'!T$16/'3f CPIH'!$G$16))</f>
        <v>-</v>
      </c>
      <c r="Y153" s="41" t="str">
        <f>IF('3f CPIH'!U$16="-","-",'3i PAAC PAP'!$G$10*('3f CPIH'!U$16/'3f CPIH'!$G$16))</f>
        <v>-</v>
      </c>
      <c r="Z153" s="41" t="str">
        <f>IF('3f CPIH'!V$16="-","-",'3i PAAC PAP'!$G$10*('3f CPIH'!V$16/'3f CPIH'!$G$16))</f>
        <v>-</v>
      </c>
      <c r="AA153" s="29"/>
    </row>
    <row r="154" spans="1:27" s="30" customFormat="1" ht="11.5" x14ac:dyDescent="0.25">
      <c r="A154" s="273">
        <v>8</v>
      </c>
      <c r="B154" s="142" t="s">
        <v>352</v>
      </c>
      <c r="C154" s="142" t="s">
        <v>417</v>
      </c>
      <c r="D154" s="140" t="s">
        <v>331</v>
      </c>
      <c r="E154" s="134"/>
      <c r="F154" s="31"/>
      <c r="G154" s="41">
        <f>IF(G147="-","-",SUM(G147:G152)*'3i PAAC PAP'!$G$22)</f>
        <v>6.641688404290627</v>
      </c>
      <c r="H154" s="41">
        <f>IF(H147="-","-",SUM(H147:H152)*'3i PAAC PAP'!$G$22)</f>
        <v>6.3679217298816191</v>
      </c>
      <c r="I154" s="41">
        <f>IF(I147="-","-",SUM(I147:I152)*'3i PAAC PAP'!$G$22)</f>
        <v>6.6095304762105052</v>
      </c>
      <c r="J154" s="41">
        <f>IF(J147="-","-",SUM(J147:J152)*'3i PAAC PAP'!$G$22)</f>
        <v>6.4832060721331422</v>
      </c>
      <c r="K154" s="41">
        <f>IF(K147="-","-",SUM(K147:K152)*'3i PAAC PAP'!$G$22)</f>
        <v>6.8675339720901736</v>
      </c>
      <c r="L154" s="41">
        <f>IF(L147="-","-",SUM(L147:L152)*'3i PAAC PAP'!$G$22)</f>
        <v>6.7827868498444239</v>
      </c>
      <c r="M154" s="41">
        <f>IF(M147="-","-",SUM(M147:M152)*'3i PAAC PAP'!$G$22)</f>
        <v>7.3925387227973198</v>
      </c>
      <c r="N154" s="41">
        <f>IF(N147="-","-",SUM(N147:N152)*'3i PAAC PAP'!$G$22)</f>
        <v>7.7105903118855279</v>
      </c>
      <c r="O154" s="31"/>
      <c r="P154" s="41" t="str">
        <f>IF(P147="-","-",SUM(P147:P152)*'3i PAAC PAP'!$G$22)</f>
        <v>-</v>
      </c>
      <c r="Q154" s="41" t="str">
        <f>IF(Q147="-","-",SUM(Q147:Q152)*'3i PAAC PAP'!$G$22)</f>
        <v>-</v>
      </c>
      <c r="R154" s="41" t="str">
        <f>IF(R147="-","-",SUM(R147:R152)*'3i PAAC PAP'!$G$22)</f>
        <v>-</v>
      </c>
      <c r="S154" s="41" t="str">
        <f>IF(S147="-","-",SUM(S147:S152)*'3i PAAC PAP'!$G$22)</f>
        <v>-</v>
      </c>
      <c r="T154" s="41" t="str">
        <f>IF(T147="-","-",SUM(T147:T152)*'3i PAAC PAP'!$G$22)</f>
        <v>-</v>
      </c>
      <c r="U154" s="41" t="str">
        <f>IF(U147="-","-",SUM(U147:U152)*'3i PAAC PAP'!$G$22)</f>
        <v>-</v>
      </c>
      <c r="V154" s="41" t="str">
        <f>IF(V147="-","-",SUM(V147:V152)*'3i PAAC PAP'!$G$22)</f>
        <v>-</v>
      </c>
      <c r="W154" s="41" t="str">
        <f>IF(W147="-","-",SUM(W147:W152)*'3i PAAC PAP'!$G$22)</f>
        <v>-</v>
      </c>
      <c r="X154" s="41" t="str">
        <f>IF(X147="-","-",SUM(X147:X152)*'3i PAAC PAP'!$G$22)</f>
        <v>-</v>
      </c>
      <c r="Y154" s="41" t="str">
        <f>IF(Y147="-","-",SUM(Y147:Y152)*'3i PAAC PAP'!$G$22)</f>
        <v>-</v>
      </c>
      <c r="Z154" s="41" t="str">
        <f>IF(Z147="-","-",SUM(Z147:Z152)*'3i PAAC PAP'!$G$22)</f>
        <v>-</v>
      </c>
      <c r="AA154" s="29"/>
    </row>
    <row r="155" spans="1:27" s="30" customFormat="1" ht="11.5" x14ac:dyDescent="0.25">
      <c r="A155" s="273">
        <v>9</v>
      </c>
      <c r="B155" s="142" t="s">
        <v>398</v>
      </c>
      <c r="C155" s="142" t="s">
        <v>548</v>
      </c>
      <c r="D155" s="140" t="s">
        <v>331</v>
      </c>
      <c r="E155" s="134"/>
      <c r="F155" s="31"/>
      <c r="G155" s="41">
        <f>IF(G147="-","-",SUM(G147:G154)*'3j EBIT'!$E$8)</f>
        <v>8.9475495956125233</v>
      </c>
      <c r="H155" s="41">
        <f>IF(H147="-","-",SUM(H147:H154)*'3j EBIT'!$E$8)</f>
        <v>8.5823464248036867</v>
      </c>
      <c r="I155" s="41">
        <f>IF(I147="-","-",SUM(I147:I154)*'3j EBIT'!$E$8)</f>
        <v>8.9050494764142147</v>
      </c>
      <c r="J155" s="41">
        <f>IF(J147="-","-",SUM(J147:J154)*'3j EBIT'!$E$8)</f>
        <v>8.7369579088987255</v>
      </c>
      <c r="K155" s="41">
        <f>IF(K147="-","-",SUM(K147:K154)*'3j EBIT'!$E$8)</f>
        <v>9.2508870813856525</v>
      </c>
      <c r="L155" s="41">
        <f>IF(L147="-","-",SUM(L147:L154)*'3j EBIT'!$E$8)</f>
        <v>9.1388699805449729</v>
      </c>
      <c r="M155" s="41">
        <f>IF(M147="-","-",SUM(M147:M154)*'3j EBIT'!$E$8)</f>
        <v>9.9539019250253364</v>
      </c>
      <c r="N155" s="41">
        <f>IF(N147="-","-",SUM(N147:N154)*'3j EBIT'!$E$8)</f>
        <v>10.379127593127782</v>
      </c>
      <c r="O155" s="31"/>
      <c r="P155" s="41" t="str">
        <f>IF(P147="-","-",SUM(P147:P154)*'3j EBIT'!$E$8)</f>
        <v>-</v>
      </c>
      <c r="Q155" s="41" t="str">
        <f>IF(Q147="-","-",SUM(Q147:Q154)*'3j EBIT'!$E$8)</f>
        <v>-</v>
      </c>
      <c r="R155" s="41" t="str">
        <f>IF(R147="-","-",SUM(R147:R154)*'3j EBIT'!$E$8)</f>
        <v>-</v>
      </c>
      <c r="S155" s="41" t="str">
        <f>IF(S147="-","-",SUM(S147:S154)*'3j EBIT'!$E$8)</f>
        <v>-</v>
      </c>
      <c r="T155" s="41" t="str">
        <f>IF(T147="-","-",SUM(T147:T154)*'3j EBIT'!$E$8)</f>
        <v>-</v>
      </c>
      <c r="U155" s="41" t="str">
        <f>IF(U147="-","-",SUM(U147:U154)*'3j EBIT'!$E$8)</f>
        <v>-</v>
      </c>
      <c r="V155" s="41" t="str">
        <f>IF(V147="-","-",SUM(V147:V154)*'3j EBIT'!$E$8)</f>
        <v>-</v>
      </c>
      <c r="W155" s="41" t="str">
        <f>IF(W147="-","-",SUM(W147:W154)*'3j EBIT'!$E$8)</f>
        <v>-</v>
      </c>
      <c r="X155" s="41" t="str">
        <f>IF(X147="-","-",SUM(X147:X154)*'3j EBIT'!$E$8)</f>
        <v>-</v>
      </c>
      <c r="Y155" s="41" t="str">
        <f>IF(Y147="-","-",SUM(Y147:Y154)*'3j EBIT'!$E$8)</f>
        <v>-</v>
      </c>
      <c r="Z155" s="41" t="str">
        <f>IF(Z147="-","-",SUM(Z147:Z154)*'3j EBIT'!$E$8)</f>
        <v>-</v>
      </c>
      <c r="AA155" s="29"/>
    </row>
    <row r="156" spans="1:27" s="30" customFormat="1" ht="12.4" customHeight="1" x14ac:dyDescent="0.25">
      <c r="A156" s="273">
        <v>10</v>
      </c>
      <c r="B156" s="145" t="s">
        <v>294</v>
      </c>
      <c r="C156" s="145" t="s">
        <v>549</v>
      </c>
      <c r="D156" s="140" t="s">
        <v>331</v>
      </c>
      <c r="E156" s="134"/>
      <c r="F156" s="31"/>
      <c r="G156" s="41">
        <f>IF(G147="-","-",SUM(G147:G149,G151:G155)*'3k HAP'!$E$9)</f>
        <v>5.1525184164713229</v>
      </c>
      <c r="H156" s="41">
        <f>IF(H147="-","-",SUM(H147:H149,H151:H155)*'3k HAP'!$E$9)</f>
        <v>4.8581434272486721</v>
      </c>
      <c r="I156" s="41">
        <f>IF(I147="-","-",SUM(I147:I149,I151:I155)*'3k HAP'!$E$9)</f>
        <v>4.8872268017108533</v>
      </c>
      <c r="J156" s="41">
        <f>IF(J147="-","-",SUM(J147:J149,J151:J155)*'3k HAP'!$E$9)</f>
        <v>4.7648663398889939</v>
      </c>
      <c r="K156" s="41">
        <f>IF(K147="-","-",SUM(K147:K149,K151:K155)*'3k HAP'!$E$9)</f>
        <v>5.3764694421176751</v>
      </c>
      <c r="L156" s="41">
        <f>IF(L147="-","-",SUM(L147:L149,L151:L155)*'3k HAP'!$E$9)</f>
        <v>5.2765152481182618</v>
      </c>
      <c r="M156" s="41">
        <f>IF(M147="-","-",SUM(M147:M149,M151:M155)*'3k HAP'!$E$9)</f>
        <v>5.9125211543351224</v>
      </c>
      <c r="N156" s="41">
        <f>IF(N147="-","-",SUM(N147:N149,N151:N155)*'3k HAP'!$E$9)</f>
        <v>6.2483881493231666</v>
      </c>
      <c r="O156" s="31"/>
      <c r="P156" s="41" t="str">
        <f>IF(P147="-","-",SUM(P147:P149,P151:P155)*'3k HAP'!$E$9)</f>
        <v>-</v>
      </c>
      <c r="Q156" s="41" t="str">
        <f>IF(Q147="-","-",SUM(Q147:Q149,Q151:Q155)*'3k HAP'!$E$9)</f>
        <v>-</v>
      </c>
      <c r="R156" s="41" t="str">
        <f>IF(R147="-","-",SUM(R147:R149,R151:R155)*'3k HAP'!$E$9)</f>
        <v>-</v>
      </c>
      <c r="S156" s="41" t="str">
        <f>IF(S147="-","-",SUM(S147:S149,S151:S155)*'3k HAP'!$E$9)</f>
        <v>-</v>
      </c>
      <c r="T156" s="41" t="str">
        <f>IF(T147="-","-",SUM(T147:T149,T151:T155)*'3k HAP'!$E$9)</f>
        <v>-</v>
      </c>
      <c r="U156" s="41" t="str">
        <f>IF(U147="-","-",SUM(U147:U149,U151:U155)*'3k HAP'!$E$9)</f>
        <v>-</v>
      </c>
      <c r="V156" s="41" t="str">
        <f>IF(V147="-","-",SUM(V147:V149,V151:V155)*'3k HAP'!$E$9)</f>
        <v>-</v>
      </c>
      <c r="W156" s="41" t="str">
        <f>IF(W147="-","-",SUM(W147:W149,W151:W155)*'3k HAP'!$E$9)</f>
        <v>-</v>
      </c>
      <c r="X156" s="41" t="str">
        <f>IF(X147="-","-",SUM(X147:X149,X151:X155)*'3k HAP'!$E$9)</f>
        <v>-</v>
      </c>
      <c r="Y156" s="41" t="str">
        <f>IF(Y147="-","-",SUM(Y147:Y149,Y151:Y155)*'3k HAP'!$E$9)</f>
        <v>-</v>
      </c>
      <c r="Z156" s="41" t="str">
        <f>IF(Z147="-","-",SUM(Z147:Z149,Z151:Z155)*'3k HAP'!$E$9)</f>
        <v>-</v>
      </c>
      <c r="AA156" s="29"/>
    </row>
    <row r="157" spans="1:27" s="30" customFormat="1" ht="11.5" x14ac:dyDescent="0.25">
      <c r="A157" s="273">
        <v>11</v>
      </c>
      <c r="B157" s="191" t="s">
        <v>46</v>
      </c>
      <c r="C157" s="191" t="str">
        <f>B157&amp;"_"&amp;D157</f>
        <v>Total_Southern Scotland</v>
      </c>
      <c r="D157" s="140" t="s">
        <v>331</v>
      </c>
      <c r="E157" s="134"/>
      <c r="F157" s="31"/>
      <c r="G157" s="41">
        <f t="shared" ref="G157:N157" si="24">IF(G147="-","-",SUM(G147:G156))</f>
        <v>485.02373093905874</v>
      </c>
      <c r="H157" s="41">
        <f t="shared" si="24"/>
        <v>465.14293326277271</v>
      </c>
      <c r="I157" s="41">
        <f t="shared" si="24"/>
        <v>482.47909082624165</v>
      </c>
      <c r="J157" s="41">
        <f t="shared" si="24"/>
        <v>473.34171419082594</v>
      </c>
      <c r="K157" s="41">
        <f t="shared" si="24"/>
        <v>501.51615028064293</v>
      </c>
      <c r="L157" s="41">
        <f t="shared" si="24"/>
        <v>495.40854209945127</v>
      </c>
      <c r="M157" s="41">
        <f t="shared" si="24"/>
        <v>539.75599808069387</v>
      </c>
      <c r="N157" s="41">
        <f t="shared" si="24"/>
        <v>562.89738906496586</v>
      </c>
      <c r="O157" s="31"/>
      <c r="P157" s="41" t="str">
        <f t="shared" ref="P157:Z157" si="25">IF(P147="-","-",SUM(P147:P156))</f>
        <v>-</v>
      </c>
      <c r="Q157" s="41" t="str">
        <f t="shared" si="25"/>
        <v>-</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5" x14ac:dyDescent="0.25">
      <c r="A158" s="273">
        <v>1</v>
      </c>
      <c r="B158" s="189" t="s">
        <v>353</v>
      </c>
      <c r="C158" s="189" t="s">
        <v>344</v>
      </c>
      <c r="D158" s="141" t="s">
        <v>332</v>
      </c>
      <c r="E158" s="137"/>
      <c r="F158" s="31"/>
      <c r="G158" s="135">
        <f>IF('3a DF'!H27="-","-",'3a DF'!H27)</f>
        <v>190.71647146223884</v>
      </c>
      <c r="H158" s="135">
        <f>'3a DF'!I27</f>
        <v>170.84351332897728</v>
      </c>
      <c r="I158" s="135">
        <f>'3a DF'!J27</f>
        <v>153.89540313357415</v>
      </c>
      <c r="J158" s="135">
        <f>'3a DF'!K27</f>
        <v>146.24913562373803</v>
      </c>
      <c r="K158" s="135">
        <f>'3a DF'!L27</f>
        <v>171.08721266861033</v>
      </c>
      <c r="L158" s="135">
        <f>'3a DF'!M27</f>
        <v>164.45597088519435</v>
      </c>
      <c r="M158" s="135">
        <f>'3a DF'!N27</f>
        <v>171.45544600370846</v>
      </c>
      <c r="N158" s="135">
        <f>'3a DF'!O27</f>
        <v>190.77976912251043</v>
      </c>
      <c r="O158" s="31"/>
      <c r="P158" s="135" t="str">
        <f>'3a DF'!Q27</f>
        <v>-</v>
      </c>
      <c r="Q158" s="135" t="str">
        <f>'3a DF'!R27</f>
        <v>-</v>
      </c>
      <c r="R158" s="135" t="str">
        <f>'3a DF'!S27</f>
        <v>-</v>
      </c>
      <c r="S158" s="135" t="str">
        <f>'3a DF'!T27</f>
        <v>-</v>
      </c>
      <c r="T158" s="135" t="str">
        <f>'3a DF'!U27</f>
        <v>-</v>
      </c>
      <c r="U158" s="135" t="str">
        <f>'3a DF'!V27</f>
        <v>-</v>
      </c>
      <c r="V158" s="135" t="str">
        <f>'3a DF'!W27</f>
        <v>-</v>
      </c>
      <c r="W158" s="135" t="str">
        <f>'3a DF'!X27</f>
        <v>-</v>
      </c>
      <c r="X158" s="135" t="str">
        <f>'3a DF'!Y27</f>
        <v>-</v>
      </c>
      <c r="Y158" s="135" t="str">
        <f>'3a DF'!Z27</f>
        <v>-</v>
      </c>
      <c r="Z158" s="135" t="str">
        <f>'3a DF'!AA27</f>
        <v>-</v>
      </c>
      <c r="AA158" s="29"/>
    </row>
    <row r="159" spans="1:27" s="30" customFormat="1" ht="11.5" x14ac:dyDescent="0.25">
      <c r="A159" s="273">
        <v>2</v>
      </c>
      <c r="B159" s="189" t="s">
        <v>353</v>
      </c>
      <c r="C159" s="189" t="s">
        <v>303</v>
      </c>
      <c r="D159" s="141" t="s">
        <v>332</v>
      </c>
      <c r="E159" s="137"/>
      <c r="F159" s="31"/>
      <c r="G159" s="135">
        <f>IF('3b CM'!F26="-","-",'3b CM'!F26)</f>
        <v>5.6072589909823813E-2</v>
      </c>
      <c r="H159" s="135">
        <f>'3b CM'!G26</f>
        <v>8.4108884864735722E-2</v>
      </c>
      <c r="I159" s="135">
        <f>'3b CM'!H26</f>
        <v>0.26484973505339465</v>
      </c>
      <c r="J159" s="135">
        <f>'3b CM'!I26</f>
        <v>0.26933898970721293</v>
      </c>
      <c r="K159" s="135">
        <f>'3b CM'!J26</f>
        <v>3.459334383329669</v>
      </c>
      <c r="L159" s="135">
        <f>'3b CM'!K26</f>
        <v>3.3559039108443711</v>
      </c>
      <c r="M159" s="135">
        <f>'3b CM'!L26</f>
        <v>11.38196650616657</v>
      </c>
      <c r="N159" s="135">
        <f>'3b CM'!M26</f>
        <v>10.820021119555937</v>
      </c>
      <c r="O159" s="31"/>
      <c r="P159" s="135" t="str">
        <f>'3b CM'!O26</f>
        <v>-</v>
      </c>
      <c r="Q159" s="135" t="str">
        <f>'3b CM'!P26</f>
        <v>-</v>
      </c>
      <c r="R159" s="135" t="str">
        <f>'3b CM'!Q26</f>
        <v>-</v>
      </c>
      <c r="S159" s="135" t="str">
        <f>'3b CM'!R26</f>
        <v>-</v>
      </c>
      <c r="T159" s="135" t="str">
        <f>'3b CM'!S26</f>
        <v>-</v>
      </c>
      <c r="U159" s="135" t="str">
        <f>'3b CM'!T26</f>
        <v>-</v>
      </c>
      <c r="V159" s="135" t="str">
        <f>'3b CM'!U26</f>
        <v>-</v>
      </c>
      <c r="W159" s="135" t="str">
        <f>'3b CM'!V26</f>
        <v>-</v>
      </c>
      <c r="X159" s="135" t="str">
        <f>'3b CM'!W26</f>
        <v>-</v>
      </c>
      <c r="Y159" s="135" t="str">
        <f>'3b CM'!X26</f>
        <v>-</v>
      </c>
      <c r="Z159" s="135" t="str">
        <f>'3b CM'!Y26</f>
        <v>-</v>
      </c>
      <c r="AA159" s="29"/>
    </row>
    <row r="160" spans="1:27" s="30" customFormat="1" ht="11.5" x14ac:dyDescent="0.25">
      <c r="A160" s="273">
        <v>3</v>
      </c>
      <c r="B160" s="189" t="s">
        <v>2</v>
      </c>
      <c r="C160" s="189" t="s">
        <v>345</v>
      </c>
      <c r="D160" s="141" t="s">
        <v>332</v>
      </c>
      <c r="E160" s="137"/>
      <c r="F160" s="31"/>
      <c r="G160" s="135">
        <f>IF('3c PC'!G27="-","-",'3c PC'!G27)</f>
        <v>68.697157313013491</v>
      </c>
      <c r="H160" s="135">
        <f>'3c PC'!H27</f>
        <v>68.676977780389578</v>
      </c>
      <c r="I160" s="135">
        <f>'3c PC'!I27</f>
        <v>86.638075303725927</v>
      </c>
      <c r="J160" s="135">
        <f>'3c PC'!J27</f>
        <v>85.632815258881649</v>
      </c>
      <c r="K160" s="135">
        <f>'3c PC'!K27</f>
        <v>97.940918651094151</v>
      </c>
      <c r="L160" s="135">
        <f>'3c PC'!L27</f>
        <v>97.121632485490977</v>
      </c>
      <c r="M160" s="135">
        <f>'3c PC'!M27</f>
        <v>118.20051942227433</v>
      </c>
      <c r="N160" s="135">
        <f>'3c PC'!N27</f>
        <v>116.06049172438998</v>
      </c>
      <c r="O160" s="31"/>
      <c r="P160" s="135" t="str">
        <f>'3c PC'!P27</f>
        <v>-</v>
      </c>
      <c r="Q160" s="135" t="str">
        <f>'3c PC'!Q27</f>
        <v>-</v>
      </c>
      <c r="R160" s="135" t="str">
        <f>'3c PC'!R27</f>
        <v>-</v>
      </c>
      <c r="S160" s="135" t="str">
        <f>'3c PC'!S27</f>
        <v>-</v>
      </c>
      <c r="T160" s="135" t="str">
        <f>'3c PC'!T27</f>
        <v>-</v>
      </c>
      <c r="U160" s="135" t="str">
        <f>'3c PC'!U27</f>
        <v>-</v>
      </c>
      <c r="V160" s="135" t="str">
        <f>'3c PC'!V27</f>
        <v>-</v>
      </c>
      <c r="W160" s="135" t="str">
        <f>'3c PC'!W27</f>
        <v>-</v>
      </c>
      <c r="X160" s="135" t="str">
        <f>'3c PC'!X27</f>
        <v>-</v>
      </c>
      <c r="Y160" s="135" t="str">
        <f>'3c PC'!Y27</f>
        <v>-</v>
      </c>
      <c r="Z160" s="135" t="str">
        <f>'3c PC'!Z27</f>
        <v>-</v>
      </c>
      <c r="AA160" s="29"/>
    </row>
    <row r="161" spans="1:27" s="30" customFormat="1" ht="11.5" x14ac:dyDescent="0.25">
      <c r="A161" s="273">
        <v>4</v>
      </c>
      <c r="B161" s="189" t="s">
        <v>355</v>
      </c>
      <c r="C161" s="189" t="s">
        <v>346</v>
      </c>
      <c r="D161" s="141" t="s">
        <v>332</v>
      </c>
      <c r="E161" s="137"/>
      <c r="F161" s="31"/>
      <c r="G161" s="135">
        <f>IF('3d NC-Elec'!H41="-","-",'3d NC-Elec'!H41)</f>
        <v>148.83755254249516</v>
      </c>
      <c r="H161" s="135">
        <f>'3d NC-Elec'!I41</f>
        <v>149.58596648207978</v>
      </c>
      <c r="I161" s="135">
        <f>'3d NC-Elec'!J41</f>
        <v>178.77397635531861</v>
      </c>
      <c r="J161" s="135">
        <f>'3d NC-Elec'!K41</f>
        <v>178.21106816077142</v>
      </c>
      <c r="K161" s="135">
        <f>'3d NC-Elec'!L41</f>
        <v>169.86460557365865</v>
      </c>
      <c r="L161" s="135">
        <f>'3d NC-Elec'!M41</f>
        <v>170.76181475205237</v>
      </c>
      <c r="M161" s="135">
        <f>'3d NC-Elec'!N41</f>
        <v>155.43898208447044</v>
      </c>
      <c r="N161" s="135">
        <f>'3d NC-Elec'!O41</f>
        <v>155.04840246901301</v>
      </c>
      <c r="O161" s="31"/>
      <c r="P161" s="135" t="str">
        <f>'3d NC-Elec'!Q41</f>
        <v>-</v>
      </c>
      <c r="Q161" s="135" t="str">
        <f>'3d NC-Elec'!R41</f>
        <v>-</v>
      </c>
      <c r="R161" s="135" t="str">
        <f>'3d NC-Elec'!S41</f>
        <v>-</v>
      </c>
      <c r="S161" s="135" t="str">
        <f>'3d NC-Elec'!T41</f>
        <v>-</v>
      </c>
      <c r="T161" s="135" t="str">
        <f>'3d NC-Elec'!U41</f>
        <v>-</v>
      </c>
      <c r="U161" s="135" t="str">
        <f>'3d NC-Elec'!V41</f>
        <v>-</v>
      </c>
      <c r="V161" s="135" t="str">
        <f>'3d NC-Elec'!W41</f>
        <v>-</v>
      </c>
      <c r="W161" s="135" t="str">
        <f>'3d NC-Elec'!X41</f>
        <v>-</v>
      </c>
      <c r="X161" s="135" t="str">
        <f>'3d NC-Elec'!Y41</f>
        <v>-</v>
      </c>
      <c r="Y161" s="135" t="str">
        <f>'3d NC-Elec'!Z41</f>
        <v>-</v>
      </c>
      <c r="Z161" s="135" t="str">
        <f>'3d NC-Elec'!AA41</f>
        <v>-</v>
      </c>
      <c r="AA161" s="29"/>
    </row>
    <row r="162" spans="1:27" s="30" customFormat="1" ht="11.5" x14ac:dyDescent="0.25">
      <c r="A162" s="273">
        <v>5</v>
      </c>
      <c r="B162" s="189" t="s">
        <v>352</v>
      </c>
      <c r="C162" s="189" t="s">
        <v>347</v>
      </c>
      <c r="D162" s="141" t="s">
        <v>332</v>
      </c>
      <c r="E162" s="137"/>
      <c r="F162" s="31"/>
      <c r="G162" s="135">
        <f>IF('3f CPIH'!C$16="-","-",'3g OC '!$E$8*('3f CPIH'!C$16/'3f CPIH'!$G$16))</f>
        <v>76.533089989502642</v>
      </c>
      <c r="H162" s="135">
        <f>IF('3f CPIH'!D$16="-","-",'3g OC '!$E$8*('3f CPIH'!D$16/'3f CPIH'!$G$16))</f>
        <v>76.686309388881014</v>
      </c>
      <c r="I162" s="135">
        <f>IF('3f CPIH'!E$16="-","-",'3g OC '!$E$8*('3f CPIH'!E$16/'3f CPIH'!$G$16))</f>
        <v>76.916138487948601</v>
      </c>
      <c r="J162" s="135">
        <f>IF('3f CPIH'!F$16="-","-",'3g OC '!$E$8*('3f CPIH'!F$16/'3f CPIH'!$G$16))</f>
        <v>77.375796686083746</v>
      </c>
      <c r="K162" s="135">
        <f>IF('3f CPIH'!G$16="-","-",'3g OC '!$E$8*('3f CPIH'!G$16/'3f CPIH'!$G$16))</f>
        <v>78.29511308235405</v>
      </c>
      <c r="L162" s="135">
        <f>IF('3f CPIH'!H$16="-","-",'3g OC '!$E$8*('3f CPIH'!H$16/'3f CPIH'!$G$16))</f>
        <v>79.291039178313554</v>
      </c>
      <c r="M162" s="135">
        <f>IF('3f CPIH'!I$16="-","-",'3g OC '!$E$8*('3f CPIH'!I$16/'3f CPIH'!$G$16))</f>
        <v>80.440184673651416</v>
      </c>
      <c r="N162" s="135">
        <f>IF('3f CPIH'!J$16="-","-",'3g OC '!$E$8*('3f CPIH'!J$16/'3f CPIH'!$G$16))</f>
        <v>81.129671970854147</v>
      </c>
      <c r="O162" s="31"/>
      <c r="P162" s="135">
        <f>IF('3f CPIH'!L$16="-","-",'3g OC '!$E$8*('3f CPIH'!L$16/'3f CPIH'!$G$16))</f>
        <v>81.129671970854147</v>
      </c>
      <c r="Q162" s="135" t="str">
        <f>IF('3f CPIH'!M$16="-","-",'3g OC '!$E$8*('3f CPIH'!M$16/'3f CPIH'!$G$16))</f>
        <v>-</v>
      </c>
      <c r="R162" s="135" t="str">
        <f>IF('3f CPIH'!N$16="-","-",'3g OC '!$E$8*('3f CPIH'!N$16/'3f CPIH'!$G$16))</f>
        <v>-</v>
      </c>
      <c r="S162" s="135" t="str">
        <f>IF('3f CPIH'!O$16="-","-",'3g OC '!$E$8*('3f CPIH'!O$16/'3f CPIH'!$G$16))</f>
        <v>-</v>
      </c>
      <c r="T162" s="135" t="str">
        <f>IF('3f CPIH'!P$16="-","-",'3g OC '!$E$8*('3f CPIH'!P$16/'3f CPIH'!$G$16))</f>
        <v>-</v>
      </c>
      <c r="U162" s="135" t="str">
        <f>IF('3f CPIH'!Q$16="-","-",'3g OC '!$E$8*('3f CPIH'!Q$16/'3f CPIH'!$G$16))</f>
        <v>-</v>
      </c>
      <c r="V162" s="135" t="str">
        <f>IF('3f CPIH'!R$16="-","-",'3g OC '!$E$8*('3f CPIH'!R$16/'3f CPIH'!$G$16))</f>
        <v>-</v>
      </c>
      <c r="W162" s="135" t="str">
        <f>IF('3f CPIH'!S$16="-","-",'3g OC '!$E$8*('3f CPIH'!S$16/'3f CPIH'!$G$16))</f>
        <v>-</v>
      </c>
      <c r="X162" s="135" t="str">
        <f>IF('3f CPIH'!T$16="-","-",'3g OC '!$E$8*('3f CPIH'!T$16/'3f CPIH'!$G$16))</f>
        <v>-</v>
      </c>
      <c r="Y162" s="135" t="str">
        <f>IF('3f CPIH'!U$16="-","-",'3g OC '!$E$8*('3f CPIH'!U$16/'3f CPIH'!$G$16))</f>
        <v>-</v>
      </c>
      <c r="Z162" s="135" t="str">
        <f>IF('3f CPIH'!V$16="-","-",'3g OC '!$E$8*('3f CPIH'!V$16/'3f CPIH'!$G$16))</f>
        <v>-</v>
      </c>
      <c r="AA162" s="29"/>
    </row>
    <row r="163" spans="1:27" s="30" customFormat="1" ht="11.5" x14ac:dyDescent="0.25">
      <c r="A163" s="273">
        <v>6</v>
      </c>
      <c r="B163" s="189" t="s">
        <v>352</v>
      </c>
      <c r="C163" s="189" t="s">
        <v>45</v>
      </c>
      <c r="D163" s="141" t="s">
        <v>332</v>
      </c>
      <c r="E163" s="137"/>
      <c r="F163" s="31"/>
      <c r="G163" s="135" t="s">
        <v>336</v>
      </c>
      <c r="H163" s="135" t="s">
        <v>336</v>
      </c>
      <c r="I163" s="135" t="s">
        <v>336</v>
      </c>
      <c r="J163" s="135" t="s">
        <v>336</v>
      </c>
      <c r="K163" s="135">
        <f>IF('3h SMNCC'!F$36="-","-",'3h SMNCC'!F$36)</f>
        <v>0</v>
      </c>
      <c r="L163" s="135">
        <f>IF('3h SMNCC'!G$36="-","-",'3h SMNCC'!G$36)</f>
        <v>-0.20799732489328449</v>
      </c>
      <c r="M163" s="135">
        <f>IF('3h SMNCC'!H$36="-","-",'3h SMNCC'!H$36)</f>
        <v>2.3528451635617831</v>
      </c>
      <c r="N163" s="135">
        <f>IF('3h SMNCC'!I$36="-","-",'3h SMNCC'!I$36)</f>
        <v>7.276170729762069</v>
      </c>
      <c r="O163" s="31"/>
      <c r="P163" s="135" t="str">
        <f>IF('3h SMNCC'!K$36="-","-",'3h SMNCC'!K$36)</f>
        <v>-</v>
      </c>
      <c r="Q163" s="135" t="str">
        <f>IF('3h SMNCC'!L$36="-","-",'3h SMNCC'!L$36)</f>
        <v>-</v>
      </c>
      <c r="R163" s="135" t="str">
        <f>IF('3h SMNCC'!M$36="-","-",'3h SMNCC'!M$36)</f>
        <v>-</v>
      </c>
      <c r="S163" s="135" t="str">
        <f>IF('3h SMNCC'!N$36="-","-",'3h SMNCC'!N$36)</f>
        <v>-</v>
      </c>
      <c r="T163" s="135" t="str">
        <f>IF('3h SMNCC'!O$36="-","-",'3h SMNCC'!O$36)</f>
        <v>-</v>
      </c>
      <c r="U163" s="135" t="str">
        <f>IF('3h SMNCC'!P$36="-","-",'3h SMNCC'!P$36)</f>
        <v>-</v>
      </c>
      <c r="V163" s="135" t="str">
        <f>IF('3h SMNCC'!Q$36="-","-",'3h SMNCC'!Q$36)</f>
        <v>-</v>
      </c>
      <c r="W163" s="135" t="str">
        <f>IF('3h SMNCC'!R$36="-","-",'3h SMNCC'!R$36)</f>
        <v>-</v>
      </c>
      <c r="X163" s="135" t="str">
        <f>IF('3h SMNCC'!S$36="-","-",'3h SMNCC'!S$36)</f>
        <v>-</v>
      </c>
      <c r="Y163" s="135" t="str">
        <f>IF('3h SMNCC'!T$36="-","-",'3h SMNCC'!T$36)</f>
        <v>-</v>
      </c>
      <c r="Z163" s="135" t="str">
        <f>IF('3h SMNCC'!U$36="-","-",'3h SMNCC'!U$36)</f>
        <v>-</v>
      </c>
      <c r="AA163" s="29"/>
    </row>
    <row r="164" spans="1:27" s="30" customFormat="1" ht="11.5" x14ac:dyDescent="0.25">
      <c r="A164" s="273">
        <v>7</v>
      </c>
      <c r="B164" s="189" t="s">
        <v>352</v>
      </c>
      <c r="C164" s="189" t="s">
        <v>399</v>
      </c>
      <c r="D164" s="141" t="s">
        <v>332</v>
      </c>
      <c r="E164" s="137"/>
      <c r="F164" s="31"/>
      <c r="G164" s="135">
        <f>IF('3f CPIH'!C$16="-","-",'3i PAAC PAP'!$G$10*('3f CPIH'!C$16/'3f CPIH'!$G$16))</f>
        <v>4.3957347110466403</v>
      </c>
      <c r="H164" s="135">
        <f>IF('3f CPIH'!D$16="-","-",'3i PAAC PAP'!$G$10*('3f CPIH'!D$16/'3f CPIH'!$G$16))</f>
        <v>4.4045349807384246</v>
      </c>
      <c r="I164" s="135">
        <f>IF('3f CPIH'!E$16="-","-",'3i PAAC PAP'!$G$10*('3f CPIH'!E$16/'3f CPIH'!$G$16))</f>
        <v>4.417735385276103</v>
      </c>
      <c r="J164" s="135">
        <f>IF('3f CPIH'!F$16="-","-",'3i PAAC PAP'!$G$10*('3f CPIH'!F$16/'3f CPIH'!$G$16))</f>
        <v>4.4441361943514579</v>
      </c>
      <c r="K164" s="135">
        <f>IF('3f CPIH'!G$16="-","-",'3i PAAC PAP'!$G$10*('3f CPIH'!G$16/'3f CPIH'!$G$16))</f>
        <v>4.4969378125021686</v>
      </c>
      <c r="L164" s="135">
        <f>IF('3f CPIH'!H$16="-","-",'3i PAAC PAP'!$G$10*('3f CPIH'!H$16/'3f CPIH'!$G$16))</f>
        <v>4.5541395654987715</v>
      </c>
      <c r="M164" s="135">
        <f>IF('3f CPIH'!I$16="-","-",'3i PAAC PAP'!$G$10*('3f CPIH'!I$16/'3f CPIH'!$G$16))</f>
        <v>4.6201415881871588</v>
      </c>
      <c r="N164" s="135">
        <f>IF('3f CPIH'!J$16="-","-",'3i PAAC PAP'!$G$10*('3f CPIH'!J$16/'3f CPIH'!$G$16))</f>
        <v>4.659742801800193</v>
      </c>
      <c r="O164" s="31"/>
      <c r="P164" s="135">
        <f>IF('3f CPIH'!L$16="-","-",'3i PAAC PAP'!$G$10*('3f CPIH'!L$16/'3f CPIH'!$G$16))</f>
        <v>4.659742801800193</v>
      </c>
      <c r="Q164" s="135" t="str">
        <f>IF('3f CPIH'!M$16="-","-",'3i PAAC PAP'!$G$10*('3f CPIH'!M$16/'3f CPIH'!$G$16))</f>
        <v>-</v>
      </c>
      <c r="R164" s="135" t="str">
        <f>IF('3f CPIH'!N$16="-","-",'3i PAAC PAP'!$G$10*('3f CPIH'!N$16/'3f CPIH'!$G$16))</f>
        <v>-</v>
      </c>
      <c r="S164" s="135" t="str">
        <f>IF('3f CPIH'!O$16="-","-",'3i PAAC PAP'!$G$10*('3f CPIH'!O$16/'3f CPIH'!$G$16))</f>
        <v>-</v>
      </c>
      <c r="T164" s="135" t="str">
        <f>IF('3f CPIH'!P$16="-","-",'3i PAAC PAP'!$G$10*('3f CPIH'!P$16/'3f CPIH'!$G$16))</f>
        <v>-</v>
      </c>
      <c r="U164" s="135" t="str">
        <f>IF('3f CPIH'!Q$16="-","-",'3i PAAC PAP'!$G$10*('3f CPIH'!Q$16/'3f CPIH'!$G$16))</f>
        <v>-</v>
      </c>
      <c r="V164" s="135" t="str">
        <f>IF('3f CPIH'!R$16="-","-",'3i PAAC PAP'!$G$10*('3f CPIH'!R$16/'3f CPIH'!$G$16))</f>
        <v>-</v>
      </c>
      <c r="W164" s="135" t="str">
        <f>IF('3f CPIH'!S$16="-","-",'3i PAAC PAP'!$G$10*('3f CPIH'!S$16/'3f CPIH'!$G$16))</f>
        <v>-</v>
      </c>
      <c r="X164" s="135" t="str">
        <f>IF('3f CPIH'!T$16="-","-",'3i PAAC PAP'!$G$10*('3f CPIH'!T$16/'3f CPIH'!$G$16))</f>
        <v>-</v>
      </c>
      <c r="Y164" s="135" t="str">
        <f>IF('3f CPIH'!U$16="-","-",'3i PAAC PAP'!$G$10*('3f CPIH'!U$16/'3f CPIH'!$G$16))</f>
        <v>-</v>
      </c>
      <c r="Z164" s="135" t="str">
        <f>IF('3f CPIH'!V$16="-","-",'3i PAAC PAP'!$G$10*('3f CPIH'!V$16/'3f CPIH'!$G$16))</f>
        <v>-</v>
      </c>
      <c r="AA164" s="29"/>
    </row>
    <row r="165" spans="1:27" s="30" customFormat="1" ht="11.5" x14ac:dyDescent="0.25">
      <c r="A165" s="273">
        <v>8</v>
      </c>
      <c r="B165" s="189" t="s">
        <v>352</v>
      </c>
      <c r="C165" s="138" t="s">
        <v>417</v>
      </c>
      <c r="D165" s="141" t="s">
        <v>332</v>
      </c>
      <c r="E165" s="137"/>
      <c r="F165" s="31"/>
      <c r="G165" s="135">
        <f>IF(G158="-","-",SUM(G158:G163)*'3i PAAC PAP'!$G$22)</f>
        <v>7.0020761902182054</v>
      </c>
      <c r="H165" s="135">
        <f>IF(H158="-","-",SUM(H158:H163)*'3i PAAC PAP'!$G$22)</f>
        <v>6.7282053177506089</v>
      </c>
      <c r="I165" s="135">
        <f>IF(I158="-","-",SUM(I158:I163)*'3i PAAC PAP'!$G$22)</f>
        <v>7.1702983246286527</v>
      </c>
      <c r="J165" s="135">
        <f>IF(J158="-","-",SUM(J158:J163)*'3i PAAC PAP'!$G$22)</f>
        <v>7.0439264454951074</v>
      </c>
      <c r="K165" s="135">
        <f>IF(K158="-","-",SUM(K158:K163)*'3i PAAC PAP'!$G$22)</f>
        <v>7.5191994622417493</v>
      </c>
      <c r="L165" s="135">
        <f>IF(L158="-","-",SUM(L158:L163)*'3i PAAC PAP'!$G$22)</f>
        <v>7.4344418124107685</v>
      </c>
      <c r="M165" s="135">
        <f>IF(M158="-","-",SUM(M158:M163)*'3i PAAC PAP'!$G$22)</f>
        <v>7.7881498136222884</v>
      </c>
      <c r="N165" s="135">
        <f>IF(N158="-","-",SUM(N158:N163)*'3i PAAC PAP'!$G$22)</f>
        <v>8.1036298235084772</v>
      </c>
      <c r="O165" s="31"/>
      <c r="P165" s="135" t="str">
        <f>IF(P158="-","-",SUM(P158:P163)*'3i PAAC PAP'!$G$22)</f>
        <v>-</v>
      </c>
      <c r="Q165" s="135" t="str">
        <f>IF(Q158="-","-",SUM(Q158:Q163)*'3i PAAC PAP'!$G$22)</f>
        <v>-</v>
      </c>
      <c r="R165" s="135" t="str">
        <f>IF(R158="-","-",SUM(R158:R163)*'3i PAAC PAP'!$G$22)</f>
        <v>-</v>
      </c>
      <c r="S165" s="135" t="str">
        <f>IF(S158="-","-",SUM(S158:S163)*'3i PAAC PAP'!$G$22)</f>
        <v>-</v>
      </c>
      <c r="T165" s="135" t="str">
        <f>IF(T158="-","-",SUM(T158:T163)*'3i PAAC PAP'!$G$22)</f>
        <v>-</v>
      </c>
      <c r="U165" s="135" t="str">
        <f>IF(U158="-","-",SUM(U158:U163)*'3i PAAC PAP'!$G$22)</f>
        <v>-</v>
      </c>
      <c r="V165" s="135" t="str">
        <f>IF(V158="-","-",SUM(V158:V163)*'3i PAAC PAP'!$G$22)</f>
        <v>-</v>
      </c>
      <c r="W165" s="135" t="str">
        <f>IF(W158="-","-",SUM(W158:W163)*'3i PAAC PAP'!$G$22)</f>
        <v>-</v>
      </c>
      <c r="X165" s="135" t="str">
        <f>IF(X158="-","-",SUM(X158:X163)*'3i PAAC PAP'!$G$22)</f>
        <v>-</v>
      </c>
      <c r="Y165" s="135" t="str">
        <f>IF(Y158="-","-",SUM(Y158:Y163)*'3i PAAC PAP'!$G$22)</f>
        <v>-</v>
      </c>
      <c r="Z165" s="135" t="str">
        <f>IF(Z158="-","-",SUM(Z158:Z163)*'3i PAAC PAP'!$G$22)</f>
        <v>-</v>
      </c>
      <c r="AA165" s="29"/>
    </row>
    <row r="166" spans="1:27" s="30" customFormat="1" ht="11.5" x14ac:dyDescent="0.25">
      <c r="A166" s="273">
        <v>9</v>
      </c>
      <c r="B166" s="189" t="s">
        <v>398</v>
      </c>
      <c r="C166" s="189" t="s">
        <v>548</v>
      </c>
      <c r="D166" s="141" t="s">
        <v>332</v>
      </c>
      <c r="E166" s="137"/>
      <c r="F166" s="31"/>
      <c r="G166" s="135">
        <f>IF(G158="-","-",SUM(G158:G165)*'3j EBIT'!$E$8)</f>
        <v>9.4285249411700711</v>
      </c>
      <c r="H166" s="135">
        <f>IF(H158="-","-",SUM(H158:H165)*'3j EBIT'!$E$8)</f>
        <v>9.0631827071099469</v>
      </c>
      <c r="I166" s="135">
        <f>IF(I158="-","-",SUM(I158:I165)*'3j EBIT'!$E$8)</f>
        <v>9.6534530577849846</v>
      </c>
      <c r="J166" s="135">
        <f>IF(J158="-","-",SUM(J158:J165)*'3j EBIT'!$E$8)</f>
        <v>9.485298129821544</v>
      </c>
      <c r="K166" s="135">
        <f>IF(K158="-","-",SUM(K158:K165)*'3j EBIT'!$E$8)</f>
        <v>10.120603111042024</v>
      </c>
      <c r="L166" s="135">
        <f>IF(L158="-","-",SUM(L158:L165)*'3j EBIT'!$E$8)</f>
        <v>10.008571960033326</v>
      </c>
      <c r="M166" s="135">
        <f>IF(M158="-","-",SUM(M158:M165)*'3j EBIT'!$E$8)</f>
        <v>10.481886469857209</v>
      </c>
      <c r="N166" s="135">
        <f>IF(N158="-","-",SUM(N158:N165)*'3j EBIT'!$E$8)</f>
        <v>10.903680095466493</v>
      </c>
      <c r="O166" s="31"/>
      <c r="P166" s="135" t="str">
        <f>IF(P158="-","-",SUM(P158:P165)*'3j EBIT'!$E$8)</f>
        <v>-</v>
      </c>
      <c r="Q166" s="135" t="str">
        <f>IF(Q158="-","-",SUM(Q158:Q165)*'3j EBIT'!$E$8)</f>
        <v>-</v>
      </c>
      <c r="R166" s="135" t="str">
        <f>IF(R158="-","-",SUM(R158:R165)*'3j EBIT'!$E$8)</f>
        <v>-</v>
      </c>
      <c r="S166" s="135" t="str">
        <f>IF(S158="-","-",SUM(S158:S165)*'3j EBIT'!$E$8)</f>
        <v>-</v>
      </c>
      <c r="T166" s="135" t="str">
        <f>IF(T158="-","-",SUM(T158:T165)*'3j EBIT'!$E$8)</f>
        <v>-</v>
      </c>
      <c r="U166" s="135" t="str">
        <f>IF(U158="-","-",SUM(U158:U165)*'3j EBIT'!$E$8)</f>
        <v>-</v>
      </c>
      <c r="V166" s="135" t="str">
        <f>IF(V158="-","-",SUM(V158:V165)*'3j EBIT'!$E$8)</f>
        <v>-</v>
      </c>
      <c r="W166" s="135" t="str">
        <f>IF(W158="-","-",SUM(W158:W165)*'3j EBIT'!$E$8)</f>
        <v>-</v>
      </c>
      <c r="X166" s="135" t="str">
        <f>IF(X158="-","-",SUM(X158:X165)*'3j EBIT'!$E$8)</f>
        <v>-</v>
      </c>
      <c r="Y166" s="135" t="str">
        <f>IF(Y158="-","-",SUM(Y158:Y165)*'3j EBIT'!$E$8)</f>
        <v>-</v>
      </c>
      <c r="Z166" s="135" t="str">
        <f>IF(Z158="-","-",SUM(Z158:Z165)*'3j EBIT'!$E$8)</f>
        <v>-</v>
      </c>
      <c r="AA166" s="29"/>
    </row>
    <row r="167" spans="1:27" s="30" customFormat="1" ht="11.5" x14ac:dyDescent="0.25">
      <c r="A167" s="273">
        <v>10</v>
      </c>
      <c r="B167" s="187" t="s">
        <v>294</v>
      </c>
      <c r="C167" s="187" t="s">
        <v>549</v>
      </c>
      <c r="D167" s="141" t="s">
        <v>332</v>
      </c>
      <c r="E167" s="137"/>
      <c r="F167" s="31"/>
      <c r="G167" s="135">
        <f>IF(G158="-","-",SUM(G158:G160,G162:G166)*'3k HAP'!$E$9)</f>
        <v>5.165664071488524</v>
      </c>
      <c r="H167" s="135">
        <f>IF(H158="-","-",SUM(H158:H160,H162:H166)*'3k HAP'!$E$9)</f>
        <v>4.8711772894011567</v>
      </c>
      <c r="I167" s="135">
        <f>IF(I158="-","-",SUM(I158:I160,I162:I166)*'3k HAP'!$E$9)</f>
        <v>4.9069217084202945</v>
      </c>
      <c r="J167" s="135">
        <f>IF(J158="-","-",SUM(J158:J160,J162:J166)*'3k HAP'!$E$9)</f>
        <v>4.7845149295520253</v>
      </c>
      <c r="K167" s="135">
        <f>IF(K158="-","-",SUM(K158:K160,K162:K166)*'3k HAP'!$E$9)</f>
        <v>5.3985949626316083</v>
      </c>
      <c r="L167" s="135">
        <f>IF(L158="-","-",SUM(L158:L160,L162:L166)*'3k HAP'!$E$9)</f>
        <v>5.2986252758798909</v>
      </c>
      <c r="M167" s="135">
        <f>IF(M158="-","-",SUM(M158:M160,M162:M166)*'3k HAP'!$E$9)</f>
        <v>5.8879295943742349</v>
      </c>
      <c r="N167" s="135">
        <f>IF(N158="-","-",SUM(N158:N160,N162:N166)*'3k HAP'!$E$9)</f>
        <v>6.2210651137031174</v>
      </c>
      <c r="O167" s="31"/>
      <c r="P167" s="135" t="str">
        <f>IF(P158="-","-",SUM(P158:P160,P162:P166)*'3k HAP'!$E$9)</f>
        <v>-</v>
      </c>
      <c r="Q167" s="135" t="str">
        <f>IF(Q158="-","-",SUM(Q158:Q160,Q162:Q166)*'3k HAP'!$E$9)</f>
        <v>-</v>
      </c>
      <c r="R167" s="135" t="str">
        <f>IF(R158="-","-",SUM(R158:R160,R162:R166)*'3k HAP'!$E$9)</f>
        <v>-</v>
      </c>
      <c r="S167" s="135" t="str">
        <f>IF(S158="-","-",SUM(S158:S160,S162:S166)*'3k HAP'!$E$9)</f>
        <v>-</v>
      </c>
      <c r="T167" s="135" t="str">
        <f>IF(T158="-","-",SUM(T158:T160,T162:T166)*'3k HAP'!$E$9)</f>
        <v>-</v>
      </c>
      <c r="U167" s="135" t="str">
        <f>IF(U158="-","-",SUM(U158:U160,U162:U166)*'3k HAP'!$E$9)</f>
        <v>-</v>
      </c>
      <c r="V167" s="135" t="str">
        <f>IF(V158="-","-",SUM(V158:V160,V162:V166)*'3k HAP'!$E$9)</f>
        <v>-</v>
      </c>
      <c r="W167" s="135" t="str">
        <f>IF(W158="-","-",SUM(W158:W160,W162:W166)*'3k HAP'!$E$9)</f>
        <v>-</v>
      </c>
      <c r="X167" s="135" t="str">
        <f>IF(X158="-","-",SUM(X158:X160,X162:X166)*'3k HAP'!$E$9)</f>
        <v>-</v>
      </c>
      <c r="Y167" s="135" t="str">
        <f>IF(Y158="-","-",SUM(Y158:Y160,Y162:Y166)*'3k HAP'!$E$9)</f>
        <v>-</v>
      </c>
      <c r="Z167" s="135" t="str">
        <f>IF(Z158="-","-",SUM(Z158:Z160,Z162:Z166)*'3k HAP'!$E$9)</f>
        <v>-</v>
      </c>
      <c r="AA167" s="29"/>
    </row>
    <row r="168" spans="1:27" s="30" customFormat="1" ht="11.5" x14ac:dyDescent="0.25">
      <c r="A168" s="273">
        <v>11</v>
      </c>
      <c r="B168" s="189" t="s">
        <v>46</v>
      </c>
      <c r="C168" s="189" t="str">
        <f>B168&amp;"_"&amp;D168</f>
        <v>Total_Northern Scotland</v>
      </c>
      <c r="D168" s="141" t="s">
        <v>332</v>
      </c>
      <c r="E168" s="137"/>
      <c r="F168" s="31"/>
      <c r="G168" s="135">
        <f t="shared" ref="G168:N168" si="26">IF(G158="-","-",SUM(G158:G167))</f>
        <v>510.83234381108343</v>
      </c>
      <c r="H168" s="135">
        <f t="shared" si="26"/>
        <v>490.94397616019251</v>
      </c>
      <c r="I168" s="135">
        <f t="shared" si="26"/>
        <v>522.63685149173079</v>
      </c>
      <c r="J168" s="135">
        <f t="shared" si="26"/>
        <v>513.49603041840226</v>
      </c>
      <c r="K168" s="135">
        <f t="shared" si="26"/>
        <v>548.18251970746439</v>
      </c>
      <c r="L168" s="135">
        <f t="shared" si="26"/>
        <v>542.07414250082513</v>
      </c>
      <c r="M168" s="135">
        <f t="shared" si="26"/>
        <v>568.04805131987393</v>
      </c>
      <c r="N168" s="135">
        <f t="shared" si="26"/>
        <v>591.00264497056401</v>
      </c>
      <c r="O168" s="31"/>
      <c r="P168" s="135" t="str">
        <f t="shared" ref="P168:Z168" si="27">IF(P158="-","-",SUM(P158:P167))</f>
        <v>-</v>
      </c>
      <c r="Q168" s="135" t="str">
        <f t="shared" si="27"/>
        <v>-</v>
      </c>
      <c r="R168" s="135" t="str">
        <f t="shared" si="27"/>
        <v>-</v>
      </c>
      <c r="S168" s="135" t="str">
        <f t="shared" si="27"/>
        <v>-</v>
      </c>
      <c r="T168" s="135" t="str">
        <f t="shared" si="27"/>
        <v>-</v>
      </c>
      <c r="U168" s="135" t="str">
        <f t="shared" si="27"/>
        <v>-</v>
      </c>
      <c r="V168" s="135" t="str">
        <f t="shared" si="27"/>
        <v>-</v>
      </c>
      <c r="W168" s="135" t="str">
        <f t="shared" si="27"/>
        <v>-</v>
      </c>
      <c r="X168" s="135" t="str">
        <f t="shared" si="27"/>
        <v>-</v>
      </c>
      <c r="Y168" s="135" t="str">
        <f t="shared" si="27"/>
        <v>-</v>
      </c>
      <c r="Z168" s="135" t="str">
        <f t="shared" si="27"/>
        <v>-</v>
      </c>
      <c r="AA168" s="29"/>
    </row>
    <row r="169" spans="1:27" s="30" customFormat="1" ht="11.5" x14ac:dyDescent="0.25">
      <c r="A169" s="273"/>
      <c r="B169" s="142" t="s">
        <v>353</v>
      </c>
      <c r="C169" s="142" t="s">
        <v>344</v>
      </c>
      <c r="D169" s="140" t="s">
        <v>293</v>
      </c>
      <c r="E169" s="134"/>
      <c r="F169" s="31"/>
      <c r="G169" s="41">
        <f t="shared" ref="G169:N179" si="28">IF(G15="-","-",AVERAGE(G15,G26,G37,G48,G59,G70,G81,G92,G103,G114,G125,G136,G147,G158))</f>
        <v>189.38073243145945</v>
      </c>
      <c r="H169" s="41">
        <f t="shared" si="28"/>
        <v>169.64696041899862</v>
      </c>
      <c r="I169" s="41">
        <f t="shared" si="28"/>
        <v>152.81755130962327</v>
      </c>
      <c r="J169" s="41">
        <f t="shared" si="28"/>
        <v>145.22483668839899</v>
      </c>
      <c r="K169" s="41">
        <f t="shared" si="28"/>
        <v>169.88895293846446</v>
      </c>
      <c r="L169" s="41">
        <f t="shared" si="28"/>
        <v>163.30415501175747</v>
      </c>
      <c r="M169" s="41">
        <f t="shared" si="28"/>
        <v>173.00787901742277</v>
      </c>
      <c r="N169" s="41">
        <f t="shared" si="28"/>
        <v>192.50717305652233</v>
      </c>
      <c r="O169" s="31"/>
      <c r="P169" s="41" t="str">
        <f t="shared" ref="P169:Z169" si="29">IF(P15="-","-",AVERAGE(P15,P26,P37,P48,P59,P70,P81,P92,P103,P114,P125,P136,P147,P158))</f>
        <v>-</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5" x14ac:dyDescent="0.25">
      <c r="A170" s="273"/>
      <c r="B170" s="142" t="s">
        <v>353</v>
      </c>
      <c r="C170" s="142" t="s">
        <v>303</v>
      </c>
      <c r="D170" s="140" t="s">
        <v>293</v>
      </c>
      <c r="E170" s="134"/>
      <c r="F170" s="31"/>
      <c r="G170" s="41">
        <f t="shared" si="28"/>
        <v>5.6162549708796881E-2</v>
      </c>
      <c r="H170" s="41">
        <f t="shared" si="28"/>
        <v>8.4243824563195346E-2</v>
      </c>
      <c r="I170" s="41">
        <f t="shared" si="28"/>
        <v>0.26527464549469565</v>
      </c>
      <c r="J170" s="41">
        <f t="shared" si="28"/>
        <v>0.26977110246335001</v>
      </c>
      <c r="K170" s="41">
        <f t="shared" si="28"/>
        <v>3.4648843503671367</v>
      </c>
      <c r="L170" s="41">
        <f t="shared" si="28"/>
        <v>3.3612879396840958</v>
      </c>
      <c r="M170" s="41">
        <f t="shared" si="28"/>
        <v>11.652403061262774</v>
      </c>
      <c r="N170" s="41">
        <f t="shared" si="28"/>
        <v>11.077105801368656</v>
      </c>
      <c r="O170" s="31"/>
      <c r="P170" s="41" t="str">
        <f t="shared" ref="P170:Z170" si="30">IF(P16="-","-",AVERAGE(P16,P27,P38,P49,P60,P71,P82,P93,P104,P115,P126,P137,P148,P159))</f>
        <v>-</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5" x14ac:dyDescent="0.25">
      <c r="A171" s="273"/>
      <c r="B171" s="142" t="s">
        <v>2</v>
      </c>
      <c r="C171" s="142" t="s">
        <v>345</v>
      </c>
      <c r="D171" s="140" t="s">
        <v>293</v>
      </c>
      <c r="E171" s="134"/>
      <c r="F171" s="31"/>
      <c r="G171" s="41">
        <f t="shared" si="28"/>
        <v>68.691006025834241</v>
      </c>
      <c r="H171" s="41">
        <f t="shared" si="28"/>
        <v>68.670909905229934</v>
      </c>
      <c r="I171" s="41">
        <f t="shared" si="28"/>
        <v>86.611630129917302</v>
      </c>
      <c r="J171" s="41">
        <f t="shared" si="28"/>
        <v>85.612644205010028</v>
      </c>
      <c r="K171" s="41">
        <f t="shared" si="28"/>
        <v>97.872125918163235</v>
      </c>
      <c r="L171" s="41">
        <f t="shared" si="28"/>
        <v>97.060884386883117</v>
      </c>
      <c r="M171" s="41">
        <f t="shared" si="28"/>
        <v>118.32747921691032</v>
      </c>
      <c r="N171" s="41">
        <f t="shared" si="28"/>
        <v>116.16782199540792</v>
      </c>
      <c r="O171" s="31"/>
      <c r="P171" s="41" t="str">
        <f t="shared" ref="P171:Z171" si="31">IF(P17="-","-",AVERAGE(P17,P28,P39,P50,P61,P72,P83,P94,P105,P116,P127,P138,P149,P160))</f>
        <v>-</v>
      </c>
      <c r="Q171" s="41" t="str">
        <f t="shared" si="31"/>
        <v>-</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5" x14ac:dyDescent="0.25">
      <c r="A172" s="273"/>
      <c r="B172" s="142" t="s">
        <v>355</v>
      </c>
      <c r="C172" s="142" t="s">
        <v>346</v>
      </c>
      <c r="D172" s="140" t="s">
        <v>293</v>
      </c>
      <c r="E172" s="134"/>
      <c r="F172" s="31"/>
      <c r="G172" s="41">
        <f t="shared" si="28"/>
        <v>127.99845935686922</v>
      </c>
      <c r="H172" s="41">
        <f t="shared" si="28"/>
        <v>128.74163155879677</v>
      </c>
      <c r="I172" s="41">
        <f t="shared" si="28"/>
        <v>142.60110367858115</v>
      </c>
      <c r="J172" s="41">
        <f t="shared" si="28"/>
        <v>142.04213797751888</v>
      </c>
      <c r="K172" s="41">
        <f t="shared" si="28"/>
        <v>134.94626558994401</v>
      </c>
      <c r="L172" s="41">
        <f t="shared" si="28"/>
        <v>135.83719089936108</v>
      </c>
      <c r="M172" s="41">
        <f t="shared" si="28"/>
        <v>131.67837067324322</v>
      </c>
      <c r="N172" s="41">
        <f t="shared" si="28"/>
        <v>131.2842545781717</v>
      </c>
      <c r="O172" s="31"/>
      <c r="P172" s="41" t="str">
        <f t="shared" ref="P172:Z172" si="32">IF(P18="-","-",AVERAGE(P18,P29,P40,P51,P62,P73,P84,P95,P106,P117,P128,P139,P150,P161))</f>
        <v>-</v>
      </c>
      <c r="Q172" s="41" t="str">
        <f t="shared" si="32"/>
        <v>-</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5" x14ac:dyDescent="0.25">
      <c r="A173" s="273"/>
      <c r="B173" s="142" t="s">
        <v>352</v>
      </c>
      <c r="C173" s="142" t="s">
        <v>347</v>
      </c>
      <c r="D173" s="140" t="s">
        <v>293</v>
      </c>
      <c r="E173" s="134"/>
      <c r="F173" s="31"/>
      <c r="G173" s="41">
        <f t="shared" si="28"/>
        <v>76.533089989502642</v>
      </c>
      <c r="H173" s="41">
        <f t="shared" si="28"/>
        <v>76.686309388881014</v>
      </c>
      <c r="I173" s="41">
        <f t="shared" si="28"/>
        <v>76.916138487948601</v>
      </c>
      <c r="J173" s="41">
        <f t="shared" si="28"/>
        <v>77.375796686083746</v>
      </c>
      <c r="K173" s="41">
        <f t="shared" si="28"/>
        <v>78.295113082354064</v>
      </c>
      <c r="L173" s="41">
        <f t="shared" si="28"/>
        <v>79.29103917831354</v>
      </c>
      <c r="M173" s="41">
        <f t="shared" si="28"/>
        <v>80.440184673651416</v>
      </c>
      <c r="N173" s="41">
        <f t="shared" si="28"/>
        <v>81.129671970854147</v>
      </c>
      <c r="O173" s="31"/>
      <c r="P173" s="41">
        <f t="shared" ref="P173:Z173" si="33">IF(P19="-","-",AVERAGE(P19,P30,P41,P52,P63,P74,P85,P96,P107,P118,P129,P140,P151,P162))</f>
        <v>81.129671970854147</v>
      </c>
      <c r="Q173" s="41" t="str">
        <f t="shared" si="33"/>
        <v>-</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5" x14ac:dyDescent="0.25">
      <c r="A174" s="273"/>
      <c r="B174" s="142" t="s">
        <v>352</v>
      </c>
      <c r="C174" s="142" t="s">
        <v>45</v>
      </c>
      <c r="D174" s="140" t="s">
        <v>293</v>
      </c>
      <c r="E174" s="134"/>
      <c r="F174" s="31"/>
      <c r="G174" s="41" t="str">
        <f>IF(G20="-","-",AVERAGE(G20,G31,G42,G53,G64,G75,G86,G97,G108,G119,G130,G141,G152,G163))</f>
        <v>-</v>
      </c>
      <c r="H174" s="41" t="str">
        <f t="shared" si="28"/>
        <v>-</v>
      </c>
      <c r="I174" s="41" t="str">
        <f t="shared" si="28"/>
        <v>-</v>
      </c>
      <c r="J174" s="41" t="str">
        <f t="shared" si="28"/>
        <v>-</v>
      </c>
      <c r="K174" s="41">
        <f t="shared" si="28"/>
        <v>0</v>
      </c>
      <c r="L174" s="41">
        <f t="shared" si="28"/>
        <v>-0.20799732489328449</v>
      </c>
      <c r="M174" s="41">
        <f t="shared" si="28"/>
        <v>2.3528451635617822</v>
      </c>
      <c r="N174" s="41">
        <f t="shared" si="28"/>
        <v>7.2761707297620708</v>
      </c>
      <c r="O174" s="31"/>
      <c r="P174" s="41" t="str">
        <f t="shared" ref="P174:Z174" si="34">IF(P20="-","-",AVERAGE(P20,P31,P42,P53,P64,P75,P86,P97,P108,P119,P130,P141,P152,P163))</f>
        <v>-</v>
      </c>
      <c r="Q174" s="41" t="str">
        <f t="shared" si="34"/>
        <v>-</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5" x14ac:dyDescent="0.25">
      <c r="A175" s="273"/>
      <c r="B175" s="142" t="s">
        <v>352</v>
      </c>
      <c r="C175" s="142" t="s">
        <v>399</v>
      </c>
      <c r="D175" s="140" t="s">
        <v>293</v>
      </c>
      <c r="E175" s="134"/>
      <c r="F175" s="31"/>
      <c r="G175" s="41">
        <f t="shared" si="28"/>
        <v>4.3957347110466412</v>
      </c>
      <c r="H175" s="41">
        <f t="shared" si="28"/>
        <v>4.4045349807384246</v>
      </c>
      <c r="I175" s="41">
        <f t="shared" si="28"/>
        <v>4.417735385276103</v>
      </c>
      <c r="J175" s="41">
        <f t="shared" si="28"/>
        <v>4.4441361943514579</v>
      </c>
      <c r="K175" s="41">
        <f t="shared" si="28"/>
        <v>4.4969378125021686</v>
      </c>
      <c r="L175" s="41">
        <f t="shared" si="28"/>
        <v>4.5541395654987715</v>
      </c>
      <c r="M175" s="41">
        <f t="shared" si="28"/>
        <v>4.6201415881871588</v>
      </c>
      <c r="N175" s="41">
        <f t="shared" si="28"/>
        <v>4.659742801800193</v>
      </c>
      <c r="O175" s="31"/>
      <c r="P175" s="41">
        <f t="shared" ref="P175:Z175" si="35">IF(P21="-","-",AVERAGE(P21,P32,P43,P54,P65,P76,P87,P98,P109,P120,P131,P142,P153,P164))</f>
        <v>4.659742801800193</v>
      </c>
      <c r="Q175" s="41" t="str">
        <f t="shared" si="35"/>
        <v>-</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5" x14ac:dyDescent="0.25">
      <c r="A176" s="273"/>
      <c r="B176" s="142" t="s">
        <v>352</v>
      </c>
      <c r="C176" s="142" t="s">
        <v>417</v>
      </c>
      <c r="D176" s="140" t="s">
        <v>293</v>
      </c>
      <c r="E176" s="134"/>
      <c r="F176" s="31"/>
      <c r="G176" s="41">
        <f t="shared" si="28"/>
        <v>6.6817391792502203</v>
      </c>
      <c r="H176" s="41">
        <f t="shared" si="28"/>
        <v>6.4098045891028566</v>
      </c>
      <c r="I176" s="41">
        <f t="shared" si="28"/>
        <v>6.6319466584632645</v>
      </c>
      <c r="J176" s="41">
        <f t="shared" si="28"/>
        <v>6.5064958440650118</v>
      </c>
      <c r="K176" s="41">
        <f t="shared" si="28"/>
        <v>6.9966892858875607</v>
      </c>
      <c r="L176" s="41">
        <f t="shared" si="28"/>
        <v>6.9126254119122459</v>
      </c>
      <c r="M176" s="41">
        <f t="shared" si="28"/>
        <v>7.4731579619970088</v>
      </c>
      <c r="N176" s="41">
        <f t="shared" si="28"/>
        <v>7.7906375141521762</v>
      </c>
      <c r="O176" s="31"/>
      <c r="P176" s="41" t="str">
        <f t="shared" ref="P176:Z176" si="36">IF(P22="-","-",AVERAGE(P22,P33,P44,P55,P66,P77,P88,P99,P110,P121,P132,P143,P154,P165))</f>
        <v>-</v>
      </c>
      <c r="Q176" s="41" t="str">
        <f t="shared" si="36"/>
        <v>-</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5" x14ac:dyDescent="0.25">
      <c r="A177" s="273"/>
      <c r="B177" s="142" t="s">
        <v>398</v>
      </c>
      <c r="C177" s="142" t="s">
        <v>548</v>
      </c>
      <c r="D177" s="140" t="s">
        <v>293</v>
      </c>
      <c r="E177" s="134"/>
      <c r="F177" s="31"/>
      <c r="G177" s="41">
        <f t="shared" si="28"/>
        <v>9.0010015606297511</v>
      </c>
      <c r="H177" s="41">
        <f t="shared" si="28"/>
        <v>8.6382434986599055</v>
      </c>
      <c r="I177" s="41">
        <f t="shared" si="28"/>
        <v>8.9349662256107827</v>
      </c>
      <c r="J177" s="41">
        <f t="shared" si="28"/>
        <v>8.7680405552599385</v>
      </c>
      <c r="K177" s="41">
        <f t="shared" si="28"/>
        <v>9.4232584105759685</v>
      </c>
      <c r="L177" s="41">
        <f t="shared" si="28"/>
        <v>9.3121531763018233</v>
      </c>
      <c r="M177" s="41">
        <f t="shared" si="28"/>
        <v>10.061496765768494</v>
      </c>
      <c r="N177" s="41">
        <f t="shared" si="28"/>
        <v>10.485958990512746</v>
      </c>
      <c r="O177" s="31"/>
      <c r="P177" s="41" t="str">
        <f t="shared" ref="P177:Z177" si="37">IF(P23="-","-",AVERAGE(P23,P34,P45,P56,P67,P78,P89,P100,P111,P122,P133,P144,P155,P166))</f>
        <v>-</v>
      </c>
      <c r="Q177" s="41" t="str">
        <f t="shared" si="37"/>
        <v>-</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5" x14ac:dyDescent="0.25">
      <c r="A178" s="273"/>
      <c r="B178" s="142" t="s">
        <v>294</v>
      </c>
      <c r="C178" s="142" t="s">
        <v>549</v>
      </c>
      <c r="D178" s="140" t="s">
        <v>293</v>
      </c>
      <c r="E178" s="134"/>
      <c r="F178" s="31"/>
      <c r="G178" s="41">
        <f t="shared" si="28"/>
        <v>5.1354129382894191</v>
      </c>
      <c r="H178" s="41">
        <f t="shared" si="28"/>
        <v>4.8430083940725011</v>
      </c>
      <c r="I178" s="41">
        <f t="shared" si="28"/>
        <v>4.8727467016003505</v>
      </c>
      <c r="J178" s="41">
        <f t="shared" si="28"/>
        <v>4.7512372465540311</v>
      </c>
      <c r="K178" s="41">
        <f t="shared" si="28"/>
        <v>5.3626734033962729</v>
      </c>
      <c r="L178" s="41">
        <f t="shared" si="28"/>
        <v>5.2635135688265704</v>
      </c>
      <c r="M178" s="41">
        <f t="shared" si="28"/>
        <v>5.905510640676086</v>
      </c>
      <c r="N178" s="41">
        <f t="shared" si="28"/>
        <v>6.2407692608734919</v>
      </c>
      <c r="O178" s="31"/>
      <c r="P178" s="41" t="str">
        <f t="shared" ref="P178:Z178" si="38">IF(P24="-","-",AVERAGE(P24,P35,P46,P57,P68,P79,P90,P101,P112,P123,P134,P145,P156,P167))</f>
        <v>-</v>
      </c>
      <c r="Q178" s="41" t="str">
        <f t="shared" si="38"/>
        <v>-</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5" x14ac:dyDescent="0.25">
      <c r="A179" s="273"/>
      <c r="B179" s="142" t="s">
        <v>46</v>
      </c>
      <c r="C179" s="142" t="str">
        <f>B179&amp;"_"&amp;D179</f>
        <v>Total_GB average</v>
      </c>
      <c r="D179" s="133" t="s">
        <v>293</v>
      </c>
      <c r="E179" s="134"/>
      <c r="F179" s="31"/>
      <c r="G179" s="41">
        <f t="shared" si="28"/>
        <v>487.87333874259036</v>
      </c>
      <c r="H179" s="41">
        <f t="shared" si="28"/>
        <v>468.12564655904328</v>
      </c>
      <c r="I179" s="41">
        <f t="shared" si="28"/>
        <v>484.06909322251551</v>
      </c>
      <c r="J179" s="41">
        <f t="shared" si="28"/>
        <v>474.99509649970548</v>
      </c>
      <c r="K179" s="41">
        <f t="shared" si="28"/>
        <v>510.74690079165481</v>
      </c>
      <c r="L179" s="41">
        <f t="shared" si="28"/>
        <v>504.68899181364543</v>
      </c>
      <c r="M179" s="41">
        <f t="shared" si="28"/>
        <v>545.51946876268096</v>
      </c>
      <c r="N179" s="41">
        <f t="shared" si="28"/>
        <v>568.61930669942547</v>
      </c>
      <c r="O179" s="31"/>
      <c r="P179" s="41" t="str">
        <f t="shared" ref="P179:Z179" si="39">IF(P25="-","-",AVERAGE(P25,P36,P47,P58,P69,P80,P91,P102,P113,P124,P135,P146,P157,P168))</f>
        <v>-</v>
      </c>
      <c r="Q179" s="41" t="str">
        <f t="shared" si="39"/>
        <v>-</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25"/>
    <row r="181" spans="1:27" x14ac:dyDescent="0.25">
      <c r="N181" s="144"/>
      <c r="P181" s="144"/>
    </row>
    <row r="182" spans="1:27" x14ac:dyDescent="0.25">
      <c r="N182" s="144"/>
      <c r="P182" s="144"/>
    </row>
    <row r="183" spans="1:27" x14ac:dyDescent="0.25">
      <c r="N183" s="144"/>
      <c r="P183" s="144"/>
    </row>
    <row r="184" spans="1:27" x14ac:dyDescent="0.25">
      <c r="N184" s="144"/>
    </row>
    <row r="185" spans="1:27" x14ac:dyDescent="0.25">
      <c r="N185" s="144"/>
    </row>
    <row r="186" spans="1:27" x14ac:dyDescent="0.25">
      <c r="N186" s="144"/>
    </row>
    <row r="187" spans="1:27" x14ac:dyDescent="0.25">
      <c r="N187" s="144"/>
    </row>
    <row r="188" spans="1:27" x14ac:dyDescent="0.25"/>
    <row r="189" spans="1:27" x14ac:dyDescent="0.25"/>
    <row r="190" spans="1:27" x14ac:dyDescent="0.25"/>
    <row r="191" spans="1:27" x14ac:dyDescent="0.25"/>
    <row r="192" spans="1:27"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sheetData>
  <sortState ref="A15:AA182">
    <sortCondition ref="A15:A182"/>
  </sortState>
  <mergeCells count="9">
    <mergeCell ref="B3:H3"/>
    <mergeCell ref="B10:B14"/>
    <mergeCell ref="C10:C14"/>
    <mergeCell ref="G10:N10"/>
    <mergeCell ref="P10:Z10"/>
    <mergeCell ref="G11:N11"/>
    <mergeCell ref="P11:Z11"/>
    <mergeCell ref="D10:D14"/>
    <mergeCell ref="E10:E11"/>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6"/>
  <sheetViews>
    <sheetView workbookViewId="0"/>
  </sheetViews>
  <sheetFormatPr defaultColWidth="0" defaultRowHeight="13.5" zeroHeight="1" x14ac:dyDescent="0.25"/>
  <cols>
    <col min="1" max="1" width="9" style="272" customWidth="1"/>
    <col min="2" max="2" width="33.3828125" style="44" customWidth="1"/>
    <col min="3" max="3" width="21.3828125" style="44" customWidth="1"/>
    <col min="4" max="4" width="19.765625" style="44" customWidth="1"/>
    <col min="5" max="5" width="25.07421875" style="44" customWidth="1"/>
    <col min="6" max="6" width="2.4609375" style="44" customWidth="1"/>
    <col min="7" max="14" width="15.61328125" style="44" customWidth="1"/>
    <col min="15" max="15" width="2.4609375" style="44" customWidth="1"/>
    <col min="16" max="26" width="15.61328125" style="44" customWidth="1"/>
    <col min="27" max="27" width="9" style="44" customWidth="1"/>
    <col min="28" max="16384" width="0" style="44" hidden="1"/>
  </cols>
  <sheetData>
    <row r="1" spans="1:27" s="73" customFormat="1" ht="12.4" customHeight="1" x14ac:dyDescent="0.25">
      <c r="A1" s="271"/>
    </row>
    <row r="2" spans="1:27" s="73" customFormat="1" ht="18.399999999999999" customHeight="1" x14ac:dyDescent="0.35">
      <c r="A2" s="271"/>
      <c r="B2" s="27" t="s">
        <v>466</v>
      </c>
      <c r="C2" s="27"/>
      <c r="D2" s="27"/>
    </row>
    <row r="3" spans="1:27" s="73" customFormat="1" ht="24.4" customHeight="1" x14ac:dyDescent="0.25">
      <c r="A3" s="271"/>
      <c r="B3" s="407" t="s">
        <v>538</v>
      </c>
      <c r="C3" s="407"/>
      <c r="D3" s="407"/>
      <c r="E3" s="407"/>
      <c r="F3" s="407"/>
      <c r="G3" s="407"/>
      <c r="H3" s="407"/>
      <c r="I3" s="75"/>
      <c r="J3" s="75"/>
      <c r="K3" s="75"/>
      <c r="L3" s="75"/>
      <c r="M3" s="75"/>
      <c r="N3" s="75"/>
      <c r="O3" s="75"/>
      <c r="P3" s="75"/>
      <c r="Q3" s="75"/>
    </row>
    <row r="4" spans="1:27" s="73" customFormat="1" ht="16.149999999999999" customHeight="1" x14ac:dyDescent="0.25">
      <c r="A4" s="271"/>
      <c r="B4" s="167"/>
      <c r="C4" s="167"/>
      <c r="D4" s="167"/>
      <c r="E4" s="167"/>
      <c r="F4" s="74"/>
      <c r="G4" s="74"/>
      <c r="I4" s="75"/>
      <c r="J4" s="75"/>
      <c r="K4" s="75"/>
      <c r="L4" s="75"/>
      <c r="M4" s="75"/>
      <c r="N4" s="75"/>
      <c r="O4" s="75"/>
      <c r="P4" s="75"/>
      <c r="Q4" s="75"/>
    </row>
    <row r="5" spans="1:27" ht="16.149999999999999" customHeight="1" x14ac:dyDescent="0.25">
      <c r="B5" s="78"/>
      <c r="C5" s="78"/>
      <c r="D5" s="78"/>
      <c r="E5" s="78"/>
      <c r="F5" s="78"/>
      <c r="G5" s="78"/>
      <c r="I5" s="79"/>
      <c r="J5" s="79"/>
      <c r="K5" s="79"/>
      <c r="L5" s="79"/>
      <c r="M5" s="79"/>
      <c r="N5" s="79"/>
      <c r="O5" s="79"/>
      <c r="P5" s="79"/>
      <c r="Q5" s="79"/>
    </row>
    <row r="6" spans="1:27" ht="23" x14ac:dyDescent="0.25">
      <c r="B6" s="82" t="s">
        <v>377</v>
      </c>
      <c r="C6" s="84" t="s">
        <v>507</v>
      </c>
      <c r="D6" s="78"/>
      <c r="E6" s="78"/>
      <c r="F6" s="78"/>
      <c r="G6" s="78"/>
      <c r="I6" s="79"/>
      <c r="J6" s="79"/>
      <c r="K6" s="79"/>
      <c r="L6" s="79"/>
      <c r="M6" s="79"/>
      <c r="N6" s="79"/>
      <c r="O6" s="79"/>
      <c r="P6" s="79"/>
      <c r="Q6" s="79"/>
    </row>
    <row r="7" spans="1:27" ht="14.65" customHeight="1" x14ac:dyDescent="0.25">
      <c r="B7" s="82" t="s">
        <v>494</v>
      </c>
      <c r="C7" s="84" t="s">
        <v>545</v>
      </c>
      <c r="D7" s="78"/>
      <c r="E7" s="78"/>
      <c r="F7" s="78"/>
      <c r="G7" s="78"/>
      <c r="I7" s="79"/>
      <c r="J7" s="79"/>
      <c r="K7" s="79"/>
      <c r="L7" s="79"/>
      <c r="M7" s="79"/>
      <c r="N7" s="79"/>
      <c r="O7" s="79"/>
      <c r="P7" s="79"/>
      <c r="Q7" s="79"/>
    </row>
    <row r="8" spans="1:27" ht="12.4" customHeight="1" x14ac:dyDescent="0.25">
      <c r="B8" s="83" t="s">
        <v>348</v>
      </c>
      <c r="C8" s="85" t="s">
        <v>1</v>
      </c>
    </row>
    <row r="9" spans="1:27" s="29" customFormat="1" ht="11.5" x14ac:dyDescent="0.25">
      <c r="A9" s="273"/>
    </row>
    <row r="10" spans="1:27" s="30" customFormat="1" ht="11.25" customHeight="1" x14ac:dyDescent="0.25">
      <c r="A10" s="273"/>
      <c r="B10" s="450" t="s">
        <v>349</v>
      </c>
      <c r="C10" s="450" t="s">
        <v>354</v>
      </c>
      <c r="D10" s="459" t="s">
        <v>305</v>
      </c>
      <c r="E10" s="460"/>
      <c r="F10" s="31"/>
      <c r="G10" s="451" t="s">
        <v>510</v>
      </c>
      <c r="H10" s="452"/>
      <c r="I10" s="452"/>
      <c r="J10" s="452"/>
      <c r="K10" s="452"/>
      <c r="L10" s="452"/>
      <c r="M10" s="452"/>
      <c r="N10" s="453"/>
      <c r="O10" s="31"/>
      <c r="P10" s="451" t="s">
        <v>502</v>
      </c>
      <c r="Q10" s="454"/>
      <c r="R10" s="454"/>
      <c r="S10" s="454"/>
      <c r="T10" s="454"/>
      <c r="U10" s="454"/>
      <c r="V10" s="454"/>
      <c r="W10" s="454"/>
      <c r="X10" s="454"/>
      <c r="Y10" s="454"/>
      <c r="Z10" s="455"/>
      <c r="AA10" s="29"/>
    </row>
    <row r="11" spans="1:27" s="30" customFormat="1" ht="11.25" customHeight="1" x14ac:dyDescent="0.25">
      <c r="A11" s="273"/>
      <c r="B11" s="450"/>
      <c r="C11" s="450"/>
      <c r="D11" s="459"/>
      <c r="E11" s="461"/>
      <c r="F11" s="31"/>
      <c r="G11" s="456" t="s">
        <v>486</v>
      </c>
      <c r="H11" s="457"/>
      <c r="I11" s="457"/>
      <c r="J11" s="457"/>
      <c r="K11" s="457"/>
      <c r="L11" s="457"/>
      <c r="M11" s="457"/>
      <c r="N11" s="458"/>
      <c r="O11" s="31"/>
      <c r="P11" s="456" t="s">
        <v>503</v>
      </c>
      <c r="Q11" s="457"/>
      <c r="R11" s="457"/>
      <c r="S11" s="457"/>
      <c r="T11" s="457"/>
      <c r="U11" s="457"/>
      <c r="V11" s="457"/>
      <c r="W11" s="457"/>
      <c r="X11" s="457"/>
      <c r="Y11" s="457"/>
      <c r="Z11" s="458"/>
      <c r="AA11" s="29"/>
    </row>
    <row r="12" spans="1:27" s="30" customFormat="1" ht="25.5" customHeight="1" x14ac:dyDescent="0.25">
      <c r="A12" s="273"/>
      <c r="B12" s="450"/>
      <c r="C12" s="450"/>
      <c r="D12" s="459"/>
      <c r="E12" s="32" t="s">
        <v>5</v>
      </c>
      <c r="F12" s="31"/>
      <c r="G12" s="111" t="s">
        <v>306</v>
      </c>
      <c r="H12" s="111" t="s">
        <v>300</v>
      </c>
      <c r="I12" s="111" t="s">
        <v>301</v>
      </c>
      <c r="J12" s="111" t="s">
        <v>302</v>
      </c>
      <c r="K12" s="111" t="s">
        <v>6</v>
      </c>
      <c r="L12" s="33" t="s">
        <v>7</v>
      </c>
      <c r="M12" s="111" t="s">
        <v>8</v>
      </c>
      <c r="N12" s="111" t="s">
        <v>307</v>
      </c>
      <c r="O12" s="31"/>
      <c r="P12" s="110" t="s">
        <v>473</v>
      </c>
      <c r="Q12" s="110" t="s">
        <v>10</v>
      </c>
      <c r="R12" s="110" t="s">
        <v>11</v>
      </c>
      <c r="S12" s="35" t="s">
        <v>12</v>
      </c>
      <c r="T12" s="110" t="s">
        <v>13</v>
      </c>
      <c r="U12" s="110" t="s">
        <v>14</v>
      </c>
      <c r="V12" s="110" t="s">
        <v>15</v>
      </c>
      <c r="W12" s="110" t="s">
        <v>16</v>
      </c>
      <c r="X12" s="110" t="s">
        <v>17</v>
      </c>
      <c r="Y12" s="110" t="s">
        <v>18</v>
      </c>
      <c r="Z12" s="110" t="s">
        <v>19</v>
      </c>
      <c r="AA12" s="29"/>
    </row>
    <row r="13" spans="1:27" s="30" customFormat="1" ht="15" customHeight="1" x14ac:dyDescent="0.25">
      <c r="A13" s="273"/>
      <c r="B13" s="450"/>
      <c r="C13" s="450"/>
      <c r="D13" s="459"/>
      <c r="E13" s="32" t="s">
        <v>383</v>
      </c>
      <c r="F13" s="31"/>
      <c r="G13" s="36" t="s">
        <v>308</v>
      </c>
      <c r="H13" s="36" t="s">
        <v>309</v>
      </c>
      <c r="I13" s="36" t="s">
        <v>310</v>
      </c>
      <c r="J13" s="36" t="s">
        <v>311</v>
      </c>
      <c r="K13" s="36" t="s">
        <v>20</v>
      </c>
      <c r="L13" s="37" t="s">
        <v>21</v>
      </c>
      <c r="M13" s="36" t="s">
        <v>22</v>
      </c>
      <c r="N13" s="36" t="s">
        <v>312</v>
      </c>
      <c r="O13" s="31"/>
      <c r="P13" s="36" t="s">
        <v>313</v>
      </c>
      <c r="Q13" s="36" t="s">
        <v>23</v>
      </c>
      <c r="R13" s="36" t="s">
        <v>24</v>
      </c>
      <c r="S13" s="38" t="s">
        <v>25</v>
      </c>
      <c r="T13" s="36" t="s">
        <v>26</v>
      </c>
      <c r="U13" s="36" t="s">
        <v>27</v>
      </c>
      <c r="V13" s="36" t="s">
        <v>28</v>
      </c>
      <c r="W13" s="36" t="s">
        <v>29</v>
      </c>
      <c r="X13" s="36" t="s">
        <v>30</v>
      </c>
      <c r="Y13" s="36" t="s">
        <v>31</v>
      </c>
      <c r="Z13" s="36" t="s">
        <v>32</v>
      </c>
      <c r="AA13" s="29"/>
    </row>
    <row r="14" spans="1:27" s="30" customFormat="1" ht="15" customHeight="1" x14ac:dyDescent="0.25">
      <c r="A14" s="273"/>
      <c r="B14" s="450"/>
      <c r="C14" s="450"/>
      <c r="D14" s="459"/>
      <c r="E14" s="40" t="s">
        <v>338</v>
      </c>
      <c r="F14" s="31"/>
      <c r="G14" s="110" t="s">
        <v>315</v>
      </c>
      <c r="H14" s="110" t="s">
        <v>315</v>
      </c>
      <c r="I14" s="110" t="s">
        <v>316</v>
      </c>
      <c r="J14" s="110" t="s">
        <v>316</v>
      </c>
      <c r="K14" s="110" t="s">
        <v>36</v>
      </c>
      <c r="L14" s="76" t="s">
        <v>36</v>
      </c>
      <c r="M14" s="110" t="s">
        <v>37</v>
      </c>
      <c r="N14" s="110" t="s">
        <v>37</v>
      </c>
      <c r="O14" s="31"/>
      <c r="P14" s="110" t="s">
        <v>317</v>
      </c>
      <c r="Q14" s="110" t="s">
        <v>38</v>
      </c>
      <c r="R14" s="110" t="s">
        <v>38</v>
      </c>
      <c r="S14" s="35" t="s">
        <v>39</v>
      </c>
      <c r="T14" s="110" t="s">
        <v>39</v>
      </c>
      <c r="U14" s="110" t="s">
        <v>40</v>
      </c>
      <c r="V14" s="110" t="s">
        <v>40</v>
      </c>
      <c r="W14" s="110" t="s">
        <v>41</v>
      </c>
      <c r="X14" s="110" t="s">
        <v>41</v>
      </c>
      <c r="Y14" s="110" t="s">
        <v>42</v>
      </c>
      <c r="Z14" s="110" t="s">
        <v>42</v>
      </c>
      <c r="AA14" s="29"/>
    </row>
    <row r="15" spans="1:27" s="30" customFormat="1" ht="12.4" customHeight="1" x14ac:dyDescent="0.25">
      <c r="A15" s="273">
        <v>1</v>
      </c>
      <c r="B15" s="142" t="s">
        <v>353</v>
      </c>
      <c r="C15" s="142" t="s">
        <v>344</v>
      </c>
      <c r="D15" s="133" t="s">
        <v>318</v>
      </c>
      <c r="E15" s="134"/>
      <c r="F15" s="31"/>
      <c r="G15" s="41">
        <f>IF('3a DF'!H14="-","-",'3a DF'!H14)</f>
        <v>191.80442160883368</v>
      </c>
      <c r="H15" s="41">
        <f>'3a DF'!I14</f>
        <v>171.81809734862676</v>
      </c>
      <c r="I15" s="41">
        <f>'3a DF'!J14</f>
        <v>154.77330594456754</v>
      </c>
      <c r="J15" s="41">
        <f>'3a DF'!K14</f>
        <v>147.08341997957413</v>
      </c>
      <c r="K15" s="41">
        <f>'3a DF'!L14</f>
        <v>172.06318688141013</v>
      </c>
      <c r="L15" s="41">
        <f>'3a DF'!M14</f>
        <v>165.39411689985764</v>
      </c>
      <c r="M15" s="41">
        <f>'3a DF'!N14</f>
        <v>174.17091113604479</v>
      </c>
      <c r="N15" s="41">
        <f>'3a DF'!O14</f>
        <v>193.8012876748937</v>
      </c>
      <c r="O15" s="31"/>
      <c r="P15" s="41" t="str">
        <f>'3a DF'!Q14</f>
        <v>-</v>
      </c>
      <c r="Q15" s="41" t="str">
        <f>'3a DF'!R14</f>
        <v>-</v>
      </c>
      <c r="R15" s="41" t="str">
        <f>'3a DF'!S14</f>
        <v>-</v>
      </c>
      <c r="S15" s="41" t="str">
        <f>'3a DF'!T14</f>
        <v>-</v>
      </c>
      <c r="T15" s="41" t="str">
        <f>'3a DF'!U14</f>
        <v>-</v>
      </c>
      <c r="U15" s="41" t="str">
        <f>'3a DF'!V14</f>
        <v>-</v>
      </c>
      <c r="V15" s="41" t="str">
        <f>'3a DF'!W14</f>
        <v>-</v>
      </c>
      <c r="W15" s="41" t="str">
        <f>'3a DF'!X14</f>
        <v>-</v>
      </c>
      <c r="X15" s="41" t="str">
        <f>'3a DF'!Y14</f>
        <v>-</v>
      </c>
      <c r="Y15" s="41" t="str">
        <f>'3a DF'!Z14</f>
        <v>-</v>
      </c>
      <c r="Z15" s="41" t="str">
        <f>'3a DF'!AA14</f>
        <v>-</v>
      </c>
      <c r="AA15" s="29"/>
    </row>
    <row r="16" spans="1:27" s="30" customFormat="1" ht="11.5" x14ac:dyDescent="0.25">
      <c r="A16" s="273">
        <v>2</v>
      </c>
      <c r="B16" s="142" t="s">
        <v>353</v>
      </c>
      <c r="C16" s="142" t="s">
        <v>303</v>
      </c>
      <c r="D16" s="133" t="s">
        <v>318</v>
      </c>
      <c r="E16" s="134"/>
      <c r="F16" s="31"/>
      <c r="G16" s="41">
        <f>IF('3b CM'!F13="-","-",'3b CM'!F13)</f>
        <v>5.7199162492486987E-2</v>
      </c>
      <c r="H16" s="41">
        <f>'3b CM'!G13</f>
        <v>8.5798743738730476E-2</v>
      </c>
      <c r="I16" s="41">
        <f>'3b CM'!H13</f>
        <v>0.27017091694487855</v>
      </c>
      <c r="J16" s="41">
        <f>'3b CM'!I13</f>
        <v>0.2747503666693672</v>
      </c>
      <c r="K16" s="41">
        <f>'3b CM'!J13</f>
        <v>3.5288369919445137</v>
      </c>
      <c r="L16" s="41">
        <f>'3b CM'!K13</f>
        <v>3.4233284643042605</v>
      </c>
      <c r="M16" s="41">
        <f>'3b CM'!L13</f>
        <v>11.820075926151441</v>
      </c>
      <c r="N16" s="41">
        <f>'3b CM'!M13</f>
        <v>11.23650039616815</v>
      </c>
      <c r="O16" s="31"/>
      <c r="P16" s="41" t="str">
        <f>'3b CM'!O13</f>
        <v>-</v>
      </c>
      <c r="Q16" s="41" t="str">
        <f>'3b CM'!P13</f>
        <v>-</v>
      </c>
      <c r="R16" s="41" t="str">
        <f>'3b CM'!Q13</f>
        <v>-</v>
      </c>
      <c r="S16" s="41" t="str">
        <f>'3b CM'!R13</f>
        <v>-</v>
      </c>
      <c r="T16" s="41" t="str">
        <f>'3b CM'!S13</f>
        <v>-</v>
      </c>
      <c r="U16" s="41" t="str">
        <f>'3b CM'!T13</f>
        <v>-</v>
      </c>
      <c r="V16" s="41" t="str">
        <f>'3b CM'!U13</f>
        <v>-</v>
      </c>
      <c r="W16" s="41" t="str">
        <f>'3b CM'!V13</f>
        <v>-</v>
      </c>
      <c r="X16" s="41" t="str">
        <f>'3b CM'!W13</f>
        <v>-</v>
      </c>
      <c r="Y16" s="41" t="str">
        <f>'3b CM'!X13</f>
        <v>-</v>
      </c>
      <c r="Z16" s="41" t="str">
        <f>'3b CM'!Y13</f>
        <v>-</v>
      </c>
      <c r="AA16" s="29"/>
    </row>
    <row r="17" spans="1:27" s="30" customFormat="1" ht="11.5" x14ac:dyDescent="0.25">
      <c r="A17" s="273">
        <v>3</v>
      </c>
      <c r="B17" s="142" t="s">
        <v>2</v>
      </c>
      <c r="C17" s="142" t="s">
        <v>345</v>
      </c>
      <c r="D17" s="133" t="s">
        <v>318</v>
      </c>
      <c r="E17" s="134"/>
      <c r="F17" s="31"/>
      <c r="G17" s="41">
        <f>IF('3c PC'!G14="-","-",'3c PC'!G14)</f>
        <v>68.702166793238945</v>
      </c>
      <c r="H17" s="41">
        <f>'3c PC'!H14</f>
        <v>68.681919333337049</v>
      </c>
      <c r="I17" s="41">
        <f>'3c PC'!I14</f>
        <v>86.659614008099624</v>
      </c>
      <c r="J17" s="41">
        <f>'3c PC'!J14</f>
        <v>85.649243705648431</v>
      </c>
      <c r="K17" s="41">
        <f>'3c PC'!K14</f>
        <v>97.996949103895901</v>
      </c>
      <c r="L17" s="41">
        <f>'3c PC'!L14</f>
        <v>97.17111065327714</v>
      </c>
      <c r="M17" s="41">
        <f>'3c PC'!M14</f>
        <v>118.43145127194565</v>
      </c>
      <c r="N17" s="41">
        <f>'3c PC'!N14</f>
        <v>116.25728302586171</v>
      </c>
      <c r="O17" s="31"/>
      <c r="P17" s="41" t="str">
        <f>'3c PC'!P14</f>
        <v>-</v>
      </c>
      <c r="Q17" s="41" t="str">
        <f>'3c PC'!Q14</f>
        <v>-</v>
      </c>
      <c r="R17" s="41" t="str">
        <f>'3c PC'!R14</f>
        <v>-</v>
      </c>
      <c r="S17" s="41" t="str">
        <f>'3c PC'!S14</f>
        <v>-</v>
      </c>
      <c r="T17" s="41" t="str">
        <f>'3c PC'!T14</f>
        <v>-</v>
      </c>
      <c r="U17" s="41" t="str">
        <f>'3c PC'!U14</f>
        <v>-</v>
      </c>
      <c r="V17" s="41" t="str">
        <f>'3c PC'!V14</f>
        <v>-</v>
      </c>
      <c r="W17" s="41" t="str">
        <f>'3c PC'!W14</f>
        <v>-</v>
      </c>
      <c r="X17" s="41" t="str">
        <f>'3c PC'!X14</f>
        <v>-</v>
      </c>
      <c r="Y17" s="41" t="str">
        <f>'3c PC'!Y14</f>
        <v>-</v>
      </c>
      <c r="Z17" s="41" t="str">
        <f>'3c PC'!Z14</f>
        <v>-</v>
      </c>
      <c r="AA17" s="29"/>
    </row>
    <row r="18" spans="1:27" s="30" customFormat="1" ht="11.5" x14ac:dyDescent="0.25">
      <c r="A18" s="273">
        <v>4</v>
      </c>
      <c r="B18" s="142" t="s">
        <v>355</v>
      </c>
      <c r="C18" s="142" t="s">
        <v>346</v>
      </c>
      <c r="D18" s="133" t="s">
        <v>318</v>
      </c>
      <c r="E18" s="134"/>
      <c r="F18" s="31"/>
      <c r="G18" s="41">
        <f>IF('3d NC-Elec'!H28="-","-",'3d NC-Elec'!H28)</f>
        <v>115.97143199632869</v>
      </c>
      <c r="H18" s="41">
        <f>'3d NC-Elec'!I28</f>
        <v>116.72411529476335</v>
      </c>
      <c r="I18" s="41">
        <f>'3d NC-Elec'!J28</f>
        <v>124.54757237832575</v>
      </c>
      <c r="J18" s="41">
        <f>'3d NC-Elec'!K28</f>
        <v>123.98145305026669</v>
      </c>
      <c r="K18" s="41">
        <f>'3d NC-Elec'!L28</f>
        <v>129.7556311380325</v>
      </c>
      <c r="L18" s="41">
        <f>'3d NC-Elec'!M28</f>
        <v>130.657958483985</v>
      </c>
      <c r="M18" s="41">
        <f>'3d NC-Elec'!N28</f>
        <v>128.76541027017333</v>
      </c>
      <c r="N18" s="41">
        <f>'3d NC-Elec'!O28</f>
        <v>128.36864476005991</v>
      </c>
      <c r="O18" s="31"/>
      <c r="P18" s="41" t="str">
        <f>'3d NC-Elec'!Q28</f>
        <v>-</v>
      </c>
      <c r="Q18" s="41" t="str">
        <f>'3d NC-Elec'!R28</f>
        <v>-</v>
      </c>
      <c r="R18" s="41" t="str">
        <f>'3d NC-Elec'!S28</f>
        <v>-</v>
      </c>
      <c r="S18" s="41" t="str">
        <f>'3d NC-Elec'!T28</f>
        <v>-</v>
      </c>
      <c r="T18" s="41" t="str">
        <f>'3d NC-Elec'!U28</f>
        <v>-</v>
      </c>
      <c r="U18" s="41" t="str">
        <f>'3d NC-Elec'!V28</f>
        <v>-</v>
      </c>
      <c r="V18" s="41" t="str">
        <f>'3d NC-Elec'!W28</f>
        <v>-</v>
      </c>
      <c r="W18" s="41" t="str">
        <f>'3d NC-Elec'!X28</f>
        <v>-</v>
      </c>
      <c r="X18" s="41" t="str">
        <f>'3d NC-Elec'!Y28</f>
        <v>-</v>
      </c>
      <c r="Y18" s="41" t="str">
        <f>'3d NC-Elec'!Z28</f>
        <v>-</v>
      </c>
      <c r="Z18" s="41" t="str">
        <f>'3d NC-Elec'!AA28</f>
        <v>-</v>
      </c>
      <c r="AA18" s="29"/>
    </row>
    <row r="19" spans="1:27" s="30" customFormat="1" ht="11.5" x14ac:dyDescent="0.25">
      <c r="A19" s="273">
        <v>5</v>
      </c>
      <c r="B19" s="142" t="s">
        <v>352</v>
      </c>
      <c r="C19" s="142" t="s">
        <v>347</v>
      </c>
      <c r="D19" s="133" t="s">
        <v>318</v>
      </c>
      <c r="E19" s="134"/>
      <c r="F19" s="31"/>
      <c r="G19" s="41">
        <f>IF('3f CPIH'!C$16="-","-",'3g OC '!$E$8*('3f CPIH'!C$16/'3f CPIH'!$G$16))</f>
        <v>76.533089989502642</v>
      </c>
      <c r="H19" s="41">
        <f>IF('3f CPIH'!D$16="-","-",'3g OC '!$E$8*('3f CPIH'!D$16/'3f CPIH'!$G$16))</f>
        <v>76.686309388881014</v>
      </c>
      <c r="I19" s="41">
        <f>IF('3f CPIH'!E$16="-","-",'3g OC '!$E$8*('3f CPIH'!E$16/'3f CPIH'!$G$16))</f>
        <v>76.916138487948601</v>
      </c>
      <c r="J19" s="41">
        <f>IF('3f CPIH'!F$16="-","-",'3g OC '!$E$8*('3f CPIH'!F$16/'3f CPIH'!$G$16))</f>
        <v>77.375796686083746</v>
      </c>
      <c r="K19" s="41">
        <f>IF('3f CPIH'!G$16="-","-",'3g OC '!$E$8*('3f CPIH'!G$16/'3f CPIH'!$G$16))</f>
        <v>78.29511308235405</v>
      </c>
      <c r="L19" s="41">
        <f>IF('3f CPIH'!H$16="-","-",'3g OC '!$E$8*('3f CPIH'!H$16/'3f CPIH'!$G$16))</f>
        <v>79.291039178313554</v>
      </c>
      <c r="M19" s="41">
        <f>IF('3f CPIH'!I$16="-","-",'3g OC '!$E$8*('3f CPIH'!I$16/'3f CPIH'!$G$16))</f>
        <v>80.440184673651416</v>
      </c>
      <c r="N19" s="41">
        <f>IF('3f CPIH'!J$16="-","-",'3g OC '!$E$8*('3f CPIH'!J$16/'3f CPIH'!$G$16))</f>
        <v>81.129671970854147</v>
      </c>
      <c r="O19" s="31"/>
      <c r="P19" s="41">
        <f>IF('3f CPIH'!L$16="-","-",'3g OC '!$E$8*('3f CPIH'!L$16/'3f CPIH'!$G$16))</f>
        <v>81.129671970854147</v>
      </c>
      <c r="Q19" s="41" t="str">
        <f>IF('3f CPIH'!M$16="-","-",'3g OC '!$E$8*('3f CPIH'!M$16/'3f CPIH'!$G$16))</f>
        <v>-</v>
      </c>
      <c r="R19" s="41" t="str">
        <f>IF('3f CPIH'!N$16="-","-",'3g OC '!$E$8*('3f CPIH'!N$16/'3f CPIH'!$G$16))</f>
        <v>-</v>
      </c>
      <c r="S19" s="41" t="str">
        <f>IF('3f CPIH'!O$16="-","-",'3g OC '!$E$8*('3f CPIH'!O$16/'3f CPIH'!$G$16))</f>
        <v>-</v>
      </c>
      <c r="T19" s="41" t="str">
        <f>IF('3f CPIH'!P$16="-","-",'3g OC '!$E$8*('3f CPIH'!P$16/'3f CPIH'!$G$16))</f>
        <v>-</v>
      </c>
      <c r="U19" s="41" t="str">
        <f>IF('3f CPIH'!Q$16="-","-",'3g OC '!$E$8*('3f CPIH'!Q$16/'3f CPIH'!$G$16))</f>
        <v>-</v>
      </c>
      <c r="V19" s="41" t="str">
        <f>IF('3f CPIH'!R$16="-","-",'3g OC '!$E$8*('3f CPIH'!R$16/'3f CPIH'!$G$16))</f>
        <v>-</v>
      </c>
      <c r="W19" s="41" t="str">
        <f>IF('3f CPIH'!S$16="-","-",'3g OC '!$E$8*('3f CPIH'!S$16/'3f CPIH'!$G$16))</f>
        <v>-</v>
      </c>
      <c r="X19" s="41" t="str">
        <f>IF('3f CPIH'!T$16="-","-",'3g OC '!$E$8*('3f CPIH'!T$16/'3f CPIH'!$G$16))</f>
        <v>-</v>
      </c>
      <c r="Y19" s="41" t="str">
        <f>IF('3f CPIH'!U$16="-","-",'3g OC '!$E$8*('3f CPIH'!U$16/'3f CPIH'!$G$16))</f>
        <v>-</v>
      </c>
      <c r="Z19" s="41" t="str">
        <f>IF('3f CPIH'!V$16="-","-",'3g OC '!$E$8*('3f CPIH'!V$16/'3f CPIH'!$G$16))</f>
        <v>-</v>
      </c>
      <c r="AA19" s="29"/>
    </row>
    <row r="20" spans="1:27" s="30" customFormat="1" ht="11.5" x14ac:dyDescent="0.25">
      <c r="A20" s="273">
        <v>6</v>
      </c>
      <c r="B20" s="142" t="s">
        <v>352</v>
      </c>
      <c r="C20" s="142" t="s">
        <v>45</v>
      </c>
      <c r="D20" s="133" t="s">
        <v>318</v>
      </c>
      <c r="E20" s="134"/>
      <c r="F20" s="31"/>
      <c r="G20" s="41" t="s">
        <v>336</v>
      </c>
      <c r="H20" s="41" t="s">
        <v>336</v>
      </c>
      <c r="I20" s="41" t="s">
        <v>336</v>
      </c>
      <c r="J20" s="41" t="s">
        <v>336</v>
      </c>
      <c r="K20" s="41">
        <f>IF('3h SMNCC'!F$36="-","-",'3h SMNCC'!F$36)</f>
        <v>0</v>
      </c>
      <c r="L20" s="41">
        <f>IF('3h SMNCC'!G$36="-","-",'3h SMNCC'!G$36)</f>
        <v>-0.20799732489328449</v>
      </c>
      <c r="M20" s="41">
        <f>IF('3h SMNCC'!H$36="-","-",'3h SMNCC'!H$36)</f>
        <v>2.3528451635617831</v>
      </c>
      <c r="N20" s="41">
        <f>IF('3h SMNCC'!I$36="-","-",'3h SMNCC'!I$36)</f>
        <v>7.276170729762069</v>
      </c>
      <c r="O20" s="31"/>
      <c r="P20" s="41" t="str">
        <f>IF('3h SMNCC'!K$36="-","-",'3h SMNCC'!K$36)</f>
        <v>-</v>
      </c>
      <c r="Q20" s="41" t="str">
        <f>IF('3h SMNCC'!L$36="-","-",'3h SMNCC'!L$36)</f>
        <v>-</v>
      </c>
      <c r="R20" s="41" t="str">
        <f>IF('3h SMNCC'!M$36="-","-",'3h SMNCC'!M$36)</f>
        <v>-</v>
      </c>
      <c r="S20" s="41" t="str">
        <f>IF('3h SMNCC'!N$36="-","-",'3h SMNCC'!N$36)</f>
        <v>-</v>
      </c>
      <c r="T20" s="41" t="str">
        <f>IF('3h SMNCC'!O$36="-","-",'3h SMNCC'!O$36)</f>
        <v>-</v>
      </c>
      <c r="U20" s="41" t="str">
        <f>IF('3h SMNCC'!P$36="-","-",'3h SMNCC'!P$36)</f>
        <v>-</v>
      </c>
      <c r="V20" s="41" t="str">
        <f>IF('3h SMNCC'!Q$36="-","-",'3h SMNCC'!Q$36)</f>
        <v>-</v>
      </c>
      <c r="W20" s="41" t="str">
        <f>IF('3h SMNCC'!R$36="-","-",'3h SMNCC'!R$36)</f>
        <v>-</v>
      </c>
      <c r="X20" s="41" t="str">
        <f>IF('3h SMNCC'!S$36="-","-",'3h SMNCC'!S$36)</f>
        <v>-</v>
      </c>
      <c r="Y20" s="41" t="str">
        <f>IF('3h SMNCC'!T$36="-","-",'3h SMNCC'!T$36)</f>
        <v>-</v>
      </c>
      <c r="Z20" s="41" t="str">
        <f>IF('3h SMNCC'!U$36="-","-",'3h SMNCC'!U$36)</f>
        <v>-</v>
      </c>
      <c r="AA20" s="29"/>
    </row>
    <row r="21" spans="1:27" s="30" customFormat="1" ht="11.5" x14ac:dyDescent="0.25">
      <c r="A21" s="273">
        <v>7</v>
      </c>
      <c r="B21" s="142" t="s">
        <v>352</v>
      </c>
      <c r="C21" s="142" t="s">
        <v>399</v>
      </c>
      <c r="D21" s="133" t="s">
        <v>318</v>
      </c>
      <c r="E21" s="134"/>
      <c r="F21" s="31"/>
      <c r="G21" s="41">
        <f>IF('3f CPIH'!C$16="-","-",'3i PAAC PAP'!$G$8*('3f CPIH'!C$16/'3f CPIH'!$G$16))</f>
        <v>12.553203379941255</v>
      </c>
      <c r="H21" s="41">
        <f>IF('3f CPIH'!D$16="-","-",'3i PAAC PAP'!$G$8*('3f CPIH'!D$16/'3f CPIH'!$G$16))</f>
        <v>12.578334918239436</v>
      </c>
      <c r="I21" s="41">
        <f>IF('3f CPIH'!E$16="-","-",'3i PAAC PAP'!$G$8*('3f CPIH'!E$16/'3f CPIH'!$G$16))</f>
        <v>12.616032225686709</v>
      </c>
      <c r="J21" s="41">
        <f>IF('3f CPIH'!F$16="-","-",'3i PAAC PAP'!$G$8*('3f CPIH'!F$16/'3f CPIH'!$G$16))</f>
        <v>12.691426840581251</v>
      </c>
      <c r="K21" s="41">
        <f>IF('3f CPIH'!G$16="-","-",'3i PAAC PAP'!$G$8*('3f CPIH'!G$16/'3f CPIH'!$G$16))</f>
        <v>12.842216070370334</v>
      </c>
      <c r="L21" s="41">
        <f>IF('3f CPIH'!H$16="-","-",'3i PAAC PAP'!$G$8*('3f CPIH'!H$16/'3f CPIH'!$G$16))</f>
        <v>13.005571069308509</v>
      </c>
      <c r="M21" s="41">
        <f>IF('3f CPIH'!I$16="-","-",'3i PAAC PAP'!$G$8*('3f CPIH'!I$16/'3f CPIH'!$G$16))</f>
        <v>13.194057606544863</v>
      </c>
      <c r="N21" s="41">
        <f>IF('3f CPIH'!J$16="-","-",'3i PAAC PAP'!$G$8*('3f CPIH'!J$16/'3f CPIH'!$G$16))</f>
        <v>13.307149528886677</v>
      </c>
      <c r="O21" s="31"/>
      <c r="P21" s="41">
        <f>IF('3f CPIH'!L$16="-","-",'3i PAAC PAP'!$G$8*('3f CPIH'!L$16/'3f CPIH'!$G$16))</f>
        <v>13.307149528886677</v>
      </c>
      <c r="Q21" s="41" t="str">
        <f>IF('3f CPIH'!M$16="-","-",'3i PAAC PAP'!$G$8*('3f CPIH'!M$16/'3f CPIH'!$G$16))</f>
        <v>-</v>
      </c>
      <c r="R21" s="41" t="str">
        <f>IF('3f CPIH'!N$16="-","-",'3i PAAC PAP'!$G$8*('3f CPIH'!N$16/'3f CPIH'!$G$16))</f>
        <v>-</v>
      </c>
      <c r="S21" s="41" t="str">
        <f>IF('3f CPIH'!O$16="-","-",'3i PAAC PAP'!$G$8*('3f CPIH'!O$16/'3f CPIH'!$G$16))</f>
        <v>-</v>
      </c>
      <c r="T21" s="41" t="str">
        <f>IF('3f CPIH'!P$16="-","-",'3i PAAC PAP'!$G$8*('3f CPIH'!P$16/'3f CPIH'!$G$16))</f>
        <v>-</v>
      </c>
      <c r="U21" s="41" t="str">
        <f>IF('3f CPIH'!Q$16="-","-",'3i PAAC PAP'!$G$8*('3f CPIH'!Q$16/'3f CPIH'!$G$16))</f>
        <v>-</v>
      </c>
      <c r="V21" s="41" t="str">
        <f>IF('3f CPIH'!R$16="-","-",'3i PAAC PAP'!$G$8*('3f CPIH'!R$16/'3f CPIH'!$G$16))</f>
        <v>-</v>
      </c>
      <c r="W21" s="41" t="str">
        <f>IF('3f CPIH'!S$16="-","-",'3i PAAC PAP'!$G$8*('3f CPIH'!S$16/'3f CPIH'!$G$16))</f>
        <v>-</v>
      </c>
      <c r="X21" s="41" t="str">
        <f>IF('3f CPIH'!T$16="-","-",'3i PAAC PAP'!$G$8*('3f CPIH'!T$16/'3f CPIH'!$G$16))</f>
        <v>-</v>
      </c>
      <c r="Y21" s="41" t="str">
        <f>IF('3f CPIH'!U$16="-","-",'3i PAAC PAP'!$G$8*('3f CPIH'!U$16/'3f CPIH'!$G$16))</f>
        <v>-</v>
      </c>
      <c r="Z21" s="41" t="str">
        <f>IF('3f CPIH'!V$16="-","-",'3i PAAC PAP'!$G$8*('3f CPIH'!V$16/'3f CPIH'!$G$16))</f>
        <v>-</v>
      </c>
      <c r="AA21" s="29"/>
    </row>
    <row r="22" spans="1:27" s="30" customFormat="1" ht="11.5" x14ac:dyDescent="0.25">
      <c r="A22" s="273">
        <v>8</v>
      </c>
      <c r="B22" s="142" t="s">
        <v>352</v>
      </c>
      <c r="C22" s="142" t="s">
        <v>417</v>
      </c>
      <c r="D22" s="133" t="s">
        <v>318</v>
      </c>
      <c r="E22" s="134"/>
      <c r="F22" s="31"/>
      <c r="G22" s="41">
        <f>IF(G15="-","-",SUM(G15:G20)*'3i PAAC PAP'!$G$20)</f>
        <v>37.329638355842057</v>
      </c>
      <c r="H22" s="41">
        <f>IF(H15="-","-",SUM(H15:H20)*'3i PAAC PAP'!$G$20)</f>
        <v>35.758234132848848</v>
      </c>
      <c r="I22" s="41">
        <f>IF(I15="-","-",SUM(I15:I20)*'3i PAAC PAP'!$G$20)</f>
        <v>36.513823834936815</v>
      </c>
      <c r="J22" s="41">
        <f>IF(J15="-","-",SUM(J15:J20)*'3i PAAC PAP'!$G$20)</f>
        <v>35.788589649677078</v>
      </c>
      <c r="K22" s="41">
        <f>IF(K15="-","-",SUM(K15:K20)*'3i PAAC PAP'!$G$20)</f>
        <v>39.683721155954991</v>
      </c>
      <c r="L22" s="41">
        <f>IF(L15="-","-",SUM(L15:L20)*'3i PAAC PAP'!$G$20)</f>
        <v>39.196765519827508</v>
      </c>
      <c r="M22" s="41">
        <f>IF(M15="-","-",SUM(M15:M20)*'3i PAAC PAP'!$G$20)</f>
        <v>42.513191023812809</v>
      </c>
      <c r="N22" s="41">
        <f>IF(N15="-","-",SUM(N15:N20)*'3i PAAC PAP'!$G$20)</f>
        <v>44.333142724493598</v>
      </c>
      <c r="O22" s="31"/>
      <c r="P22" s="41" t="str">
        <f>IF(P15="-","-",SUM(P15:P20)*'3i PAAC PAP'!$G$20)</f>
        <v>-</v>
      </c>
      <c r="Q22" s="41" t="str">
        <f>IF(Q15="-","-",SUM(Q15:Q20)*'3i PAAC PAP'!$G$20)</f>
        <v>-</v>
      </c>
      <c r="R22" s="41" t="str">
        <f>IF(R15="-","-",SUM(R15:R20)*'3i PAAC PAP'!$G$20)</f>
        <v>-</v>
      </c>
      <c r="S22" s="41" t="str">
        <f>IF(S15="-","-",SUM(S15:S20)*'3i PAAC PAP'!$G$20)</f>
        <v>-</v>
      </c>
      <c r="T22" s="41" t="str">
        <f>IF(T15="-","-",SUM(T15:T20)*'3i PAAC PAP'!$G$20)</f>
        <v>-</v>
      </c>
      <c r="U22" s="41" t="str">
        <f>IF(U15="-","-",SUM(U15:U20)*'3i PAAC PAP'!$G$20)</f>
        <v>-</v>
      </c>
      <c r="V22" s="41" t="str">
        <f>IF(V15="-","-",SUM(V15:V20)*'3i PAAC PAP'!$G$20)</f>
        <v>-</v>
      </c>
      <c r="W22" s="41" t="str">
        <f>IF(W15="-","-",SUM(W15:W20)*'3i PAAC PAP'!$G$20)</f>
        <v>-</v>
      </c>
      <c r="X22" s="41" t="str">
        <f>IF(X15="-","-",SUM(X15:X20)*'3i PAAC PAP'!$G$20)</f>
        <v>-</v>
      </c>
      <c r="Y22" s="41" t="str">
        <f>IF(Y15="-","-",SUM(Y15:Y20)*'3i PAAC PAP'!$G$20)</f>
        <v>-</v>
      </c>
      <c r="Z22" s="41" t="str">
        <f>IF(Z15="-","-",SUM(Z15:Z20)*'3i PAAC PAP'!$G$20)</f>
        <v>-</v>
      </c>
      <c r="AA22" s="29"/>
    </row>
    <row r="23" spans="1:27" s="30" customFormat="1" ht="11.5" x14ac:dyDescent="0.25">
      <c r="A23" s="273">
        <v>9</v>
      </c>
      <c r="B23" s="142" t="s">
        <v>398</v>
      </c>
      <c r="C23" s="142" t="s">
        <v>548</v>
      </c>
      <c r="D23" s="133" t="s">
        <v>318</v>
      </c>
      <c r="E23" s="134"/>
      <c r="F23" s="31"/>
      <c r="G23" s="41">
        <f>IF(G15="-","-",SUM(G15:G22)*'3j EBIT'!$E$8)</f>
        <v>9.556071874437416</v>
      </c>
      <c r="H23" s="41">
        <f>IF(H15="-","-",SUM(H15:H22)*'3j EBIT'!$E$8)</f>
        <v>9.1643233740482675</v>
      </c>
      <c r="I23" s="41">
        <f>IF(I15="-","-",SUM(I15:I22)*'3j EBIT'!$E$8)</f>
        <v>9.3536364981336888</v>
      </c>
      <c r="J23" s="41">
        <f>IF(J15="-","-",SUM(J15:J22)*'3j EBIT'!$E$8)</f>
        <v>9.1740489252915118</v>
      </c>
      <c r="K23" s="41">
        <f>IF(K15="-","-",SUM(K15:K22)*'3j EBIT'!$E$8)</f>
        <v>10.149147434055287</v>
      </c>
      <c r="L23" s="41">
        <f>IF(L15="-","-",SUM(L15:L22)*'3j EBIT'!$E$8)</f>
        <v>10.030705965935626</v>
      </c>
      <c r="M23" s="41">
        <f>IF(M15="-","-",SUM(M15:M22)*'3j EBIT'!$E$8)</f>
        <v>10.862074414365839</v>
      </c>
      <c r="N23" s="41">
        <f>IF(N15="-","-",SUM(N15:N22)*'3j EBIT'!$E$8)</f>
        <v>11.318487165408619</v>
      </c>
      <c r="O23" s="31"/>
      <c r="P23" s="41" t="str">
        <f>IF(P15="-","-",SUM(P15:P22)*'3j EBIT'!$E$8)</f>
        <v>-</v>
      </c>
      <c r="Q23" s="41" t="str">
        <f>IF(Q15="-","-",SUM(Q15:Q22)*'3j EBIT'!$E$8)</f>
        <v>-</v>
      </c>
      <c r="R23" s="41" t="str">
        <f>IF(R15="-","-",SUM(R15:R22)*'3j EBIT'!$E$8)</f>
        <v>-</v>
      </c>
      <c r="S23" s="41" t="str">
        <f>IF(S15="-","-",SUM(S15:S22)*'3j EBIT'!$E$8)</f>
        <v>-</v>
      </c>
      <c r="T23" s="41" t="str">
        <f>IF(T15="-","-",SUM(T15:T22)*'3j EBIT'!$E$8)</f>
        <v>-</v>
      </c>
      <c r="U23" s="41" t="str">
        <f>IF(U15="-","-",SUM(U15:U22)*'3j EBIT'!$E$8)</f>
        <v>-</v>
      </c>
      <c r="V23" s="41" t="str">
        <f>IF(V15="-","-",SUM(V15:V22)*'3j EBIT'!$E$8)</f>
        <v>-</v>
      </c>
      <c r="W23" s="41" t="str">
        <f>IF(W15="-","-",SUM(W15:W22)*'3j EBIT'!$E$8)</f>
        <v>-</v>
      </c>
      <c r="X23" s="41" t="str">
        <f>IF(X15="-","-",SUM(X15:X22)*'3j EBIT'!$E$8)</f>
        <v>-</v>
      </c>
      <c r="Y23" s="41" t="str">
        <f>IF(Y15="-","-",SUM(Y15:Y22)*'3j EBIT'!$E$8)</f>
        <v>-</v>
      </c>
      <c r="Z23" s="41" t="str">
        <f>IF(Z15="-","-",SUM(Z15:Z22)*'3j EBIT'!$E$8)</f>
        <v>-</v>
      </c>
      <c r="AA23" s="29"/>
    </row>
    <row r="24" spans="1:27" s="30" customFormat="1" ht="11.5" x14ac:dyDescent="0.25">
      <c r="A24" s="273">
        <v>10</v>
      </c>
      <c r="B24" s="142" t="s">
        <v>294</v>
      </c>
      <c r="C24" s="190" t="s">
        <v>549</v>
      </c>
      <c r="D24" s="133" t="s">
        <v>318</v>
      </c>
      <c r="E24" s="133"/>
      <c r="F24" s="31"/>
      <c r="G24" s="41">
        <f>IF(G15="-","-",SUM(G15:G17,G19:G23)*'3k HAP'!$E$9)</f>
        <v>5.740480620420862</v>
      </c>
      <c r="H24" s="41">
        <f>IF(H15="-","-",SUM(H15:H17,H19:H23)*'3k HAP'!$E$9)</f>
        <v>5.4254301640830471</v>
      </c>
      <c r="I24" s="41">
        <f>IF(I15="-","-",SUM(I15:I17,I19:I23)*'3k HAP'!$E$9)</f>
        <v>5.4591563114959873</v>
      </c>
      <c r="J24" s="41">
        <f>IF(J15="-","-",SUM(J15:J17,J19:J23)*'3k HAP'!$E$9)</f>
        <v>5.3279196945843372</v>
      </c>
      <c r="K24" s="41">
        <f>IF(K15="-","-",SUM(K15:K17,K19:K23)*'3k HAP'!$E$9)</f>
        <v>6.0013974490132673</v>
      </c>
      <c r="L24" s="41">
        <f>IF(L15="-","-",SUM(L15:L17,L19:L23)*'3k HAP'!$E$9)</f>
        <v>5.8963766879843575</v>
      </c>
      <c r="M24" s="41">
        <f>IF(M15="-","-",SUM(M15:M17,M19:M23)*'3k HAP'!$E$9)</f>
        <v>6.5692501354521458</v>
      </c>
      <c r="N24" s="41">
        <f>IF(N15="-","-",SUM(N15:N17,N19:N23)*'3k HAP'!$E$9)</f>
        <v>6.9293535512069742</v>
      </c>
      <c r="O24" s="31"/>
      <c r="P24" s="41" t="str">
        <f>IF(P15="-","-",SUM(P15:P17,P19:P23)*'3k HAP'!$E$9)</f>
        <v>-</v>
      </c>
      <c r="Q24" s="41" t="str">
        <f>IF(Q15="-","-",SUM(Q15:Q17,Q19:Q23)*'3k HAP'!$E$9)</f>
        <v>-</v>
      </c>
      <c r="R24" s="41" t="str">
        <f>IF(R15="-","-",SUM(R15:R17,R19:R23)*'3k HAP'!$E$9)</f>
        <v>-</v>
      </c>
      <c r="S24" s="41" t="str">
        <f>IF(S15="-","-",SUM(S15:S17,S19:S23)*'3k HAP'!$E$9)</f>
        <v>-</v>
      </c>
      <c r="T24" s="41" t="str">
        <f>IF(T15="-","-",SUM(T15:T17,T19:T23)*'3k HAP'!$E$9)</f>
        <v>-</v>
      </c>
      <c r="U24" s="41" t="str">
        <f>IF(U15="-","-",SUM(U15:U17,U19:U23)*'3k HAP'!$E$9)</f>
        <v>-</v>
      </c>
      <c r="V24" s="41" t="str">
        <f>IF(V15="-","-",SUM(V15:V17,V19:V23)*'3k HAP'!$E$9)</f>
        <v>-</v>
      </c>
      <c r="W24" s="41" t="str">
        <f>IF(W15="-","-",SUM(W15:W17,W19:W23)*'3k HAP'!$E$9)</f>
        <v>-</v>
      </c>
      <c r="X24" s="41" t="str">
        <f>IF(X15="-","-",SUM(X15:X17,X19:X23)*'3k HAP'!$E$9)</f>
        <v>-</v>
      </c>
      <c r="Y24" s="41" t="str">
        <f>IF(Y15="-","-",SUM(Y15:Y17,Y19:Y23)*'3k HAP'!$E$9)</f>
        <v>-</v>
      </c>
      <c r="Z24" s="41" t="str">
        <f>IF(Z15="-","-",SUM(Z15:Z17,Z19:Z23)*'3k HAP'!$E$9)</f>
        <v>-</v>
      </c>
      <c r="AA24" s="29"/>
    </row>
    <row r="25" spans="1:27" s="30" customFormat="1" ht="11.5" x14ac:dyDescent="0.25">
      <c r="A25" s="273">
        <v>11</v>
      </c>
      <c r="B25" s="142" t="s">
        <v>46</v>
      </c>
      <c r="C25" s="142" t="str">
        <f>B25&amp;"_"&amp;D25</f>
        <v>Total_Eastern</v>
      </c>
      <c r="D25" s="133" t="s">
        <v>318</v>
      </c>
      <c r="E25" s="134"/>
      <c r="F25" s="31"/>
      <c r="G25" s="41">
        <f t="shared" ref="G25:N25" si="0">IF(G15="-","-",SUM(G15:G24))</f>
        <v>518.24770378103801</v>
      </c>
      <c r="H25" s="41">
        <f t="shared" si="0"/>
        <v>496.92256269856642</v>
      </c>
      <c r="I25" s="41">
        <f t="shared" si="0"/>
        <v>507.10945060613966</v>
      </c>
      <c r="J25" s="41">
        <f t="shared" si="0"/>
        <v>497.34664889837654</v>
      </c>
      <c r="K25" s="41">
        <f t="shared" si="0"/>
        <v>550.31619930703096</v>
      </c>
      <c r="L25" s="41">
        <f t="shared" si="0"/>
        <v>543.85897559790033</v>
      </c>
      <c r="M25" s="41">
        <f t="shared" si="0"/>
        <v>589.11945162170423</v>
      </c>
      <c r="N25" s="41">
        <f t="shared" si="0"/>
        <v>613.95769152759567</v>
      </c>
      <c r="O25" s="31"/>
      <c r="P25" s="41" t="str">
        <f>IF(P15="-","-",SUM(P15:P24))</f>
        <v>-</v>
      </c>
      <c r="Q25" s="41" t="str">
        <f t="shared" ref="Q25:Z25" si="1">IF(Q15="-","-",SUM(Q15:Q24))</f>
        <v>-</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5" x14ac:dyDescent="0.25">
      <c r="A26" s="273">
        <v>1</v>
      </c>
      <c r="B26" s="138" t="s">
        <v>353</v>
      </c>
      <c r="C26" s="138" t="s">
        <v>344</v>
      </c>
      <c r="D26" s="136" t="s">
        <v>320</v>
      </c>
      <c r="E26" s="137"/>
      <c r="F26" s="31"/>
      <c r="G26" s="135">
        <f>IF('3a DF'!H15="-","-",'3a DF'!H15)</f>
        <v>187.56840687622517</v>
      </c>
      <c r="H26" s="135">
        <f>'3a DF'!I15</f>
        <v>168.02348205460677</v>
      </c>
      <c r="I26" s="135">
        <f>'3a DF'!J15</f>
        <v>151.35512612005451</v>
      </c>
      <c r="J26" s="135">
        <f>'3a DF'!K15</f>
        <v>143.83507185115317</v>
      </c>
      <c r="K26" s="135">
        <f>'3a DF'!L15</f>
        <v>168.26315876706531</v>
      </c>
      <c r="L26" s="135">
        <f>'3a DF'!M15</f>
        <v>161.74137568566707</v>
      </c>
      <c r="M26" s="135">
        <f>'3a DF'!N15</f>
        <v>171.99732201066814</v>
      </c>
      <c r="N26" s="135">
        <f>'3a DF'!O15</f>
        <v>191.38271864619347</v>
      </c>
      <c r="O26" s="31"/>
      <c r="P26" s="135" t="str">
        <f>'3a DF'!Q15</f>
        <v>-</v>
      </c>
      <c r="Q26" s="135" t="str">
        <f>'3a DF'!R15</f>
        <v>-</v>
      </c>
      <c r="R26" s="135" t="str">
        <f>'3a DF'!S15</f>
        <v>-</v>
      </c>
      <c r="S26" s="135" t="str">
        <f>'3a DF'!T15</f>
        <v>-</v>
      </c>
      <c r="T26" s="135" t="str">
        <f>'3a DF'!U15</f>
        <v>-</v>
      </c>
      <c r="U26" s="135" t="str">
        <f>'3a DF'!V15</f>
        <v>-</v>
      </c>
      <c r="V26" s="135" t="str">
        <f>'3a DF'!W15</f>
        <v>-</v>
      </c>
      <c r="W26" s="135" t="str">
        <f>'3a DF'!X15</f>
        <v>-</v>
      </c>
      <c r="X26" s="135" t="str">
        <f>'3a DF'!Y15</f>
        <v>-</v>
      </c>
      <c r="Y26" s="135" t="str">
        <f>'3a DF'!Z15</f>
        <v>-</v>
      </c>
      <c r="Z26" s="135" t="str">
        <f>'3a DF'!AA15</f>
        <v>-</v>
      </c>
      <c r="AA26" s="29"/>
    </row>
    <row r="27" spans="1:27" s="30" customFormat="1" ht="11.5" x14ac:dyDescent="0.25">
      <c r="A27" s="273">
        <v>2</v>
      </c>
      <c r="B27" s="138" t="s">
        <v>353</v>
      </c>
      <c r="C27" s="138" t="s">
        <v>303</v>
      </c>
      <c r="D27" s="136" t="s">
        <v>320</v>
      </c>
      <c r="E27" s="137"/>
      <c r="F27" s="31"/>
      <c r="G27" s="135">
        <f>IF('3b CM'!F14="-","-",'3b CM'!F14)</f>
        <v>5.5304472239826249E-2</v>
      </c>
      <c r="H27" s="135">
        <f>'3b CM'!G14</f>
        <v>8.2956708359739381E-2</v>
      </c>
      <c r="I27" s="135">
        <f>'3b CM'!H14</f>
        <v>0.26122165649101947</v>
      </c>
      <c r="J27" s="135">
        <f>'3b CM'!I14</f>
        <v>0.26564941450574442</v>
      </c>
      <c r="K27" s="135">
        <f>'3b CM'!J14</f>
        <v>3.4119462410922781</v>
      </c>
      <c r="L27" s="135">
        <f>'3b CM'!K14</f>
        <v>3.3099326243944498</v>
      </c>
      <c r="M27" s="135">
        <f>'3b CM'!L14</f>
        <v>11.513796865231745</v>
      </c>
      <c r="N27" s="135">
        <f>'3b CM'!M14</f>
        <v>10.945342808783455</v>
      </c>
      <c r="O27" s="31"/>
      <c r="P27" s="135" t="str">
        <f>'3b CM'!O14</f>
        <v>-</v>
      </c>
      <c r="Q27" s="135" t="str">
        <f>'3b CM'!P14</f>
        <v>-</v>
      </c>
      <c r="R27" s="135" t="str">
        <f>'3b CM'!Q14</f>
        <v>-</v>
      </c>
      <c r="S27" s="135" t="str">
        <f>'3b CM'!R14</f>
        <v>-</v>
      </c>
      <c r="T27" s="135" t="str">
        <f>'3b CM'!S14</f>
        <v>-</v>
      </c>
      <c r="U27" s="135" t="str">
        <f>'3b CM'!T14</f>
        <v>-</v>
      </c>
      <c r="V27" s="135" t="str">
        <f>'3b CM'!U14</f>
        <v>-</v>
      </c>
      <c r="W27" s="135" t="str">
        <f>'3b CM'!V14</f>
        <v>-</v>
      </c>
      <c r="X27" s="135" t="str">
        <f>'3b CM'!W14</f>
        <v>-</v>
      </c>
      <c r="Y27" s="135" t="str">
        <f>'3b CM'!X14</f>
        <v>-</v>
      </c>
      <c r="Z27" s="135" t="str">
        <f>'3b CM'!Y14</f>
        <v>-</v>
      </c>
      <c r="AA27" s="29"/>
    </row>
    <row r="28" spans="1:27" s="30" customFormat="1" ht="12.4" customHeight="1" x14ac:dyDescent="0.25">
      <c r="A28" s="273">
        <v>3</v>
      </c>
      <c r="B28" s="138" t="s">
        <v>2</v>
      </c>
      <c r="C28" s="138" t="s">
        <v>345</v>
      </c>
      <c r="D28" s="136" t="s">
        <v>320</v>
      </c>
      <c r="E28" s="137"/>
      <c r="F28" s="31"/>
      <c r="G28" s="135">
        <f>IF('3c PC'!G15="-","-",'3c PC'!G15)</f>
        <v>68.68266085677898</v>
      </c>
      <c r="H28" s="135">
        <f>'3c PC'!H15</f>
        <v>68.662677895270846</v>
      </c>
      <c r="I28" s="135">
        <f>'3c PC'!I15</f>
        <v>86.575750300526337</v>
      </c>
      <c r="J28" s="135">
        <f>'3c PC'!J15</f>
        <v>85.585277115439624</v>
      </c>
      <c r="K28" s="135">
        <f>'3c PC'!K15</f>
        <v>97.778789138865818</v>
      </c>
      <c r="L28" s="135">
        <f>'3c PC'!L15</f>
        <v>96.978462519301218</v>
      </c>
      <c r="M28" s="135">
        <f>'3c PC'!M15</f>
        <v>118.23185463682731</v>
      </c>
      <c r="N28" s="135">
        <f>'3c PC'!N15</f>
        <v>116.08468984982765</v>
      </c>
      <c r="O28" s="31"/>
      <c r="P28" s="135" t="str">
        <f>'3c PC'!P15</f>
        <v>-</v>
      </c>
      <c r="Q28" s="135" t="str">
        <f>'3c PC'!Q15</f>
        <v>-</v>
      </c>
      <c r="R28" s="135" t="str">
        <f>'3c PC'!R15</f>
        <v>-</v>
      </c>
      <c r="S28" s="135" t="str">
        <f>'3c PC'!S15</f>
        <v>-</v>
      </c>
      <c r="T28" s="135" t="str">
        <f>'3c PC'!T15</f>
        <v>-</v>
      </c>
      <c r="U28" s="135" t="str">
        <f>'3c PC'!U15</f>
        <v>-</v>
      </c>
      <c r="V28" s="135" t="str">
        <f>'3c PC'!V15</f>
        <v>-</v>
      </c>
      <c r="W28" s="135" t="str">
        <f>'3c PC'!W15</f>
        <v>-</v>
      </c>
      <c r="X28" s="135" t="str">
        <f>'3c PC'!X15</f>
        <v>-</v>
      </c>
      <c r="Y28" s="135" t="str">
        <f>'3c PC'!Y15</f>
        <v>-</v>
      </c>
      <c r="Z28" s="135" t="str">
        <f>'3c PC'!Z15</f>
        <v>-</v>
      </c>
      <c r="AA28" s="29"/>
    </row>
    <row r="29" spans="1:27" s="30" customFormat="1" ht="11.5" x14ac:dyDescent="0.25">
      <c r="A29" s="273">
        <v>4</v>
      </c>
      <c r="B29" s="138" t="s">
        <v>355</v>
      </c>
      <c r="C29" s="138" t="s">
        <v>346</v>
      </c>
      <c r="D29" s="136" t="s">
        <v>320</v>
      </c>
      <c r="E29" s="137"/>
      <c r="F29" s="31"/>
      <c r="G29" s="135">
        <f>IF('3d NC-Elec'!H29="-","-",'3d NC-Elec'!H29)</f>
        <v>112.65171748942137</v>
      </c>
      <c r="H29" s="135">
        <f>'3d NC-Elec'!I29</f>
        <v>113.38777772195164</v>
      </c>
      <c r="I29" s="135">
        <f>'3d NC-Elec'!J29</f>
        <v>127.49543556558233</v>
      </c>
      <c r="J29" s="135">
        <f>'3d NC-Elec'!K29</f>
        <v>126.94181902444527</v>
      </c>
      <c r="K29" s="135">
        <f>'3d NC-Elec'!L29</f>
        <v>119.9753223983208</v>
      </c>
      <c r="L29" s="135">
        <f>'3d NC-Elec'!M29</f>
        <v>120.85772177859329</v>
      </c>
      <c r="M29" s="135">
        <f>'3d NC-Elec'!N29</f>
        <v>118.12031929224496</v>
      </c>
      <c r="N29" s="135">
        <f>'3d NC-Elec'!O29</f>
        <v>117.72850527025595</v>
      </c>
      <c r="O29" s="31"/>
      <c r="P29" s="135" t="str">
        <f>'3d NC-Elec'!Q29</f>
        <v>-</v>
      </c>
      <c r="Q29" s="135" t="str">
        <f>'3d NC-Elec'!R29</f>
        <v>-</v>
      </c>
      <c r="R29" s="135" t="str">
        <f>'3d NC-Elec'!S29</f>
        <v>-</v>
      </c>
      <c r="S29" s="135" t="str">
        <f>'3d NC-Elec'!T29</f>
        <v>-</v>
      </c>
      <c r="T29" s="135" t="str">
        <f>'3d NC-Elec'!U29</f>
        <v>-</v>
      </c>
      <c r="U29" s="135" t="str">
        <f>'3d NC-Elec'!V29</f>
        <v>-</v>
      </c>
      <c r="V29" s="135" t="str">
        <f>'3d NC-Elec'!W29</f>
        <v>-</v>
      </c>
      <c r="W29" s="135" t="str">
        <f>'3d NC-Elec'!X29</f>
        <v>-</v>
      </c>
      <c r="X29" s="135" t="str">
        <f>'3d NC-Elec'!Y29</f>
        <v>-</v>
      </c>
      <c r="Y29" s="135" t="str">
        <f>'3d NC-Elec'!Z29</f>
        <v>-</v>
      </c>
      <c r="Z29" s="135" t="str">
        <f>'3d NC-Elec'!AA29</f>
        <v>-</v>
      </c>
      <c r="AA29" s="29"/>
    </row>
    <row r="30" spans="1:27" s="30" customFormat="1" ht="11.5" x14ac:dyDescent="0.25">
      <c r="A30" s="273">
        <v>5</v>
      </c>
      <c r="B30" s="138" t="s">
        <v>352</v>
      </c>
      <c r="C30" s="138" t="s">
        <v>347</v>
      </c>
      <c r="D30" s="136" t="s">
        <v>320</v>
      </c>
      <c r="E30" s="137"/>
      <c r="F30" s="31"/>
      <c r="G30" s="135">
        <f>IF('3f CPIH'!C$16="-","-",'3g OC '!$E$8*('3f CPIH'!C$16/'3f CPIH'!$G$16))</f>
        <v>76.533089989502642</v>
      </c>
      <c r="H30" s="135">
        <f>IF('3f CPIH'!D$16="-","-",'3g OC '!$E$8*('3f CPIH'!D$16/'3f CPIH'!$G$16))</f>
        <v>76.686309388881014</v>
      </c>
      <c r="I30" s="135">
        <f>IF('3f CPIH'!E$16="-","-",'3g OC '!$E$8*('3f CPIH'!E$16/'3f CPIH'!$G$16))</f>
        <v>76.916138487948601</v>
      </c>
      <c r="J30" s="135">
        <f>IF('3f CPIH'!F$16="-","-",'3g OC '!$E$8*('3f CPIH'!F$16/'3f CPIH'!$G$16))</f>
        <v>77.375796686083746</v>
      </c>
      <c r="K30" s="135">
        <f>IF('3f CPIH'!G$16="-","-",'3g OC '!$E$8*('3f CPIH'!G$16/'3f CPIH'!$G$16))</f>
        <v>78.29511308235405</v>
      </c>
      <c r="L30" s="135">
        <f>IF('3f CPIH'!H$16="-","-",'3g OC '!$E$8*('3f CPIH'!H$16/'3f CPIH'!$G$16))</f>
        <v>79.291039178313554</v>
      </c>
      <c r="M30" s="135">
        <f>IF('3f CPIH'!I$16="-","-",'3g OC '!$E$8*('3f CPIH'!I$16/'3f CPIH'!$G$16))</f>
        <v>80.440184673651416</v>
      </c>
      <c r="N30" s="135">
        <f>IF('3f CPIH'!J$16="-","-",'3g OC '!$E$8*('3f CPIH'!J$16/'3f CPIH'!$G$16))</f>
        <v>81.129671970854147</v>
      </c>
      <c r="O30" s="31"/>
      <c r="P30" s="135">
        <f>IF('3f CPIH'!L$16="-","-",'3g OC '!$E$8*('3f CPIH'!L$16/'3f CPIH'!$G$16))</f>
        <v>81.129671970854147</v>
      </c>
      <c r="Q30" s="135" t="str">
        <f>IF('3f CPIH'!M$16="-","-",'3g OC '!$E$8*('3f CPIH'!M$16/'3f CPIH'!$G$16))</f>
        <v>-</v>
      </c>
      <c r="R30" s="135" t="str">
        <f>IF('3f CPIH'!N$16="-","-",'3g OC '!$E$8*('3f CPIH'!N$16/'3f CPIH'!$G$16))</f>
        <v>-</v>
      </c>
      <c r="S30" s="135" t="str">
        <f>IF('3f CPIH'!O$16="-","-",'3g OC '!$E$8*('3f CPIH'!O$16/'3f CPIH'!$G$16))</f>
        <v>-</v>
      </c>
      <c r="T30" s="135" t="str">
        <f>IF('3f CPIH'!P$16="-","-",'3g OC '!$E$8*('3f CPIH'!P$16/'3f CPIH'!$G$16))</f>
        <v>-</v>
      </c>
      <c r="U30" s="135" t="str">
        <f>IF('3f CPIH'!Q$16="-","-",'3g OC '!$E$8*('3f CPIH'!Q$16/'3f CPIH'!$G$16))</f>
        <v>-</v>
      </c>
      <c r="V30" s="135" t="str">
        <f>IF('3f CPIH'!R$16="-","-",'3g OC '!$E$8*('3f CPIH'!R$16/'3f CPIH'!$G$16))</f>
        <v>-</v>
      </c>
      <c r="W30" s="135" t="str">
        <f>IF('3f CPIH'!S$16="-","-",'3g OC '!$E$8*('3f CPIH'!S$16/'3f CPIH'!$G$16))</f>
        <v>-</v>
      </c>
      <c r="X30" s="135" t="str">
        <f>IF('3f CPIH'!T$16="-","-",'3g OC '!$E$8*('3f CPIH'!T$16/'3f CPIH'!$G$16))</f>
        <v>-</v>
      </c>
      <c r="Y30" s="135" t="str">
        <f>IF('3f CPIH'!U$16="-","-",'3g OC '!$E$8*('3f CPIH'!U$16/'3f CPIH'!$G$16))</f>
        <v>-</v>
      </c>
      <c r="Z30" s="135" t="str">
        <f>IF('3f CPIH'!V$16="-","-",'3g OC '!$E$8*('3f CPIH'!V$16/'3f CPIH'!$G$16))</f>
        <v>-</v>
      </c>
      <c r="AA30" s="29"/>
    </row>
    <row r="31" spans="1:27" s="30" customFormat="1" ht="11.5" x14ac:dyDescent="0.25">
      <c r="A31" s="273">
        <v>6</v>
      </c>
      <c r="B31" s="138" t="s">
        <v>352</v>
      </c>
      <c r="C31" s="138" t="s">
        <v>45</v>
      </c>
      <c r="D31" s="136" t="s">
        <v>320</v>
      </c>
      <c r="E31" s="137"/>
      <c r="F31" s="31"/>
      <c r="G31" s="135" t="s">
        <v>336</v>
      </c>
      <c r="H31" s="135" t="s">
        <v>336</v>
      </c>
      <c r="I31" s="135" t="s">
        <v>336</v>
      </c>
      <c r="J31" s="135" t="s">
        <v>336</v>
      </c>
      <c r="K31" s="135">
        <f>IF('3h SMNCC'!F$36="-","-",'3h SMNCC'!F$36)</f>
        <v>0</v>
      </c>
      <c r="L31" s="135">
        <f>IF('3h SMNCC'!G$36="-","-",'3h SMNCC'!G$36)</f>
        <v>-0.20799732489328449</v>
      </c>
      <c r="M31" s="135">
        <f>IF('3h SMNCC'!H$36="-","-",'3h SMNCC'!H$36)</f>
        <v>2.3528451635617831</v>
      </c>
      <c r="N31" s="135">
        <f>IF('3h SMNCC'!I$36="-","-",'3h SMNCC'!I$36)</f>
        <v>7.276170729762069</v>
      </c>
      <c r="O31" s="31"/>
      <c r="P31" s="135" t="str">
        <f>IF('3h SMNCC'!K$36="-","-",'3h SMNCC'!K$36)</f>
        <v>-</v>
      </c>
      <c r="Q31" s="135" t="str">
        <f>IF('3h SMNCC'!L$36="-","-",'3h SMNCC'!L$36)</f>
        <v>-</v>
      </c>
      <c r="R31" s="135" t="str">
        <f>IF('3h SMNCC'!M$36="-","-",'3h SMNCC'!M$36)</f>
        <v>-</v>
      </c>
      <c r="S31" s="135" t="str">
        <f>IF('3h SMNCC'!N$36="-","-",'3h SMNCC'!N$36)</f>
        <v>-</v>
      </c>
      <c r="T31" s="135" t="str">
        <f>IF('3h SMNCC'!O$36="-","-",'3h SMNCC'!O$36)</f>
        <v>-</v>
      </c>
      <c r="U31" s="135" t="str">
        <f>IF('3h SMNCC'!P$36="-","-",'3h SMNCC'!P$36)</f>
        <v>-</v>
      </c>
      <c r="V31" s="135" t="str">
        <f>IF('3h SMNCC'!Q$36="-","-",'3h SMNCC'!Q$36)</f>
        <v>-</v>
      </c>
      <c r="W31" s="135" t="str">
        <f>IF('3h SMNCC'!R$36="-","-",'3h SMNCC'!R$36)</f>
        <v>-</v>
      </c>
      <c r="X31" s="135" t="str">
        <f>IF('3h SMNCC'!S$36="-","-",'3h SMNCC'!S$36)</f>
        <v>-</v>
      </c>
      <c r="Y31" s="135" t="str">
        <f>IF('3h SMNCC'!T$36="-","-",'3h SMNCC'!T$36)</f>
        <v>-</v>
      </c>
      <c r="Z31" s="135" t="str">
        <f>IF('3h SMNCC'!U$36="-","-",'3h SMNCC'!U$36)</f>
        <v>-</v>
      </c>
      <c r="AA31" s="29"/>
    </row>
    <row r="32" spans="1:27" s="30" customFormat="1" ht="11.5" x14ac:dyDescent="0.25">
      <c r="A32" s="273">
        <v>7</v>
      </c>
      <c r="B32" s="138" t="s">
        <v>352</v>
      </c>
      <c r="C32" s="138" t="s">
        <v>399</v>
      </c>
      <c r="D32" s="136" t="s">
        <v>320</v>
      </c>
      <c r="E32" s="137"/>
      <c r="F32" s="31"/>
      <c r="G32" s="135">
        <f>IF('3f CPIH'!C$16="-","-",'3i PAAC PAP'!$G$8*('3f CPIH'!C$16/'3f CPIH'!$G$16))</f>
        <v>12.553203379941255</v>
      </c>
      <c r="H32" s="135">
        <f>IF('3f CPIH'!D$16="-","-",'3i PAAC PAP'!$G$8*('3f CPIH'!D$16/'3f CPIH'!$G$16))</f>
        <v>12.578334918239436</v>
      </c>
      <c r="I32" s="135">
        <f>IF('3f CPIH'!E$16="-","-",'3i PAAC PAP'!$G$8*('3f CPIH'!E$16/'3f CPIH'!$G$16))</f>
        <v>12.616032225686709</v>
      </c>
      <c r="J32" s="135">
        <f>IF('3f CPIH'!F$16="-","-",'3i PAAC PAP'!$G$8*('3f CPIH'!F$16/'3f CPIH'!$G$16))</f>
        <v>12.691426840581251</v>
      </c>
      <c r="K32" s="135">
        <f>IF('3f CPIH'!G$16="-","-",'3i PAAC PAP'!$G$8*('3f CPIH'!G$16/'3f CPIH'!$G$16))</f>
        <v>12.842216070370334</v>
      </c>
      <c r="L32" s="135">
        <f>IF('3f CPIH'!H$16="-","-",'3i PAAC PAP'!$G$8*('3f CPIH'!H$16/'3f CPIH'!$G$16))</f>
        <v>13.005571069308509</v>
      </c>
      <c r="M32" s="135">
        <f>IF('3f CPIH'!I$16="-","-",'3i PAAC PAP'!$G$8*('3f CPIH'!I$16/'3f CPIH'!$G$16))</f>
        <v>13.194057606544863</v>
      </c>
      <c r="N32" s="135">
        <f>IF('3f CPIH'!J$16="-","-",'3i PAAC PAP'!$G$8*('3f CPIH'!J$16/'3f CPIH'!$G$16))</f>
        <v>13.307149528886677</v>
      </c>
      <c r="O32" s="31"/>
      <c r="P32" s="135">
        <f>IF('3f CPIH'!L$16="-","-",'3i PAAC PAP'!$G$8*('3f CPIH'!L$16/'3f CPIH'!$G$16))</f>
        <v>13.307149528886677</v>
      </c>
      <c r="Q32" s="135" t="str">
        <f>IF('3f CPIH'!M$16="-","-",'3i PAAC PAP'!$G$8*('3f CPIH'!M$16/'3f CPIH'!$G$16))</f>
        <v>-</v>
      </c>
      <c r="R32" s="135" t="str">
        <f>IF('3f CPIH'!N$16="-","-",'3i PAAC PAP'!$G$8*('3f CPIH'!N$16/'3f CPIH'!$G$16))</f>
        <v>-</v>
      </c>
      <c r="S32" s="135" t="str">
        <f>IF('3f CPIH'!O$16="-","-",'3i PAAC PAP'!$G$8*('3f CPIH'!O$16/'3f CPIH'!$G$16))</f>
        <v>-</v>
      </c>
      <c r="T32" s="135" t="str">
        <f>IF('3f CPIH'!P$16="-","-",'3i PAAC PAP'!$G$8*('3f CPIH'!P$16/'3f CPIH'!$G$16))</f>
        <v>-</v>
      </c>
      <c r="U32" s="135" t="str">
        <f>IF('3f CPIH'!Q$16="-","-",'3i PAAC PAP'!$G$8*('3f CPIH'!Q$16/'3f CPIH'!$G$16))</f>
        <v>-</v>
      </c>
      <c r="V32" s="135" t="str">
        <f>IF('3f CPIH'!R$16="-","-",'3i PAAC PAP'!$G$8*('3f CPIH'!R$16/'3f CPIH'!$G$16))</f>
        <v>-</v>
      </c>
      <c r="W32" s="135" t="str">
        <f>IF('3f CPIH'!S$16="-","-",'3i PAAC PAP'!$G$8*('3f CPIH'!S$16/'3f CPIH'!$G$16))</f>
        <v>-</v>
      </c>
      <c r="X32" s="135" t="str">
        <f>IF('3f CPIH'!T$16="-","-",'3i PAAC PAP'!$G$8*('3f CPIH'!T$16/'3f CPIH'!$G$16))</f>
        <v>-</v>
      </c>
      <c r="Y32" s="135" t="str">
        <f>IF('3f CPIH'!U$16="-","-",'3i PAAC PAP'!$G$8*('3f CPIH'!U$16/'3f CPIH'!$G$16))</f>
        <v>-</v>
      </c>
      <c r="Z32" s="135" t="str">
        <f>IF('3f CPIH'!V$16="-","-",'3i PAAC PAP'!$G$8*('3f CPIH'!V$16/'3f CPIH'!$G$16))</f>
        <v>-</v>
      </c>
      <c r="AA32" s="29"/>
    </row>
    <row r="33" spans="1:27" s="30" customFormat="1" ht="11.5" x14ac:dyDescent="0.25">
      <c r="A33" s="273">
        <v>8</v>
      </c>
      <c r="B33" s="138" t="s">
        <v>352</v>
      </c>
      <c r="C33" s="138" t="s">
        <v>417</v>
      </c>
      <c r="D33" s="136" t="s">
        <v>320</v>
      </c>
      <c r="E33" s="137"/>
      <c r="F33" s="31"/>
      <c r="G33" s="135">
        <f>IF(G26="-","-",SUM(G26:G31)*'3i PAAC PAP'!$G$20)</f>
        <v>36.70533621040564</v>
      </c>
      <c r="H33" s="135">
        <f>IF(H26="-","-",SUM(H26:H31)*'3i PAAC PAP'!$G$20)</f>
        <v>35.16887430763019</v>
      </c>
      <c r="I33" s="135">
        <f>IF(I26="-","-",SUM(I26:I31)*'3i PAAC PAP'!$G$20)</f>
        <v>36.467425920826322</v>
      </c>
      <c r="J33" s="135">
        <f>IF(J26="-","-",SUM(J26:J31)*'3i PAAC PAP'!$G$20)</f>
        <v>35.758841697063723</v>
      </c>
      <c r="K33" s="135">
        <f>IF(K26="-","-",SUM(K26:K31)*'3i PAAC PAP'!$G$20)</f>
        <v>38.537191207562266</v>
      </c>
      <c r="L33" s="135">
        <f>IF(L26="-","-",SUM(L26:L31)*'3i PAAC PAP'!$G$20)</f>
        <v>38.063119002102702</v>
      </c>
      <c r="M33" s="135">
        <f>IF(M26="-","-",SUM(M26:M31)*'3i PAAC PAP'!$G$20)</f>
        <v>41.415341452883176</v>
      </c>
      <c r="N33" s="135">
        <f>IF(N26="-","-",SUM(N26:N31)*'3i PAAC PAP'!$G$20)</f>
        <v>43.218987300167605</v>
      </c>
      <c r="O33" s="31"/>
      <c r="P33" s="135" t="str">
        <f>IF(P26="-","-",SUM(P26:P31)*'3i PAAC PAP'!$G$20)</f>
        <v>-</v>
      </c>
      <c r="Q33" s="135" t="str">
        <f>IF(Q26="-","-",SUM(Q26:Q31)*'3i PAAC PAP'!$G$20)</f>
        <v>-</v>
      </c>
      <c r="R33" s="135" t="str">
        <f>IF(R26="-","-",SUM(R26:R31)*'3i PAAC PAP'!$G$20)</f>
        <v>-</v>
      </c>
      <c r="S33" s="135" t="str">
        <f>IF(S26="-","-",SUM(S26:S31)*'3i PAAC PAP'!$G$20)</f>
        <v>-</v>
      </c>
      <c r="T33" s="135" t="str">
        <f>IF(T26="-","-",SUM(T26:T31)*'3i PAAC PAP'!$G$20)</f>
        <v>-</v>
      </c>
      <c r="U33" s="135" t="str">
        <f>IF(U26="-","-",SUM(U26:U31)*'3i PAAC PAP'!$G$20)</f>
        <v>-</v>
      </c>
      <c r="V33" s="135" t="str">
        <f>IF(V26="-","-",SUM(V26:V31)*'3i PAAC PAP'!$G$20)</f>
        <v>-</v>
      </c>
      <c r="W33" s="135" t="str">
        <f>IF(W26="-","-",SUM(W26:W31)*'3i PAAC PAP'!$G$20)</f>
        <v>-</v>
      </c>
      <c r="X33" s="135" t="str">
        <f>IF(X26="-","-",SUM(X26:X31)*'3i PAAC PAP'!$G$20)</f>
        <v>-</v>
      </c>
      <c r="Y33" s="135" t="str">
        <f>IF(Y26="-","-",SUM(Y26:Y31)*'3i PAAC PAP'!$G$20)</f>
        <v>-</v>
      </c>
      <c r="Z33" s="135" t="str">
        <f>IF(Z26="-","-",SUM(Z26:Z31)*'3i PAAC PAP'!$G$20)</f>
        <v>-</v>
      </c>
      <c r="AA33" s="29"/>
    </row>
    <row r="34" spans="1:27" s="30" customFormat="1" ht="11.5" x14ac:dyDescent="0.25">
      <c r="A34" s="273">
        <v>9</v>
      </c>
      <c r="B34" s="138" t="s">
        <v>398</v>
      </c>
      <c r="C34" s="138" t="s">
        <v>548</v>
      </c>
      <c r="D34" s="136" t="s">
        <v>320</v>
      </c>
      <c r="E34" s="137"/>
      <c r="F34" s="31"/>
      <c r="G34" s="135">
        <f>IF(G26="-","-",SUM(G26:G33)*'3j EBIT'!$E$8)</f>
        <v>9.4002446662157801</v>
      </c>
      <c r="H34" s="135">
        <f>IF(H26="-","-",SUM(H26:H33)*'3j EBIT'!$E$8)</f>
        <v>9.0172178469038524</v>
      </c>
      <c r="I34" s="135">
        <f>IF(I26="-","-",SUM(I26:I33)*'3j EBIT'!$E$8)</f>
        <v>9.3420554752652016</v>
      </c>
      <c r="J34" s="135">
        <f>IF(J26="-","-",SUM(J26:J33)*'3j EBIT'!$E$8)</f>
        <v>9.1666237699561766</v>
      </c>
      <c r="K34" s="135">
        <f>IF(K26="-","-",SUM(K26:K33)*'3j EBIT'!$E$8)</f>
        <v>9.8629710012069864</v>
      </c>
      <c r="L34" s="135">
        <f>IF(L26="-","-",SUM(L26:L33)*'3j EBIT'!$E$8)</f>
        <v>9.747745266122962</v>
      </c>
      <c r="M34" s="135">
        <f>IF(M26="-","-",SUM(M26:M33)*'3j EBIT'!$E$8)</f>
        <v>10.588048712330652</v>
      </c>
      <c r="N34" s="135">
        <f>IF(N26="-","-",SUM(N26:N33)*'3j EBIT'!$E$8)</f>
        <v>11.040391485989888</v>
      </c>
      <c r="O34" s="31"/>
      <c r="P34" s="135" t="str">
        <f>IF(P26="-","-",SUM(P26:P33)*'3j EBIT'!$E$8)</f>
        <v>-</v>
      </c>
      <c r="Q34" s="135" t="str">
        <f>IF(Q26="-","-",SUM(Q26:Q33)*'3j EBIT'!$E$8)</f>
        <v>-</v>
      </c>
      <c r="R34" s="135" t="str">
        <f>IF(R26="-","-",SUM(R26:R33)*'3j EBIT'!$E$8)</f>
        <v>-</v>
      </c>
      <c r="S34" s="135" t="str">
        <f>IF(S26="-","-",SUM(S26:S33)*'3j EBIT'!$E$8)</f>
        <v>-</v>
      </c>
      <c r="T34" s="135" t="str">
        <f>IF(T26="-","-",SUM(T26:T33)*'3j EBIT'!$E$8)</f>
        <v>-</v>
      </c>
      <c r="U34" s="135" t="str">
        <f>IF(U26="-","-",SUM(U26:U33)*'3j EBIT'!$E$8)</f>
        <v>-</v>
      </c>
      <c r="V34" s="135" t="str">
        <f>IF(V26="-","-",SUM(V26:V33)*'3j EBIT'!$E$8)</f>
        <v>-</v>
      </c>
      <c r="W34" s="135" t="str">
        <f>IF(W26="-","-",SUM(W26:W33)*'3j EBIT'!$E$8)</f>
        <v>-</v>
      </c>
      <c r="X34" s="135" t="str">
        <f>IF(X26="-","-",SUM(X26:X33)*'3j EBIT'!$E$8)</f>
        <v>-</v>
      </c>
      <c r="Y34" s="135" t="str">
        <f>IF(Y26="-","-",SUM(Y26:Y33)*'3j EBIT'!$E$8)</f>
        <v>-</v>
      </c>
      <c r="Z34" s="135" t="str">
        <f>IF(Z26="-","-",SUM(Z26:Z33)*'3j EBIT'!$E$8)</f>
        <v>-</v>
      </c>
      <c r="AA34" s="29"/>
    </row>
    <row r="35" spans="1:27" s="30" customFormat="1" ht="11.5" x14ac:dyDescent="0.25">
      <c r="A35" s="273">
        <v>10</v>
      </c>
      <c r="B35" s="138" t="s">
        <v>294</v>
      </c>
      <c r="C35" s="188" t="s">
        <v>549</v>
      </c>
      <c r="D35" s="136" t="s">
        <v>320</v>
      </c>
      <c r="E35" s="136"/>
      <c r="F35" s="31"/>
      <c r="G35" s="135">
        <f>IF(G26="-","-",SUM(G26:G28,G30:G34)*'3k HAP'!$E$9)</f>
        <v>5.6675542202226517</v>
      </c>
      <c r="H35" s="135">
        <f>IF(H26="-","-",SUM(H26:H28,H30:H34)*'3k HAP'!$E$9)</f>
        <v>5.3595159364802214</v>
      </c>
      <c r="I35" s="135">
        <f>IF(I26="-","-",SUM(I26:I28,I30:I34)*'3k HAP'!$E$9)</f>
        <v>5.407489820085515</v>
      </c>
      <c r="J35" s="135">
        <f>IF(J26="-","-",SUM(J26:J28,J30:J34)*'3k HAP'!$E$9)</f>
        <v>5.2792988280044923</v>
      </c>
      <c r="K35" s="135">
        <f>IF(K26="-","-",SUM(K26:K28,K30:K34)*'3k HAP'!$E$9)</f>
        <v>5.9207949818027936</v>
      </c>
      <c r="L35" s="135">
        <f>IF(L26="-","-",SUM(L26:L28,L30:L34)*'3k HAP'!$E$9)</f>
        <v>5.8185594098996196</v>
      </c>
      <c r="M35" s="135">
        <f>IF(M26="-","-",SUM(M26:M28,M30:M34)*'3k HAP'!$E$9)</f>
        <v>6.5106006016225901</v>
      </c>
      <c r="N35" s="135">
        <f>IF(N26="-","-",SUM(N26:N28,N30:N34)*'3k HAP'!$E$9)</f>
        <v>6.8674723996562586</v>
      </c>
      <c r="O35" s="31"/>
      <c r="P35" s="135" t="str">
        <f>IF(P26="-","-",SUM(P26:P28,P30:P34)*'3k HAP'!$E$9)</f>
        <v>-</v>
      </c>
      <c r="Q35" s="135" t="str">
        <f>IF(Q26="-","-",SUM(Q26:Q28,Q30:Q34)*'3k HAP'!$E$9)</f>
        <v>-</v>
      </c>
      <c r="R35" s="135" t="str">
        <f>IF(R26="-","-",SUM(R26:R28,R30:R34)*'3k HAP'!$E$9)</f>
        <v>-</v>
      </c>
      <c r="S35" s="135" t="str">
        <f>IF(S26="-","-",SUM(S26:S28,S30:S34)*'3k HAP'!$E$9)</f>
        <v>-</v>
      </c>
      <c r="T35" s="135" t="str">
        <f>IF(T26="-","-",SUM(T26:T28,T30:T34)*'3k HAP'!$E$9)</f>
        <v>-</v>
      </c>
      <c r="U35" s="135" t="str">
        <f>IF(U26="-","-",SUM(U26:U28,U30:U34)*'3k HAP'!$E$9)</f>
        <v>-</v>
      </c>
      <c r="V35" s="135" t="str">
        <f>IF(V26="-","-",SUM(V26:V28,V30:V34)*'3k HAP'!$E$9)</f>
        <v>-</v>
      </c>
      <c r="W35" s="135" t="str">
        <f>IF(W26="-","-",SUM(W26:W28,W30:W34)*'3k HAP'!$E$9)</f>
        <v>-</v>
      </c>
      <c r="X35" s="135" t="str">
        <f>IF(X26="-","-",SUM(X26:X28,X30:X34)*'3k HAP'!$E$9)</f>
        <v>-</v>
      </c>
      <c r="Y35" s="135" t="str">
        <f>IF(Y26="-","-",SUM(Y26:Y28,Y30:Y34)*'3k HAP'!$E$9)</f>
        <v>-</v>
      </c>
      <c r="Z35" s="135" t="str">
        <f>IF(Z26="-","-",SUM(Z26:Z28,Z30:Z34)*'3k HAP'!$E$9)</f>
        <v>-</v>
      </c>
      <c r="AA35" s="29"/>
    </row>
    <row r="36" spans="1:27" s="30" customFormat="1" ht="11.5" x14ac:dyDescent="0.25">
      <c r="A36" s="273">
        <v>11</v>
      </c>
      <c r="B36" s="138" t="s">
        <v>46</v>
      </c>
      <c r="C36" s="138" t="str">
        <f>B36&amp;"_"&amp;D36</f>
        <v>Total_East Midlands</v>
      </c>
      <c r="D36" s="136" t="s">
        <v>320</v>
      </c>
      <c r="E36" s="137"/>
      <c r="F36" s="31"/>
      <c r="G36" s="135">
        <f t="shared" ref="G36:N36" si="2">IF(G26="-","-",SUM(G26:G35))</f>
        <v>509.81751816095323</v>
      </c>
      <c r="H36" s="135">
        <f t="shared" si="2"/>
        <v>488.96714677832369</v>
      </c>
      <c r="I36" s="135">
        <f t="shared" si="2"/>
        <v>506.43667557246658</v>
      </c>
      <c r="J36" s="135">
        <f t="shared" si="2"/>
        <v>496.89980522723312</v>
      </c>
      <c r="K36" s="135">
        <f t="shared" si="2"/>
        <v>534.88750288864071</v>
      </c>
      <c r="L36" s="135">
        <f t="shared" si="2"/>
        <v>528.60552920881003</v>
      </c>
      <c r="M36" s="135">
        <f t="shared" si="2"/>
        <v>574.36437101556658</v>
      </c>
      <c r="N36" s="135">
        <f t="shared" si="2"/>
        <v>598.98109999037706</v>
      </c>
      <c r="O36" s="31"/>
      <c r="P36" s="135" t="str">
        <f t="shared" ref="P36:Z36" si="3">IF(P26="-","-",SUM(P26:P35))</f>
        <v>-</v>
      </c>
      <c r="Q36" s="135" t="str">
        <f t="shared" si="3"/>
        <v>-</v>
      </c>
      <c r="R36" s="135" t="str">
        <f t="shared" si="3"/>
        <v>-</v>
      </c>
      <c r="S36" s="135" t="str">
        <f t="shared" si="3"/>
        <v>-</v>
      </c>
      <c r="T36" s="135" t="str">
        <f t="shared" si="3"/>
        <v>-</v>
      </c>
      <c r="U36" s="135" t="str">
        <f t="shared" si="3"/>
        <v>-</v>
      </c>
      <c r="V36" s="135" t="str">
        <f t="shared" si="3"/>
        <v>-</v>
      </c>
      <c r="W36" s="135" t="str">
        <f t="shared" si="3"/>
        <v>-</v>
      </c>
      <c r="X36" s="135" t="str">
        <f t="shared" si="3"/>
        <v>-</v>
      </c>
      <c r="Y36" s="135" t="str">
        <f t="shared" si="3"/>
        <v>-</v>
      </c>
      <c r="Z36" s="135" t="str">
        <f t="shared" si="3"/>
        <v>-</v>
      </c>
      <c r="AA36" s="29"/>
    </row>
    <row r="37" spans="1:27" s="30" customFormat="1" ht="11.5" x14ac:dyDescent="0.25">
      <c r="A37" s="273">
        <v>1</v>
      </c>
      <c r="B37" s="142" t="s">
        <v>353</v>
      </c>
      <c r="C37" s="142" t="s">
        <v>344</v>
      </c>
      <c r="D37" s="133" t="s">
        <v>321</v>
      </c>
      <c r="E37" s="134"/>
      <c r="F37" s="31"/>
      <c r="G37" s="41">
        <f>IF('3a DF'!H16="-","-",'3a DF'!H16)</f>
        <v>189.48592151205523</v>
      </c>
      <c r="H37" s="41">
        <f>'3a DF'!I16</f>
        <v>169.74118863093571</v>
      </c>
      <c r="I37" s="41">
        <f>'3a DF'!J16</f>
        <v>152.90243184374506</v>
      </c>
      <c r="J37" s="41">
        <f>'3a DF'!K16</f>
        <v>145.30549994729972</v>
      </c>
      <c r="K37" s="41">
        <f>'3a DF'!L16</f>
        <v>169.98331556201933</v>
      </c>
      <c r="L37" s="41">
        <f>'3a DF'!M16</f>
        <v>163.39486019439465</v>
      </c>
      <c r="M37" s="41">
        <f>'3a DF'!N16</f>
        <v>175.66607702937753</v>
      </c>
      <c r="N37" s="41">
        <f>'3a DF'!O16</f>
        <v>195.46497005173524</v>
      </c>
      <c r="O37" s="31"/>
      <c r="P37" s="41" t="str">
        <f>'3a DF'!Q16</f>
        <v>-</v>
      </c>
      <c r="Q37" s="41" t="str">
        <f>'3a DF'!R16</f>
        <v>-</v>
      </c>
      <c r="R37" s="41" t="str">
        <f>'3a DF'!S16</f>
        <v>-</v>
      </c>
      <c r="S37" s="41" t="str">
        <f>'3a DF'!T16</f>
        <v>-</v>
      </c>
      <c r="T37" s="41" t="str">
        <f>'3a DF'!U16</f>
        <v>-</v>
      </c>
      <c r="U37" s="41" t="str">
        <f>'3a DF'!V16</f>
        <v>-</v>
      </c>
      <c r="V37" s="41" t="str">
        <f>'3a DF'!W16</f>
        <v>-</v>
      </c>
      <c r="W37" s="41" t="str">
        <f>'3a DF'!X16</f>
        <v>-</v>
      </c>
      <c r="X37" s="41" t="str">
        <f>'3a DF'!Y16</f>
        <v>-</v>
      </c>
      <c r="Y37" s="41" t="str">
        <f>'3a DF'!Z16</f>
        <v>-</v>
      </c>
      <c r="Z37" s="41" t="str">
        <f>'3a DF'!AA16</f>
        <v>-</v>
      </c>
      <c r="AA37" s="29"/>
    </row>
    <row r="38" spans="1:27" s="30" customFormat="1" ht="11.5" x14ac:dyDescent="0.25">
      <c r="A38" s="273">
        <v>2</v>
      </c>
      <c r="B38" s="142" t="s">
        <v>353</v>
      </c>
      <c r="C38" s="142" t="s">
        <v>303</v>
      </c>
      <c r="D38" s="133" t="s">
        <v>321</v>
      </c>
      <c r="E38" s="134"/>
      <c r="F38" s="31"/>
      <c r="G38" s="41">
        <f>IF('3b CM'!F15="-","-",'3b CM'!F15)</f>
        <v>5.6226213443823357E-2</v>
      </c>
      <c r="H38" s="41">
        <f>'3b CM'!G15</f>
        <v>8.4339320165735032E-2</v>
      </c>
      <c r="I38" s="41">
        <f>'3b CM'!H15</f>
        <v>0.2655753507658698</v>
      </c>
      <c r="J38" s="41">
        <f>'3b CM'!I15</f>
        <v>0.27007690474750684</v>
      </c>
      <c r="K38" s="41">
        <f>'3b CM'!J15</f>
        <v>3.4688120117771488</v>
      </c>
      <c r="L38" s="41">
        <f>'3b CM'!K15</f>
        <v>3.3650981681343572</v>
      </c>
      <c r="M38" s="41">
        <f>'3b CM'!L15</f>
        <v>11.907204039153976</v>
      </c>
      <c r="N38" s="41">
        <f>'3b CM'!M15</f>
        <v>11.319326858738016</v>
      </c>
      <c r="O38" s="31"/>
      <c r="P38" s="41" t="str">
        <f>'3b CM'!O15</f>
        <v>-</v>
      </c>
      <c r="Q38" s="41" t="str">
        <f>'3b CM'!P15</f>
        <v>-</v>
      </c>
      <c r="R38" s="41" t="str">
        <f>'3b CM'!Q15</f>
        <v>-</v>
      </c>
      <c r="S38" s="41" t="str">
        <f>'3b CM'!R15</f>
        <v>-</v>
      </c>
      <c r="T38" s="41" t="str">
        <f>'3b CM'!S15</f>
        <v>-</v>
      </c>
      <c r="U38" s="41" t="str">
        <f>'3b CM'!T15</f>
        <v>-</v>
      </c>
      <c r="V38" s="41" t="str">
        <f>'3b CM'!U15</f>
        <v>-</v>
      </c>
      <c r="W38" s="41" t="str">
        <f>'3b CM'!V15</f>
        <v>-</v>
      </c>
      <c r="X38" s="41" t="str">
        <f>'3b CM'!W15</f>
        <v>-</v>
      </c>
      <c r="Y38" s="41" t="str">
        <f>'3b CM'!X15</f>
        <v>-</v>
      </c>
      <c r="Z38" s="41" t="str">
        <f>'3b CM'!Y15</f>
        <v>-</v>
      </c>
      <c r="AA38" s="29"/>
    </row>
    <row r="39" spans="1:27" s="30" customFormat="1" ht="11.5" x14ac:dyDescent="0.25">
      <c r="A39" s="273">
        <v>3</v>
      </c>
      <c r="B39" s="142" t="s">
        <v>2</v>
      </c>
      <c r="C39" s="142" t="s">
        <v>345</v>
      </c>
      <c r="D39" s="133" t="s">
        <v>321</v>
      </c>
      <c r="E39" s="134"/>
      <c r="F39" s="31"/>
      <c r="G39" s="41">
        <f>IF('3c PC'!G16="-","-",'3c PC'!G16)</f>
        <v>68.691489961573978</v>
      </c>
      <c r="H39" s="41">
        <f>'3c PC'!H16</f>
        <v>68.67138727993634</v>
      </c>
      <c r="I39" s="41">
        <f>'3c PC'!I16</f>
        <v>86.613712200026143</v>
      </c>
      <c r="J39" s="41">
        <f>'3c PC'!J16</f>
        <v>85.614232169105591</v>
      </c>
      <c r="K39" s="41">
        <f>'3c PC'!K16</f>
        <v>97.877542817071387</v>
      </c>
      <c r="L39" s="41">
        <f>'3c PC'!L16</f>
        <v>97.06566778235171</v>
      </c>
      <c r="M39" s="41">
        <f>'3c PC'!M16</f>
        <v>118.56217933957592</v>
      </c>
      <c r="N39" s="41">
        <f>'3c PC'!N16</f>
        <v>116.36929151604633</v>
      </c>
      <c r="O39" s="31"/>
      <c r="P39" s="41" t="str">
        <f>'3c PC'!P16</f>
        <v>-</v>
      </c>
      <c r="Q39" s="41" t="str">
        <f>'3c PC'!Q16</f>
        <v>-</v>
      </c>
      <c r="R39" s="41" t="str">
        <f>'3c PC'!R16</f>
        <v>-</v>
      </c>
      <c r="S39" s="41" t="str">
        <f>'3c PC'!S16</f>
        <v>-</v>
      </c>
      <c r="T39" s="41" t="str">
        <f>'3c PC'!T16</f>
        <v>-</v>
      </c>
      <c r="U39" s="41" t="str">
        <f>'3c PC'!U16</f>
        <v>-</v>
      </c>
      <c r="V39" s="41" t="str">
        <f>'3c PC'!V16</f>
        <v>-</v>
      </c>
      <c r="W39" s="41" t="str">
        <f>'3c PC'!W16</f>
        <v>-</v>
      </c>
      <c r="X39" s="41" t="str">
        <f>'3c PC'!X16</f>
        <v>-</v>
      </c>
      <c r="Y39" s="41" t="str">
        <f>'3c PC'!Y16</f>
        <v>-</v>
      </c>
      <c r="Z39" s="41" t="str">
        <f>'3c PC'!Z16</f>
        <v>-</v>
      </c>
      <c r="AA39" s="29"/>
    </row>
    <row r="40" spans="1:27" s="30" customFormat="1" ht="11.5" x14ac:dyDescent="0.25">
      <c r="A40" s="273">
        <v>4</v>
      </c>
      <c r="B40" s="142" t="s">
        <v>355</v>
      </c>
      <c r="C40" s="142" t="s">
        <v>346</v>
      </c>
      <c r="D40" s="133" t="s">
        <v>321</v>
      </c>
      <c r="E40" s="134"/>
      <c r="F40" s="31"/>
      <c r="G40" s="41">
        <f>IF('3d NC-Elec'!H30="-","-",'3d NC-Elec'!H30)</f>
        <v>107.6690008178043</v>
      </c>
      <c r="H40" s="41">
        <f>'3d NC-Elec'!I30</f>
        <v>108.41258580512795</v>
      </c>
      <c r="I40" s="41">
        <f>'3d NC-Elec'!J30</f>
        <v>121.65288893089296</v>
      </c>
      <c r="J40" s="41">
        <f>'3d NC-Elec'!K30</f>
        <v>121.09361275955513</v>
      </c>
      <c r="K40" s="41">
        <f>'3d NC-Elec'!L30</f>
        <v>107.46045132117443</v>
      </c>
      <c r="L40" s="41">
        <f>'3d NC-Elec'!M30</f>
        <v>108.35187148354184</v>
      </c>
      <c r="M40" s="41">
        <f>'3d NC-Elec'!N30</f>
        <v>111.26268585112042</v>
      </c>
      <c r="N40" s="41">
        <f>'3d NC-Elec'!O30</f>
        <v>110.86251431726572</v>
      </c>
      <c r="O40" s="31"/>
      <c r="P40" s="41" t="str">
        <f>'3d NC-Elec'!Q30</f>
        <v>-</v>
      </c>
      <c r="Q40" s="41" t="str">
        <f>'3d NC-Elec'!R30</f>
        <v>-</v>
      </c>
      <c r="R40" s="41" t="str">
        <f>'3d NC-Elec'!S30</f>
        <v>-</v>
      </c>
      <c r="S40" s="41" t="str">
        <f>'3d NC-Elec'!T30</f>
        <v>-</v>
      </c>
      <c r="T40" s="41" t="str">
        <f>'3d NC-Elec'!U30</f>
        <v>-</v>
      </c>
      <c r="U40" s="41" t="str">
        <f>'3d NC-Elec'!V30</f>
        <v>-</v>
      </c>
      <c r="V40" s="41" t="str">
        <f>'3d NC-Elec'!W30</f>
        <v>-</v>
      </c>
      <c r="W40" s="41" t="str">
        <f>'3d NC-Elec'!X30</f>
        <v>-</v>
      </c>
      <c r="X40" s="41" t="str">
        <f>'3d NC-Elec'!Y30</f>
        <v>-</v>
      </c>
      <c r="Y40" s="41" t="str">
        <f>'3d NC-Elec'!Z30</f>
        <v>-</v>
      </c>
      <c r="Z40" s="41" t="str">
        <f>'3d NC-Elec'!AA30</f>
        <v>-</v>
      </c>
      <c r="AA40" s="29"/>
    </row>
    <row r="41" spans="1:27" s="30" customFormat="1" ht="12.4" customHeight="1" x14ac:dyDescent="0.25">
      <c r="A41" s="273">
        <v>5</v>
      </c>
      <c r="B41" s="142" t="s">
        <v>352</v>
      </c>
      <c r="C41" s="142" t="s">
        <v>347</v>
      </c>
      <c r="D41" s="133" t="s">
        <v>321</v>
      </c>
      <c r="E41" s="134"/>
      <c r="F41" s="31"/>
      <c r="G41" s="41">
        <f>IF('3f CPIH'!C$16="-","-",'3g OC '!$E$8*('3f CPIH'!C$16/'3f CPIH'!$G$16))</f>
        <v>76.533089989502642</v>
      </c>
      <c r="H41" s="41">
        <f>IF('3f CPIH'!D$16="-","-",'3g OC '!$E$8*('3f CPIH'!D$16/'3f CPIH'!$G$16))</f>
        <v>76.686309388881014</v>
      </c>
      <c r="I41" s="41">
        <f>IF('3f CPIH'!E$16="-","-",'3g OC '!$E$8*('3f CPIH'!E$16/'3f CPIH'!$G$16))</f>
        <v>76.916138487948601</v>
      </c>
      <c r="J41" s="41">
        <f>IF('3f CPIH'!F$16="-","-",'3g OC '!$E$8*('3f CPIH'!F$16/'3f CPIH'!$G$16))</f>
        <v>77.375796686083746</v>
      </c>
      <c r="K41" s="41">
        <f>IF('3f CPIH'!G$16="-","-",'3g OC '!$E$8*('3f CPIH'!G$16/'3f CPIH'!$G$16))</f>
        <v>78.29511308235405</v>
      </c>
      <c r="L41" s="41">
        <f>IF('3f CPIH'!H$16="-","-",'3g OC '!$E$8*('3f CPIH'!H$16/'3f CPIH'!$G$16))</f>
        <v>79.291039178313554</v>
      </c>
      <c r="M41" s="41">
        <f>IF('3f CPIH'!I$16="-","-",'3g OC '!$E$8*('3f CPIH'!I$16/'3f CPIH'!$G$16))</f>
        <v>80.440184673651416</v>
      </c>
      <c r="N41" s="41">
        <f>IF('3f CPIH'!J$16="-","-",'3g OC '!$E$8*('3f CPIH'!J$16/'3f CPIH'!$G$16))</f>
        <v>81.129671970854147</v>
      </c>
      <c r="O41" s="31"/>
      <c r="P41" s="41">
        <f>IF('3f CPIH'!L$16="-","-",'3g OC '!$E$8*('3f CPIH'!L$16/'3f CPIH'!$G$16))</f>
        <v>81.129671970854147</v>
      </c>
      <c r="Q41" s="41" t="str">
        <f>IF('3f CPIH'!M$16="-","-",'3g OC '!$E$8*('3f CPIH'!M$16/'3f CPIH'!$G$16))</f>
        <v>-</v>
      </c>
      <c r="R41" s="41" t="str">
        <f>IF('3f CPIH'!N$16="-","-",'3g OC '!$E$8*('3f CPIH'!N$16/'3f CPIH'!$G$16))</f>
        <v>-</v>
      </c>
      <c r="S41" s="41" t="str">
        <f>IF('3f CPIH'!O$16="-","-",'3g OC '!$E$8*('3f CPIH'!O$16/'3f CPIH'!$G$16))</f>
        <v>-</v>
      </c>
      <c r="T41" s="41" t="str">
        <f>IF('3f CPIH'!P$16="-","-",'3g OC '!$E$8*('3f CPIH'!P$16/'3f CPIH'!$G$16))</f>
        <v>-</v>
      </c>
      <c r="U41" s="41" t="str">
        <f>IF('3f CPIH'!Q$16="-","-",'3g OC '!$E$8*('3f CPIH'!Q$16/'3f CPIH'!$G$16))</f>
        <v>-</v>
      </c>
      <c r="V41" s="41" t="str">
        <f>IF('3f CPIH'!R$16="-","-",'3g OC '!$E$8*('3f CPIH'!R$16/'3f CPIH'!$G$16))</f>
        <v>-</v>
      </c>
      <c r="W41" s="41" t="str">
        <f>IF('3f CPIH'!S$16="-","-",'3g OC '!$E$8*('3f CPIH'!S$16/'3f CPIH'!$G$16))</f>
        <v>-</v>
      </c>
      <c r="X41" s="41" t="str">
        <f>IF('3f CPIH'!T$16="-","-",'3g OC '!$E$8*('3f CPIH'!T$16/'3f CPIH'!$G$16))</f>
        <v>-</v>
      </c>
      <c r="Y41" s="41" t="str">
        <f>IF('3f CPIH'!U$16="-","-",'3g OC '!$E$8*('3f CPIH'!U$16/'3f CPIH'!$G$16))</f>
        <v>-</v>
      </c>
      <c r="Z41" s="41" t="str">
        <f>IF('3f CPIH'!V$16="-","-",'3g OC '!$E$8*('3f CPIH'!V$16/'3f CPIH'!$G$16))</f>
        <v>-</v>
      </c>
      <c r="AA41" s="29"/>
    </row>
    <row r="42" spans="1:27" s="30" customFormat="1" ht="11.5" x14ac:dyDescent="0.25">
      <c r="A42" s="273">
        <v>6</v>
      </c>
      <c r="B42" s="142" t="s">
        <v>352</v>
      </c>
      <c r="C42" s="142" t="s">
        <v>45</v>
      </c>
      <c r="D42" s="133" t="s">
        <v>321</v>
      </c>
      <c r="E42" s="134"/>
      <c r="F42" s="31"/>
      <c r="G42" s="41" t="s">
        <v>336</v>
      </c>
      <c r="H42" s="41" t="s">
        <v>336</v>
      </c>
      <c r="I42" s="41" t="s">
        <v>336</v>
      </c>
      <c r="J42" s="41" t="s">
        <v>336</v>
      </c>
      <c r="K42" s="41">
        <f>IF('3h SMNCC'!F$36="-","-",'3h SMNCC'!F$36)</f>
        <v>0</v>
      </c>
      <c r="L42" s="41">
        <f>IF('3h SMNCC'!G$36="-","-",'3h SMNCC'!G$36)</f>
        <v>-0.20799732489328449</v>
      </c>
      <c r="M42" s="41">
        <f>IF('3h SMNCC'!H$36="-","-",'3h SMNCC'!H$36)</f>
        <v>2.3528451635617831</v>
      </c>
      <c r="N42" s="41">
        <f>IF('3h SMNCC'!I$36="-","-",'3h SMNCC'!I$36)</f>
        <v>7.276170729762069</v>
      </c>
      <c r="O42" s="31"/>
      <c r="P42" s="41" t="str">
        <f>IF('3h SMNCC'!K$36="-","-",'3h SMNCC'!K$36)</f>
        <v>-</v>
      </c>
      <c r="Q42" s="41" t="str">
        <f>IF('3h SMNCC'!L$36="-","-",'3h SMNCC'!L$36)</f>
        <v>-</v>
      </c>
      <c r="R42" s="41" t="str">
        <f>IF('3h SMNCC'!M$36="-","-",'3h SMNCC'!M$36)</f>
        <v>-</v>
      </c>
      <c r="S42" s="41" t="str">
        <f>IF('3h SMNCC'!N$36="-","-",'3h SMNCC'!N$36)</f>
        <v>-</v>
      </c>
      <c r="T42" s="41" t="str">
        <f>IF('3h SMNCC'!O$36="-","-",'3h SMNCC'!O$36)</f>
        <v>-</v>
      </c>
      <c r="U42" s="41" t="str">
        <f>IF('3h SMNCC'!P$36="-","-",'3h SMNCC'!P$36)</f>
        <v>-</v>
      </c>
      <c r="V42" s="41" t="str">
        <f>IF('3h SMNCC'!Q$36="-","-",'3h SMNCC'!Q$36)</f>
        <v>-</v>
      </c>
      <c r="W42" s="41" t="str">
        <f>IF('3h SMNCC'!R$36="-","-",'3h SMNCC'!R$36)</f>
        <v>-</v>
      </c>
      <c r="X42" s="41" t="str">
        <f>IF('3h SMNCC'!S$36="-","-",'3h SMNCC'!S$36)</f>
        <v>-</v>
      </c>
      <c r="Y42" s="41" t="str">
        <f>IF('3h SMNCC'!T$36="-","-",'3h SMNCC'!T$36)</f>
        <v>-</v>
      </c>
      <c r="Z42" s="41" t="str">
        <f>IF('3h SMNCC'!U$36="-","-",'3h SMNCC'!U$36)</f>
        <v>-</v>
      </c>
      <c r="AA42" s="29"/>
    </row>
    <row r="43" spans="1:27" s="30" customFormat="1" ht="11.5" x14ac:dyDescent="0.25">
      <c r="A43" s="273">
        <v>7</v>
      </c>
      <c r="B43" s="142" t="s">
        <v>352</v>
      </c>
      <c r="C43" s="142" t="s">
        <v>399</v>
      </c>
      <c r="D43" s="133" t="s">
        <v>321</v>
      </c>
      <c r="E43" s="134"/>
      <c r="F43" s="31"/>
      <c r="G43" s="41">
        <f>IF('3f CPIH'!C$16="-","-",'3i PAAC PAP'!$G$8*('3f CPIH'!C$16/'3f CPIH'!$G$16))</f>
        <v>12.553203379941255</v>
      </c>
      <c r="H43" s="41">
        <f>IF('3f CPIH'!D$16="-","-",'3i PAAC PAP'!$G$8*('3f CPIH'!D$16/'3f CPIH'!$G$16))</f>
        <v>12.578334918239436</v>
      </c>
      <c r="I43" s="41">
        <f>IF('3f CPIH'!E$16="-","-",'3i PAAC PAP'!$G$8*('3f CPIH'!E$16/'3f CPIH'!$G$16))</f>
        <v>12.616032225686709</v>
      </c>
      <c r="J43" s="41">
        <f>IF('3f CPIH'!F$16="-","-",'3i PAAC PAP'!$G$8*('3f CPIH'!F$16/'3f CPIH'!$G$16))</f>
        <v>12.691426840581251</v>
      </c>
      <c r="K43" s="41">
        <f>IF('3f CPIH'!G$16="-","-",'3i PAAC PAP'!$G$8*('3f CPIH'!G$16/'3f CPIH'!$G$16))</f>
        <v>12.842216070370334</v>
      </c>
      <c r="L43" s="41">
        <f>IF('3f CPIH'!H$16="-","-",'3i PAAC PAP'!$G$8*('3f CPIH'!H$16/'3f CPIH'!$G$16))</f>
        <v>13.005571069308509</v>
      </c>
      <c r="M43" s="41">
        <f>IF('3f CPIH'!I$16="-","-",'3i PAAC PAP'!$G$8*('3f CPIH'!I$16/'3f CPIH'!$G$16))</f>
        <v>13.194057606544863</v>
      </c>
      <c r="N43" s="41">
        <f>IF('3f CPIH'!J$16="-","-",'3i PAAC PAP'!$G$8*('3f CPIH'!J$16/'3f CPIH'!$G$16))</f>
        <v>13.307149528886677</v>
      </c>
      <c r="O43" s="31"/>
      <c r="P43" s="41">
        <f>IF('3f CPIH'!L$16="-","-",'3i PAAC PAP'!$G$8*('3f CPIH'!L$16/'3f CPIH'!$G$16))</f>
        <v>13.307149528886677</v>
      </c>
      <c r="Q43" s="41" t="str">
        <f>IF('3f CPIH'!M$16="-","-",'3i PAAC PAP'!$G$8*('3f CPIH'!M$16/'3f CPIH'!$G$16))</f>
        <v>-</v>
      </c>
      <c r="R43" s="41" t="str">
        <f>IF('3f CPIH'!N$16="-","-",'3i PAAC PAP'!$G$8*('3f CPIH'!N$16/'3f CPIH'!$G$16))</f>
        <v>-</v>
      </c>
      <c r="S43" s="41" t="str">
        <f>IF('3f CPIH'!O$16="-","-",'3i PAAC PAP'!$G$8*('3f CPIH'!O$16/'3f CPIH'!$G$16))</f>
        <v>-</v>
      </c>
      <c r="T43" s="41" t="str">
        <f>IF('3f CPIH'!P$16="-","-",'3i PAAC PAP'!$G$8*('3f CPIH'!P$16/'3f CPIH'!$G$16))</f>
        <v>-</v>
      </c>
      <c r="U43" s="41" t="str">
        <f>IF('3f CPIH'!Q$16="-","-",'3i PAAC PAP'!$G$8*('3f CPIH'!Q$16/'3f CPIH'!$G$16))</f>
        <v>-</v>
      </c>
      <c r="V43" s="41" t="str">
        <f>IF('3f CPIH'!R$16="-","-",'3i PAAC PAP'!$G$8*('3f CPIH'!R$16/'3f CPIH'!$G$16))</f>
        <v>-</v>
      </c>
      <c r="W43" s="41" t="str">
        <f>IF('3f CPIH'!S$16="-","-",'3i PAAC PAP'!$G$8*('3f CPIH'!S$16/'3f CPIH'!$G$16))</f>
        <v>-</v>
      </c>
      <c r="X43" s="41" t="str">
        <f>IF('3f CPIH'!T$16="-","-",'3i PAAC PAP'!$G$8*('3f CPIH'!T$16/'3f CPIH'!$G$16))</f>
        <v>-</v>
      </c>
      <c r="Y43" s="41" t="str">
        <f>IF('3f CPIH'!U$16="-","-",'3i PAAC PAP'!$G$8*('3f CPIH'!U$16/'3f CPIH'!$G$16))</f>
        <v>-</v>
      </c>
      <c r="Z43" s="41" t="str">
        <f>IF('3f CPIH'!V$16="-","-",'3i PAAC PAP'!$G$8*('3f CPIH'!V$16/'3f CPIH'!$G$16))</f>
        <v>-</v>
      </c>
      <c r="AA43" s="29"/>
    </row>
    <row r="44" spans="1:27" s="30" customFormat="1" ht="11.5" x14ac:dyDescent="0.25">
      <c r="A44" s="273">
        <v>8</v>
      </c>
      <c r="B44" s="142" t="s">
        <v>352</v>
      </c>
      <c r="C44" s="142" t="s">
        <v>417</v>
      </c>
      <c r="D44" s="133" t="s">
        <v>321</v>
      </c>
      <c r="E44" s="134"/>
      <c r="F44" s="31"/>
      <c r="G44" s="41">
        <f>IF(G37="-","-",SUM(G37:G42)*'3i PAAC PAP'!$G$20)</f>
        <v>36.453588547802845</v>
      </c>
      <c r="H44" s="41">
        <f>IF(H37="-","-",SUM(H37:H42)*'3i PAAC PAP'!$G$20)</f>
        <v>34.901311963108995</v>
      </c>
      <c r="I44" s="41">
        <f>IF(I37="-","-",SUM(I37:I42)*'3i PAAC PAP'!$G$20)</f>
        <v>36.117014822323469</v>
      </c>
      <c r="J44" s="41">
        <f>IF(J37="-","-",SUM(J37:J42)*'3i PAAC PAP'!$G$20)</f>
        <v>35.400894089316097</v>
      </c>
      <c r="K44" s="41">
        <f>IF(K37="-","-",SUM(K37:K42)*'3i PAAC PAP'!$G$20)</f>
        <v>37.660604710142515</v>
      </c>
      <c r="L44" s="41">
        <f>IF(L37="-","-",SUM(L37:L42)*'3i PAAC PAP'!$G$20)</f>
        <v>37.180690831887908</v>
      </c>
      <c r="M44" s="41">
        <f>IF(M37="-","-",SUM(M37:M42)*'3i PAAC PAP'!$G$20)</f>
        <v>41.212230736227426</v>
      </c>
      <c r="N44" s="41">
        <f>IF(N37="-","-",SUM(N37:N42)*'3i PAAC PAP'!$G$20)</f>
        <v>43.043889589072435</v>
      </c>
      <c r="O44" s="31"/>
      <c r="P44" s="41" t="str">
        <f>IF(P37="-","-",SUM(P37:P42)*'3i PAAC PAP'!$G$20)</f>
        <v>-</v>
      </c>
      <c r="Q44" s="41" t="str">
        <f>IF(Q37="-","-",SUM(Q37:Q42)*'3i PAAC PAP'!$G$20)</f>
        <v>-</v>
      </c>
      <c r="R44" s="41" t="str">
        <f>IF(R37="-","-",SUM(R37:R42)*'3i PAAC PAP'!$G$20)</f>
        <v>-</v>
      </c>
      <c r="S44" s="41" t="str">
        <f>IF(S37="-","-",SUM(S37:S42)*'3i PAAC PAP'!$G$20)</f>
        <v>-</v>
      </c>
      <c r="T44" s="41" t="str">
        <f>IF(T37="-","-",SUM(T37:T42)*'3i PAAC PAP'!$G$20)</f>
        <v>-</v>
      </c>
      <c r="U44" s="41" t="str">
        <f>IF(U37="-","-",SUM(U37:U42)*'3i PAAC PAP'!$G$20)</f>
        <v>-</v>
      </c>
      <c r="V44" s="41" t="str">
        <f>IF(V37="-","-",SUM(V37:V42)*'3i PAAC PAP'!$G$20)</f>
        <v>-</v>
      </c>
      <c r="W44" s="41" t="str">
        <f>IF(W37="-","-",SUM(W37:W42)*'3i PAAC PAP'!$G$20)</f>
        <v>-</v>
      </c>
      <c r="X44" s="41" t="str">
        <f>IF(X37="-","-",SUM(X37:X42)*'3i PAAC PAP'!$G$20)</f>
        <v>-</v>
      </c>
      <c r="Y44" s="41" t="str">
        <f>IF(Y37="-","-",SUM(Y37:Y42)*'3i PAAC PAP'!$G$20)</f>
        <v>-</v>
      </c>
      <c r="Z44" s="41" t="str">
        <f>IF(Z37="-","-",SUM(Z37:Z42)*'3i PAAC PAP'!$G$20)</f>
        <v>-</v>
      </c>
      <c r="AA44" s="29"/>
    </row>
    <row r="45" spans="1:27" s="30" customFormat="1" ht="11.5" x14ac:dyDescent="0.25">
      <c r="A45" s="273">
        <v>9</v>
      </c>
      <c r="B45" s="142" t="s">
        <v>398</v>
      </c>
      <c r="C45" s="142" t="s">
        <v>548</v>
      </c>
      <c r="D45" s="140" t="s">
        <v>321</v>
      </c>
      <c r="E45" s="134"/>
      <c r="F45" s="31"/>
      <c r="G45" s="41">
        <f>IF(G37="-","-",SUM(G37:G44)*'3j EBIT'!$E$8)</f>
        <v>9.3374078880203566</v>
      </c>
      <c r="H45" s="41">
        <f>IF(H37="-","-",SUM(H37:H44)*'3j EBIT'!$E$8)</f>
        <v>8.9504336888215068</v>
      </c>
      <c r="I45" s="41">
        <f>IF(I37="-","-",SUM(I37:I44)*'3j EBIT'!$E$8)</f>
        <v>9.2545920833663864</v>
      </c>
      <c r="J45" s="41">
        <f>IF(J37="-","-",SUM(J37:J44)*'3j EBIT'!$E$8)</f>
        <v>9.0772792485370921</v>
      </c>
      <c r="K45" s="41">
        <f>IF(K37="-","-",SUM(K37:K44)*'3j EBIT'!$E$8)</f>
        <v>9.6441730559232752</v>
      </c>
      <c r="L45" s="41">
        <f>IF(L37="-","-",SUM(L37:L44)*'3j EBIT'!$E$8)</f>
        <v>9.527489226277746</v>
      </c>
      <c r="M45" s="41">
        <f>IF(M37="-","-",SUM(M37:M44)*'3j EBIT'!$E$8)</f>
        <v>10.537351824345052</v>
      </c>
      <c r="N45" s="41">
        <f>IF(N37="-","-",SUM(N37:N44)*'3j EBIT'!$E$8)</f>
        <v>10.996686706684855</v>
      </c>
      <c r="O45" s="31"/>
      <c r="P45" s="41" t="str">
        <f>IF(P37="-","-",SUM(P37:P44)*'3j EBIT'!$E$8)</f>
        <v>-</v>
      </c>
      <c r="Q45" s="41" t="str">
        <f>IF(Q37="-","-",SUM(Q37:Q44)*'3j EBIT'!$E$8)</f>
        <v>-</v>
      </c>
      <c r="R45" s="41" t="str">
        <f>IF(R37="-","-",SUM(R37:R44)*'3j EBIT'!$E$8)</f>
        <v>-</v>
      </c>
      <c r="S45" s="41" t="str">
        <f>IF(S37="-","-",SUM(S37:S44)*'3j EBIT'!$E$8)</f>
        <v>-</v>
      </c>
      <c r="T45" s="41" t="str">
        <f>IF(T37="-","-",SUM(T37:T44)*'3j EBIT'!$E$8)</f>
        <v>-</v>
      </c>
      <c r="U45" s="41" t="str">
        <f>IF(U37="-","-",SUM(U37:U44)*'3j EBIT'!$E$8)</f>
        <v>-</v>
      </c>
      <c r="V45" s="41" t="str">
        <f>IF(V37="-","-",SUM(V37:V44)*'3j EBIT'!$E$8)</f>
        <v>-</v>
      </c>
      <c r="W45" s="41" t="str">
        <f>IF(W37="-","-",SUM(W37:W44)*'3j EBIT'!$E$8)</f>
        <v>-</v>
      </c>
      <c r="X45" s="41" t="str">
        <f>IF(X37="-","-",SUM(X37:X44)*'3j EBIT'!$E$8)</f>
        <v>-</v>
      </c>
      <c r="Y45" s="41" t="str">
        <f>IF(Y37="-","-",SUM(Y37:Y44)*'3j EBIT'!$E$8)</f>
        <v>-</v>
      </c>
      <c r="Z45" s="41" t="str">
        <f>IF(Z37="-","-",SUM(Z37:Z44)*'3j EBIT'!$E$8)</f>
        <v>-</v>
      </c>
      <c r="AA45" s="29"/>
    </row>
    <row r="46" spans="1:27" s="30" customFormat="1" ht="11.5" x14ac:dyDescent="0.25">
      <c r="A46" s="273">
        <v>10</v>
      </c>
      <c r="B46" s="142" t="s">
        <v>294</v>
      </c>
      <c r="C46" s="190" t="s">
        <v>549</v>
      </c>
      <c r="D46" s="140" t="s">
        <v>321</v>
      </c>
      <c r="E46" s="133"/>
      <c r="F46" s="31"/>
      <c r="G46" s="41">
        <f>IF(G37="-","-",SUM(G37:G39,G41:G45)*'3k HAP'!$E$9)</f>
        <v>5.6909003202954249</v>
      </c>
      <c r="H46" s="41">
        <f>IF(H37="-","-",SUM(H37:H39,H41:H45)*'3k HAP'!$E$9)</f>
        <v>5.3796883516384195</v>
      </c>
      <c r="I46" s="41">
        <f>IF(I37="-","-",SUM(I37:I39,I41:I45)*'3k HAP'!$E$9)</f>
        <v>5.424163170859166</v>
      </c>
      <c r="J46" s="41">
        <f>IF(J37="-","-",SUM(J37:J39,J41:J45)*'3k HAP'!$E$9)</f>
        <v>5.294593598796955</v>
      </c>
      <c r="K46" s="41">
        <f>IF(K37="-","-",SUM(K37:K39,K41:K45)*'3k HAP'!$E$9)</f>
        <v>5.9320923832243198</v>
      </c>
      <c r="L46" s="41">
        <f>IF(L37="-","-",SUM(L37:L39,L41:L45)*'3k HAP'!$E$9)</f>
        <v>5.8285941542686803</v>
      </c>
      <c r="M46" s="41">
        <f>IF(M37="-","-",SUM(M37:M39,M41:M45)*'3k HAP'!$E$9)</f>
        <v>6.5705145079886869</v>
      </c>
      <c r="N46" s="41">
        <f>IF(N37="-","-",SUM(N37:N39,N41:N45)*'3k HAP'!$E$9)</f>
        <v>6.9329359788446991</v>
      </c>
      <c r="O46" s="31"/>
      <c r="P46" s="41" t="str">
        <f>IF(P37="-","-",SUM(P37:P39,P41:P45)*'3k HAP'!$E$9)</f>
        <v>-</v>
      </c>
      <c r="Q46" s="41" t="str">
        <f>IF(Q37="-","-",SUM(Q37:Q39,Q41:Q45)*'3k HAP'!$E$9)</f>
        <v>-</v>
      </c>
      <c r="R46" s="41" t="str">
        <f>IF(R37="-","-",SUM(R37:R39,R41:R45)*'3k HAP'!$E$9)</f>
        <v>-</v>
      </c>
      <c r="S46" s="41" t="str">
        <f>IF(S37="-","-",SUM(S37:S39,S41:S45)*'3k HAP'!$E$9)</f>
        <v>-</v>
      </c>
      <c r="T46" s="41" t="str">
        <f>IF(T37="-","-",SUM(T37:T39,T41:T45)*'3k HAP'!$E$9)</f>
        <v>-</v>
      </c>
      <c r="U46" s="41" t="str">
        <f>IF(U37="-","-",SUM(U37:U39,U41:U45)*'3k HAP'!$E$9)</f>
        <v>-</v>
      </c>
      <c r="V46" s="41" t="str">
        <f>IF(V37="-","-",SUM(V37:V39,V41:V45)*'3k HAP'!$E$9)</f>
        <v>-</v>
      </c>
      <c r="W46" s="41" t="str">
        <f>IF(W37="-","-",SUM(W37:W39,W41:W45)*'3k HAP'!$E$9)</f>
        <v>-</v>
      </c>
      <c r="X46" s="41" t="str">
        <f>IF(X37="-","-",SUM(X37:X39,X41:X45)*'3k HAP'!$E$9)</f>
        <v>-</v>
      </c>
      <c r="Y46" s="41" t="str">
        <f>IF(Y37="-","-",SUM(Y37:Y39,Y41:Y45)*'3k HAP'!$E$9)</f>
        <v>-</v>
      </c>
      <c r="Z46" s="41" t="str">
        <f>IF(Z37="-","-",SUM(Z37:Z39,Z41:Z45)*'3k HAP'!$E$9)</f>
        <v>-</v>
      </c>
      <c r="AA46" s="29"/>
    </row>
    <row r="47" spans="1:27" s="30" customFormat="1" ht="11.5" x14ac:dyDescent="0.25">
      <c r="A47" s="273">
        <v>11</v>
      </c>
      <c r="B47" s="142" t="s">
        <v>46</v>
      </c>
      <c r="C47" s="142" t="str">
        <f>B47&amp;"_"&amp;D47</f>
        <v>Total_London</v>
      </c>
      <c r="D47" s="140" t="s">
        <v>321</v>
      </c>
      <c r="E47" s="134"/>
      <c r="F47" s="31"/>
      <c r="G47" s="41">
        <f t="shared" ref="G47:N47" si="4">IF(G37="-","-",SUM(G37:G46))</f>
        <v>506.47082863043988</v>
      </c>
      <c r="H47" s="41">
        <f t="shared" si="4"/>
        <v>485.40557934685506</v>
      </c>
      <c r="I47" s="41">
        <f t="shared" si="4"/>
        <v>501.76254911561438</v>
      </c>
      <c r="J47" s="41">
        <f t="shared" si="4"/>
        <v>492.12341224402309</v>
      </c>
      <c r="K47" s="41">
        <f t="shared" si="4"/>
        <v>523.1643210140569</v>
      </c>
      <c r="L47" s="41">
        <f t="shared" si="4"/>
        <v>516.80288476358578</v>
      </c>
      <c r="M47" s="41">
        <f t="shared" si="4"/>
        <v>571.70533077154698</v>
      </c>
      <c r="N47" s="41">
        <f t="shared" si="4"/>
        <v>596.70260724789034</v>
      </c>
      <c r="O47" s="31"/>
      <c r="P47" s="41" t="str">
        <f t="shared" ref="P47:Z47" si="5">IF(P37="-","-",SUM(P37:P46))</f>
        <v>-</v>
      </c>
      <c r="Q47" s="41" t="str">
        <f t="shared" si="5"/>
        <v>-</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5" x14ac:dyDescent="0.25">
      <c r="A48" s="273">
        <v>1</v>
      </c>
      <c r="B48" s="138" t="s">
        <v>353</v>
      </c>
      <c r="C48" s="138" t="s">
        <v>344</v>
      </c>
      <c r="D48" s="141" t="s">
        <v>322</v>
      </c>
      <c r="E48" s="137"/>
      <c r="F48" s="31"/>
      <c r="G48" s="135">
        <f>IF('3a DF'!H17="-","-",'3a DF'!H17)</f>
        <v>191.79833683779773</v>
      </c>
      <c r="H48" s="135">
        <f>'3a DF'!I17</f>
        <v>171.81264662036187</v>
      </c>
      <c r="I48" s="135">
        <f>'3a DF'!J17</f>
        <v>154.76839594238277</v>
      </c>
      <c r="J48" s="135">
        <f>'3a DF'!K17</f>
        <v>147.0787539300313</v>
      </c>
      <c r="K48" s="135">
        <f>'3a DF'!L17</f>
        <v>172.05772837796636</v>
      </c>
      <c r="L48" s="135">
        <f>'3a DF'!M17</f>
        <v>165.38886996486212</v>
      </c>
      <c r="M48" s="135">
        <f>'3a DF'!N17</f>
        <v>176.94103590544614</v>
      </c>
      <c r="N48" s="135">
        <f>'3a DF'!O17</f>
        <v>196.88362641807666</v>
      </c>
      <c r="O48" s="31"/>
      <c r="P48" s="135" t="str">
        <f>'3a DF'!Q17</f>
        <v>-</v>
      </c>
      <c r="Q48" s="135" t="str">
        <f>'3a DF'!R17</f>
        <v>-</v>
      </c>
      <c r="R48" s="135" t="str">
        <f>'3a DF'!S17</f>
        <v>-</v>
      </c>
      <c r="S48" s="135" t="str">
        <f>'3a DF'!T17</f>
        <v>-</v>
      </c>
      <c r="T48" s="135" t="str">
        <f>'3a DF'!U17</f>
        <v>-</v>
      </c>
      <c r="U48" s="135" t="str">
        <f>'3a DF'!V17</f>
        <v>-</v>
      </c>
      <c r="V48" s="135" t="str">
        <f>'3a DF'!W17</f>
        <v>-</v>
      </c>
      <c r="W48" s="135" t="str">
        <f>'3a DF'!X17</f>
        <v>-</v>
      </c>
      <c r="X48" s="135" t="str">
        <f>'3a DF'!Y17</f>
        <v>-</v>
      </c>
      <c r="Y48" s="135" t="str">
        <f>'3a DF'!Z17</f>
        <v>-</v>
      </c>
      <c r="Z48" s="135" t="str">
        <f>'3a DF'!AA17</f>
        <v>-</v>
      </c>
      <c r="AA48" s="29"/>
    </row>
    <row r="49" spans="1:27" s="30" customFormat="1" ht="11.5" x14ac:dyDescent="0.25">
      <c r="A49" s="273">
        <v>2</v>
      </c>
      <c r="B49" s="138" t="s">
        <v>353</v>
      </c>
      <c r="C49" s="138" t="s">
        <v>303</v>
      </c>
      <c r="D49" s="141" t="s">
        <v>322</v>
      </c>
      <c r="E49" s="137"/>
      <c r="F49" s="31"/>
      <c r="G49" s="135">
        <f>IF('3b CM'!F16="-","-",'3b CM'!F16)</f>
        <v>5.7506409560486027E-2</v>
      </c>
      <c r="H49" s="135">
        <f>'3b CM'!G16</f>
        <v>8.6259614340729041E-2</v>
      </c>
      <c r="I49" s="135">
        <f>'3b CM'!H16</f>
        <v>0.27162214836982868</v>
      </c>
      <c r="J49" s="135">
        <f>'3b CM'!I16</f>
        <v>0.27622619674995474</v>
      </c>
      <c r="K49" s="135">
        <f>'3b CM'!J16</f>
        <v>3.547792248839472</v>
      </c>
      <c r="L49" s="135">
        <f>'3b CM'!K16</f>
        <v>3.4417169788842301</v>
      </c>
      <c r="M49" s="135">
        <f>'3b CM'!L16</f>
        <v>12.060640597709659</v>
      </c>
      <c r="N49" s="135">
        <f>'3b CM'!M16</f>
        <v>11.465188015787197</v>
      </c>
      <c r="O49" s="31"/>
      <c r="P49" s="135" t="str">
        <f>'3b CM'!O16</f>
        <v>-</v>
      </c>
      <c r="Q49" s="135" t="str">
        <f>'3b CM'!P16</f>
        <v>-</v>
      </c>
      <c r="R49" s="135" t="str">
        <f>'3b CM'!Q16</f>
        <v>-</v>
      </c>
      <c r="S49" s="135" t="str">
        <f>'3b CM'!R16</f>
        <v>-</v>
      </c>
      <c r="T49" s="135" t="str">
        <f>'3b CM'!S16</f>
        <v>-</v>
      </c>
      <c r="U49" s="135" t="str">
        <f>'3b CM'!T16</f>
        <v>-</v>
      </c>
      <c r="V49" s="135" t="str">
        <f>'3b CM'!U16</f>
        <v>-</v>
      </c>
      <c r="W49" s="135" t="str">
        <f>'3b CM'!V16</f>
        <v>-</v>
      </c>
      <c r="X49" s="135" t="str">
        <f>'3b CM'!W16</f>
        <v>-</v>
      </c>
      <c r="Y49" s="135" t="str">
        <f>'3b CM'!X16</f>
        <v>-</v>
      </c>
      <c r="Z49" s="135" t="str">
        <f>'3b CM'!Y16</f>
        <v>-</v>
      </c>
      <c r="AA49" s="29"/>
    </row>
    <row r="50" spans="1:27" s="30" customFormat="1" ht="11.5" x14ac:dyDescent="0.25">
      <c r="A50" s="273">
        <v>3</v>
      </c>
      <c r="B50" s="138" t="s">
        <v>2</v>
      </c>
      <c r="C50" s="138" t="s">
        <v>345</v>
      </c>
      <c r="D50" s="141" t="s">
        <v>322</v>
      </c>
      <c r="E50" s="137"/>
      <c r="F50" s="31"/>
      <c r="G50" s="135">
        <f>IF('3c PC'!G17="-","-",'3c PC'!G17)</f>
        <v>68.702138276297916</v>
      </c>
      <c r="H50" s="135">
        <f>'3c PC'!H17</f>
        <v>68.681891204315647</v>
      </c>
      <c r="I50" s="135">
        <f>'3c PC'!I17</f>
        <v>86.659493041459967</v>
      </c>
      <c r="J50" s="135">
        <f>'3c PC'!J17</f>
        <v>85.649151298243794</v>
      </c>
      <c r="K50" s="135">
        <f>'3c PC'!K17</f>
        <v>97.996635197901782</v>
      </c>
      <c r="L50" s="135">
        <f>'3c PC'!L17</f>
        <v>97.170833403152713</v>
      </c>
      <c r="M50" s="135">
        <f>'3c PC'!M17</f>
        <v>118.68818431066661</v>
      </c>
      <c r="N50" s="135">
        <f>'3c PC'!N17</f>
        <v>116.47965342077406</v>
      </c>
      <c r="O50" s="31"/>
      <c r="P50" s="135" t="str">
        <f>'3c PC'!P17</f>
        <v>-</v>
      </c>
      <c r="Q50" s="135" t="str">
        <f>'3c PC'!Q17</f>
        <v>-</v>
      </c>
      <c r="R50" s="135" t="str">
        <f>'3c PC'!R17</f>
        <v>-</v>
      </c>
      <c r="S50" s="135" t="str">
        <f>'3c PC'!S17</f>
        <v>-</v>
      </c>
      <c r="T50" s="135" t="str">
        <f>'3c PC'!T17</f>
        <v>-</v>
      </c>
      <c r="U50" s="135" t="str">
        <f>'3c PC'!U17</f>
        <v>-</v>
      </c>
      <c r="V50" s="135" t="str">
        <f>'3c PC'!V17</f>
        <v>-</v>
      </c>
      <c r="W50" s="135" t="str">
        <f>'3c PC'!W17</f>
        <v>-</v>
      </c>
      <c r="X50" s="135" t="str">
        <f>'3c PC'!X17</f>
        <v>-</v>
      </c>
      <c r="Y50" s="135" t="str">
        <f>'3c PC'!Y17</f>
        <v>-</v>
      </c>
      <c r="Z50" s="135" t="str">
        <f>'3c PC'!Z17</f>
        <v>-</v>
      </c>
      <c r="AA50" s="29"/>
    </row>
    <row r="51" spans="1:27" s="30" customFormat="1" ht="11.5" x14ac:dyDescent="0.25">
      <c r="A51" s="273">
        <v>4</v>
      </c>
      <c r="B51" s="138" t="s">
        <v>355</v>
      </c>
      <c r="C51" s="138" t="s">
        <v>346</v>
      </c>
      <c r="D51" s="141" t="s">
        <v>322</v>
      </c>
      <c r="E51" s="137"/>
      <c r="F51" s="31"/>
      <c r="G51" s="135">
        <f>IF('3d NC-Elec'!H31="-","-",'3d NC-Elec'!H31)</f>
        <v>161.57721102085605</v>
      </c>
      <c r="H51" s="135">
        <f>'3d NC-Elec'!I31</f>
        <v>162.32987044129305</v>
      </c>
      <c r="I51" s="135">
        <f>'3d NC-Elec'!J31</f>
        <v>154.84449600166258</v>
      </c>
      <c r="J51" s="135">
        <f>'3d NC-Elec'!K31</f>
        <v>154.27839463307734</v>
      </c>
      <c r="K51" s="135">
        <f>'3d NC-Elec'!L31</f>
        <v>151.73200363701548</v>
      </c>
      <c r="L51" s="135">
        <f>'3d NC-Elec'!M31</f>
        <v>152.63430235768783</v>
      </c>
      <c r="M51" s="135">
        <f>'3d NC-Elec'!N31</f>
        <v>146.06936183262013</v>
      </c>
      <c r="N51" s="135">
        <f>'3d NC-Elec'!O31</f>
        <v>145.6662859118874</v>
      </c>
      <c r="O51" s="31"/>
      <c r="P51" s="135" t="str">
        <f>'3d NC-Elec'!Q31</f>
        <v>-</v>
      </c>
      <c r="Q51" s="135" t="str">
        <f>'3d NC-Elec'!R31</f>
        <v>-</v>
      </c>
      <c r="R51" s="135" t="str">
        <f>'3d NC-Elec'!S31</f>
        <v>-</v>
      </c>
      <c r="S51" s="135" t="str">
        <f>'3d NC-Elec'!T31</f>
        <v>-</v>
      </c>
      <c r="T51" s="135" t="str">
        <f>'3d NC-Elec'!U31</f>
        <v>-</v>
      </c>
      <c r="U51" s="135" t="str">
        <f>'3d NC-Elec'!V31</f>
        <v>-</v>
      </c>
      <c r="V51" s="135" t="str">
        <f>'3d NC-Elec'!W31</f>
        <v>-</v>
      </c>
      <c r="W51" s="135" t="str">
        <f>'3d NC-Elec'!X31</f>
        <v>-</v>
      </c>
      <c r="X51" s="135" t="str">
        <f>'3d NC-Elec'!Y31</f>
        <v>-</v>
      </c>
      <c r="Y51" s="135" t="str">
        <f>'3d NC-Elec'!Z31</f>
        <v>-</v>
      </c>
      <c r="Z51" s="135" t="str">
        <f>'3d NC-Elec'!AA31</f>
        <v>-</v>
      </c>
      <c r="AA51" s="29"/>
    </row>
    <row r="52" spans="1:27" s="30" customFormat="1" ht="11.5" x14ac:dyDescent="0.25">
      <c r="A52" s="273">
        <v>5</v>
      </c>
      <c r="B52" s="138" t="s">
        <v>352</v>
      </c>
      <c r="C52" s="138" t="s">
        <v>347</v>
      </c>
      <c r="D52" s="141" t="s">
        <v>322</v>
      </c>
      <c r="E52" s="137"/>
      <c r="F52" s="31"/>
      <c r="G52" s="135">
        <f>IF('3f CPIH'!C$16="-","-",'3g OC '!$E$8*('3f CPIH'!C$16/'3f CPIH'!$G$16))</f>
        <v>76.533089989502642</v>
      </c>
      <c r="H52" s="135">
        <f>IF('3f CPIH'!D$16="-","-",'3g OC '!$E$8*('3f CPIH'!D$16/'3f CPIH'!$G$16))</f>
        <v>76.686309388881014</v>
      </c>
      <c r="I52" s="135">
        <f>IF('3f CPIH'!E$16="-","-",'3g OC '!$E$8*('3f CPIH'!E$16/'3f CPIH'!$G$16))</f>
        <v>76.916138487948601</v>
      </c>
      <c r="J52" s="135">
        <f>IF('3f CPIH'!F$16="-","-",'3g OC '!$E$8*('3f CPIH'!F$16/'3f CPIH'!$G$16))</f>
        <v>77.375796686083746</v>
      </c>
      <c r="K52" s="135">
        <f>IF('3f CPIH'!G$16="-","-",'3g OC '!$E$8*('3f CPIH'!G$16/'3f CPIH'!$G$16))</f>
        <v>78.29511308235405</v>
      </c>
      <c r="L52" s="135">
        <f>IF('3f CPIH'!H$16="-","-",'3g OC '!$E$8*('3f CPIH'!H$16/'3f CPIH'!$G$16))</f>
        <v>79.291039178313554</v>
      </c>
      <c r="M52" s="135">
        <f>IF('3f CPIH'!I$16="-","-",'3g OC '!$E$8*('3f CPIH'!I$16/'3f CPIH'!$G$16))</f>
        <v>80.440184673651416</v>
      </c>
      <c r="N52" s="135">
        <f>IF('3f CPIH'!J$16="-","-",'3g OC '!$E$8*('3f CPIH'!J$16/'3f CPIH'!$G$16))</f>
        <v>81.129671970854147</v>
      </c>
      <c r="O52" s="31"/>
      <c r="P52" s="135">
        <f>IF('3f CPIH'!L$16="-","-",'3g OC '!$E$8*('3f CPIH'!L$16/'3f CPIH'!$G$16))</f>
        <v>81.129671970854147</v>
      </c>
      <c r="Q52" s="135" t="str">
        <f>IF('3f CPIH'!M$16="-","-",'3g OC '!$E$8*('3f CPIH'!M$16/'3f CPIH'!$G$16))</f>
        <v>-</v>
      </c>
      <c r="R52" s="135" t="str">
        <f>IF('3f CPIH'!N$16="-","-",'3g OC '!$E$8*('3f CPIH'!N$16/'3f CPIH'!$G$16))</f>
        <v>-</v>
      </c>
      <c r="S52" s="135" t="str">
        <f>IF('3f CPIH'!O$16="-","-",'3g OC '!$E$8*('3f CPIH'!O$16/'3f CPIH'!$G$16))</f>
        <v>-</v>
      </c>
      <c r="T52" s="135" t="str">
        <f>IF('3f CPIH'!P$16="-","-",'3g OC '!$E$8*('3f CPIH'!P$16/'3f CPIH'!$G$16))</f>
        <v>-</v>
      </c>
      <c r="U52" s="135" t="str">
        <f>IF('3f CPIH'!Q$16="-","-",'3g OC '!$E$8*('3f CPIH'!Q$16/'3f CPIH'!$G$16))</f>
        <v>-</v>
      </c>
      <c r="V52" s="135" t="str">
        <f>IF('3f CPIH'!R$16="-","-",'3g OC '!$E$8*('3f CPIH'!R$16/'3f CPIH'!$G$16))</f>
        <v>-</v>
      </c>
      <c r="W52" s="135" t="str">
        <f>IF('3f CPIH'!S$16="-","-",'3g OC '!$E$8*('3f CPIH'!S$16/'3f CPIH'!$G$16))</f>
        <v>-</v>
      </c>
      <c r="X52" s="135" t="str">
        <f>IF('3f CPIH'!T$16="-","-",'3g OC '!$E$8*('3f CPIH'!T$16/'3f CPIH'!$G$16))</f>
        <v>-</v>
      </c>
      <c r="Y52" s="135" t="str">
        <f>IF('3f CPIH'!U$16="-","-",'3g OC '!$E$8*('3f CPIH'!U$16/'3f CPIH'!$G$16))</f>
        <v>-</v>
      </c>
      <c r="Z52" s="135" t="str">
        <f>IF('3f CPIH'!V$16="-","-",'3g OC '!$E$8*('3f CPIH'!V$16/'3f CPIH'!$G$16))</f>
        <v>-</v>
      </c>
      <c r="AA52" s="29"/>
    </row>
    <row r="53" spans="1:27" s="30" customFormat="1" ht="11.5" x14ac:dyDescent="0.25">
      <c r="A53" s="273">
        <v>6</v>
      </c>
      <c r="B53" s="138" t="s">
        <v>352</v>
      </c>
      <c r="C53" s="138" t="s">
        <v>45</v>
      </c>
      <c r="D53" s="141" t="s">
        <v>322</v>
      </c>
      <c r="E53" s="137"/>
      <c r="F53" s="31"/>
      <c r="G53" s="135" t="s">
        <v>336</v>
      </c>
      <c r="H53" s="135" t="s">
        <v>336</v>
      </c>
      <c r="I53" s="135" t="s">
        <v>336</v>
      </c>
      <c r="J53" s="135" t="s">
        <v>336</v>
      </c>
      <c r="K53" s="135">
        <f>IF('3h SMNCC'!F$36="-","-",'3h SMNCC'!F$36)</f>
        <v>0</v>
      </c>
      <c r="L53" s="135">
        <f>IF('3h SMNCC'!G$36="-","-",'3h SMNCC'!G$36)</f>
        <v>-0.20799732489328449</v>
      </c>
      <c r="M53" s="135">
        <f>IF('3h SMNCC'!H$36="-","-",'3h SMNCC'!H$36)</f>
        <v>2.3528451635617831</v>
      </c>
      <c r="N53" s="135">
        <f>IF('3h SMNCC'!I$36="-","-",'3h SMNCC'!I$36)</f>
        <v>7.276170729762069</v>
      </c>
      <c r="O53" s="31"/>
      <c r="P53" s="135" t="str">
        <f>IF('3h SMNCC'!K$36="-","-",'3h SMNCC'!K$36)</f>
        <v>-</v>
      </c>
      <c r="Q53" s="135" t="str">
        <f>IF('3h SMNCC'!L$36="-","-",'3h SMNCC'!L$36)</f>
        <v>-</v>
      </c>
      <c r="R53" s="135" t="str">
        <f>IF('3h SMNCC'!M$36="-","-",'3h SMNCC'!M$36)</f>
        <v>-</v>
      </c>
      <c r="S53" s="135" t="str">
        <f>IF('3h SMNCC'!N$36="-","-",'3h SMNCC'!N$36)</f>
        <v>-</v>
      </c>
      <c r="T53" s="135" t="str">
        <f>IF('3h SMNCC'!O$36="-","-",'3h SMNCC'!O$36)</f>
        <v>-</v>
      </c>
      <c r="U53" s="135" t="str">
        <f>IF('3h SMNCC'!P$36="-","-",'3h SMNCC'!P$36)</f>
        <v>-</v>
      </c>
      <c r="V53" s="135" t="str">
        <f>IF('3h SMNCC'!Q$36="-","-",'3h SMNCC'!Q$36)</f>
        <v>-</v>
      </c>
      <c r="W53" s="135" t="str">
        <f>IF('3h SMNCC'!R$36="-","-",'3h SMNCC'!R$36)</f>
        <v>-</v>
      </c>
      <c r="X53" s="135" t="str">
        <f>IF('3h SMNCC'!S$36="-","-",'3h SMNCC'!S$36)</f>
        <v>-</v>
      </c>
      <c r="Y53" s="135" t="str">
        <f>IF('3h SMNCC'!T$36="-","-",'3h SMNCC'!T$36)</f>
        <v>-</v>
      </c>
      <c r="Z53" s="135" t="str">
        <f>IF('3h SMNCC'!U$36="-","-",'3h SMNCC'!U$36)</f>
        <v>-</v>
      </c>
      <c r="AA53" s="29"/>
    </row>
    <row r="54" spans="1:27" s="30" customFormat="1" ht="12.4" customHeight="1" x14ac:dyDescent="0.25">
      <c r="A54" s="273">
        <v>7</v>
      </c>
      <c r="B54" s="138" t="s">
        <v>352</v>
      </c>
      <c r="C54" s="138" t="s">
        <v>399</v>
      </c>
      <c r="D54" s="141" t="s">
        <v>322</v>
      </c>
      <c r="E54" s="137"/>
      <c r="F54" s="31"/>
      <c r="G54" s="135">
        <f>IF('3f CPIH'!C$16="-","-",'3i PAAC PAP'!$G$8*('3f CPIH'!C$16/'3f CPIH'!$G$16))</f>
        <v>12.553203379941255</v>
      </c>
      <c r="H54" s="135">
        <f>IF('3f CPIH'!D$16="-","-",'3i PAAC PAP'!$G$8*('3f CPIH'!D$16/'3f CPIH'!$G$16))</f>
        <v>12.578334918239436</v>
      </c>
      <c r="I54" s="135">
        <f>IF('3f CPIH'!E$16="-","-",'3i PAAC PAP'!$G$8*('3f CPIH'!E$16/'3f CPIH'!$G$16))</f>
        <v>12.616032225686709</v>
      </c>
      <c r="J54" s="135">
        <f>IF('3f CPIH'!F$16="-","-",'3i PAAC PAP'!$G$8*('3f CPIH'!F$16/'3f CPIH'!$G$16))</f>
        <v>12.691426840581251</v>
      </c>
      <c r="K54" s="135">
        <f>IF('3f CPIH'!G$16="-","-",'3i PAAC PAP'!$G$8*('3f CPIH'!G$16/'3f CPIH'!$G$16))</f>
        <v>12.842216070370334</v>
      </c>
      <c r="L54" s="135">
        <f>IF('3f CPIH'!H$16="-","-",'3i PAAC PAP'!$G$8*('3f CPIH'!H$16/'3f CPIH'!$G$16))</f>
        <v>13.005571069308509</v>
      </c>
      <c r="M54" s="135">
        <f>IF('3f CPIH'!I$16="-","-",'3i PAAC PAP'!$G$8*('3f CPIH'!I$16/'3f CPIH'!$G$16))</f>
        <v>13.194057606544863</v>
      </c>
      <c r="N54" s="135">
        <f>IF('3f CPIH'!J$16="-","-",'3i PAAC PAP'!$G$8*('3f CPIH'!J$16/'3f CPIH'!$G$16))</f>
        <v>13.307149528886677</v>
      </c>
      <c r="O54" s="31"/>
      <c r="P54" s="135">
        <f>IF('3f CPIH'!L$16="-","-",'3i PAAC PAP'!$G$8*('3f CPIH'!L$16/'3f CPIH'!$G$16))</f>
        <v>13.307149528886677</v>
      </c>
      <c r="Q54" s="135" t="str">
        <f>IF('3f CPIH'!M$16="-","-",'3i PAAC PAP'!$G$8*('3f CPIH'!M$16/'3f CPIH'!$G$16))</f>
        <v>-</v>
      </c>
      <c r="R54" s="135" t="str">
        <f>IF('3f CPIH'!N$16="-","-",'3i PAAC PAP'!$G$8*('3f CPIH'!N$16/'3f CPIH'!$G$16))</f>
        <v>-</v>
      </c>
      <c r="S54" s="135" t="str">
        <f>IF('3f CPIH'!O$16="-","-",'3i PAAC PAP'!$G$8*('3f CPIH'!O$16/'3f CPIH'!$G$16))</f>
        <v>-</v>
      </c>
      <c r="T54" s="135" t="str">
        <f>IF('3f CPIH'!P$16="-","-",'3i PAAC PAP'!$G$8*('3f CPIH'!P$16/'3f CPIH'!$G$16))</f>
        <v>-</v>
      </c>
      <c r="U54" s="135" t="str">
        <f>IF('3f CPIH'!Q$16="-","-",'3i PAAC PAP'!$G$8*('3f CPIH'!Q$16/'3f CPIH'!$G$16))</f>
        <v>-</v>
      </c>
      <c r="V54" s="135" t="str">
        <f>IF('3f CPIH'!R$16="-","-",'3i PAAC PAP'!$G$8*('3f CPIH'!R$16/'3f CPIH'!$G$16))</f>
        <v>-</v>
      </c>
      <c r="W54" s="135" t="str">
        <f>IF('3f CPIH'!S$16="-","-",'3i PAAC PAP'!$G$8*('3f CPIH'!S$16/'3f CPIH'!$G$16))</f>
        <v>-</v>
      </c>
      <c r="X54" s="135" t="str">
        <f>IF('3f CPIH'!T$16="-","-",'3i PAAC PAP'!$G$8*('3f CPIH'!T$16/'3f CPIH'!$G$16))</f>
        <v>-</v>
      </c>
      <c r="Y54" s="135" t="str">
        <f>IF('3f CPIH'!U$16="-","-",'3i PAAC PAP'!$G$8*('3f CPIH'!U$16/'3f CPIH'!$G$16))</f>
        <v>-</v>
      </c>
      <c r="Z54" s="135" t="str">
        <f>IF('3f CPIH'!V$16="-","-",'3i PAAC PAP'!$G$8*('3f CPIH'!V$16/'3f CPIH'!$G$16))</f>
        <v>-</v>
      </c>
      <c r="AA54" s="29"/>
    </row>
    <row r="55" spans="1:27" s="30" customFormat="1" ht="11.5" x14ac:dyDescent="0.25">
      <c r="A55" s="273">
        <v>8</v>
      </c>
      <c r="B55" s="138" t="s">
        <v>352</v>
      </c>
      <c r="C55" s="138" t="s">
        <v>417</v>
      </c>
      <c r="D55" s="141" t="s">
        <v>322</v>
      </c>
      <c r="E55" s="137"/>
      <c r="F55" s="31"/>
      <c r="G55" s="135">
        <f>IF(G48="-","-",SUM(G48:G53)*'3i PAAC PAP'!$G$20)</f>
        <v>41.086755030375869</v>
      </c>
      <c r="H55" s="135">
        <f>IF(H48="-","-",SUM(H48:H53)*'3i PAAC PAP'!$G$20)</f>
        <v>39.515413770122699</v>
      </c>
      <c r="I55" s="135">
        <f>IF(I48="-","-",SUM(I48:I53)*'3i PAAC PAP'!$G$20)</f>
        <v>39.009782055835977</v>
      </c>
      <c r="J55" s="135">
        <f>IF(J48="-","-",SUM(J48:J53)*'3i PAAC PAP'!$G$20)</f>
        <v>38.284573830126156</v>
      </c>
      <c r="K55" s="135">
        <f>IF(K48="-","-",SUM(K48:K53)*'3i PAAC PAP'!$G$20)</f>
        <v>41.495505673620691</v>
      </c>
      <c r="L55" s="135">
        <f>IF(L48="-","-",SUM(L48:L53)*'3i PAAC PAP'!$G$20)</f>
        <v>41.008521435331637</v>
      </c>
      <c r="M55" s="135">
        <f>IF(M48="-","-",SUM(M48:M53)*'3i PAAC PAP'!$G$20)</f>
        <v>44.208127388347819</v>
      </c>
      <c r="N55" s="135">
        <f>IF(N48="-","-",SUM(N48:N53)*'3i PAAC PAP'!$G$20)</f>
        <v>46.049473563239971</v>
      </c>
      <c r="O55" s="31"/>
      <c r="P55" s="135" t="str">
        <f>IF(P48="-","-",SUM(P48:P53)*'3i PAAC PAP'!$G$20)</f>
        <v>-</v>
      </c>
      <c r="Q55" s="135" t="str">
        <f>IF(Q48="-","-",SUM(Q48:Q53)*'3i PAAC PAP'!$G$20)</f>
        <v>-</v>
      </c>
      <c r="R55" s="135" t="str">
        <f>IF(R48="-","-",SUM(R48:R53)*'3i PAAC PAP'!$G$20)</f>
        <v>-</v>
      </c>
      <c r="S55" s="135" t="str">
        <f>IF(S48="-","-",SUM(S48:S53)*'3i PAAC PAP'!$G$20)</f>
        <v>-</v>
      </c>
      <c r="T55" s="135" t="str">
        <f>IF(T48="-","-",SUM(T48:T53)*'3i PAAC PAP'!$G$20)</f>
        <v>-</v>
      </c>
      <c r="U55" s="135" t="str">
        <f>IF(U48="-","-",SUM(U48:U53)*'3i PAAC PAP'!$G$20)</f>
        <v>-</v>
      </c>
      <c r="V55" s="135" t="str">
        <f>IF(V48="-","-",SUM(V48:V53)*'3i PAAC PAP'!$G$20)</f>
        <v>-</v>
      </c>
      <c r="W55" s="135" t="str">
        <f>IF(W48="-","-",SUM(W48:W53)*'3i PAAC PAP'!$G$20)</f>
        <v>-</v>
      </c>
      <c r="X55" s="135" t="str">
        <f>IF(X48="-","-",SUM(X48:X53)*'3i PAAC PAP'!$G$20)</f>
        <v>-</v>
      </c>
      <c r="Y55" s="135" t="str">
        <f>IF(Y48="-","-",SUM(Y48:Y53)*'3i PAAC PAP'!$G$20)</f>
        <v>-</v>
      </c>
      <c r="Z55" s="135" t="str">
        <f>IF(Z48="-","-",SUM(Z48:Z53)*'3i PAAC PAP'!$G$20)</f>
        <v>-</v>
      </c>
      <c r="AA55" s="29"/>
    </row>
    <row r="56" spans="1:27" s="30" customFormat="1" ht="11.5" x14ac:dyDescent="0.25">
      <c r="A56" s="273">
        <v>9</v>
      </c>
      <c r="B56" s="138" t="s">
        <v>398</v>
      </c>
      <c r="C56" s="138" t="s">
        <v>548</v>
      </c>
      <c r="D56" s="141" t="s">
        <v>322</v>
      </c>
      <c r="E56" s="137"/>
      <c r="F56" s="31"/>
      <c r="G56" s="135">
        <f>IF(G48="-","-",SUM(G48:G55)*'3j EBIT'!$E$8)</f>
        <v>10.493856577942307</v>
      </c>
      <c r="H56" s="135">
        <f>IF(H48="-","-",SUM(H48:H55)*'3j EBIT'!$E$8)</f>
        <v>10.102123793193533</v>
      </c>
      <c r="I56" s="135">
        <f>IF(I48="-","-",SUM(I48:I55)*'3j EBIT'!$E$8)</f>
        <v>9.9766332381635809</v>
      </c>
      <c r="J56" s="135">
        <f>IF(J48="-","-",SUM(J48:J55)*'3j EBIT'!$E$8)</f>
        <v>9.7970521448829757</v>
      </c>
      <c r="K56" s="135">
        <f>IF(K48="-","-",SUM(K48:K55)*'3j EBIT'!$E$8)</f>
        <v>10.601372891473295</v>
      </c>
      <c r="L56" s="135">
        <f>IF(L48="-","-",SUM(L48:L55)*'3j EBIT'!$E$8)</f>
        <v>10.482924284190299</v>
      </c>
      <c r="M56" s="135">
        <f>IF(M48="-","-",SUM(M48:M55)*'3j EBIT'!$E$8)</f>
        <v>11.285134312092422</v>
      </c>
      <c r="N56" s="135">
        <f>IF(N48="-","-",SUM(N48:N55)*'3j EBIT'!$E$8)</f>
        <v>11.746887171626094</v>
      </c>
      <c r="O56" s="31"/>
      <c r="P56" s="135" t="str">
        <f>IF(P48="-","-",SUM(P48:P55)*'3j EBIT'!$E$8)</f>
        <v>-</v>
      </c>
      <c r="Q56" s="135" t="str">
        <f>IF(Q48="-","-",SUM(Q48:Q55)*'3j EBIT'!$E$8)</f>
        <v>-</v>
      </c>
      <c r="R56" s="135" t="str">
        <f>IF(R48="-","-",SUM(R48:R55)*'3j EBIT'!$E$8)</f>
        <v>-</v>
      </c>
      <c r="S56" s="135" t="str">
        <f>IF(S48="-","-",SUM(S48:S55)*'3j EBIT'!$E$8)</f>
        <v>-</v>
      </c>
      <c r="T56" s="135" t="str">
        <f>IF(T48="-","-",SUM(T48:T55)*'3j EBIT'!$E$8)</f>
        <v>-</v>
      </c>
      <c r="U56" s="135" t="str">
        <f>IF(U48="-","-",SUM(U48:U55)*'3j EBIT'!$E$8)</f>
        <v>-</v>
      </c>
      <c r="V56" s="135" t="str">
        <f>IF(V48="-","-",SUM(V48:V55)*'3j EBIT'!$E$8)</f>
        <v>-</v>
      </c>
      <c r="W56" s="135" t="str">
        <f>IF(W48="-","-",SUM(W48:W55)*'3j EBIT'!$E$8)</f>
        <v>-</v>
      </c>
      <c r="X56" s="135" t="str">
        <f>IF(X48="-","-",SUM(X48:X55)*'3j EBIT'!$E$8)</f>
        <v>-</v>
      </c>
      <c r="Y56" s="135" t="str">
        <f>IF(Y48="-","-",SUM(Y48:Y55)*'3j EBIT'!$E$8)</f>
        <v>-</v>
      </c>
      <c r="Z56" s="135" t="str">
        <f>IF(Z48="-","-",SUM(Z48:Z55)*'3j EBIT'!$E$8)</f>
        <v>-</v>
      </c>
      <c r="AA56" s="29"/>
    </row>
    <row r="57" spans="1:27" s="30" customFormat="1" ht="11.5" x14ac:dyDescent="0.25">
      <c r="A57" s="273">
        <v>10</v>
      </c>
      <c r="B57" s="138" t="s">
        <v>294</v>
      </c>
      <c r="C57" s="188" t="s">
        <v>549</v>
      </c>
      <c r="D57" s="141" t="s">
        <v>322</v>
      </c>
      <c r="E57" s="136"/>
      <c r="F57" s="31"/>
      <c r="G57" s="135">
        <f>IF(G48="-","-",SUM(G48:G50,G52:G56)*'3k HAP'!$E$9)</f>
        <v>5.8083626666570032</v>
      </c>
      <c r="H57" s="135">
        <f>IF(H48="-","-",SUM(H48:H50,H52:H56)*'3k HAP'!$E$9)</f>
        <v>5.4933247576398418</v>
      </c>
      <c r="I57" s="135">
        <f>IF(I48="-","-",SUM(I48:I50,I52:I56)*'3k HAP'!$E$9)</f>
        <v>5.5042562784964462</v>
      </c>
      <c r="J57" s="135">
        <f>IF(J48="-","-",SUM(J48:J50,J52:J56)*'3k HAP'!$E$9)</f>
        <v>5.3730244323353507</v>
      </c>
      <c r="K57" s="135">
        <f>IF(K48="-","-",SUM(K48:K50,K52:K56)*'3k HAP'!$E$9)</f>
        <v>6.0343634045664221</v>
      </c>
      <c r="L57" s="135">
        <f>IF(L48="-","-",SUM(L48:L50,L52:L56)*'3k HAP'!$E$9)</f>
        <v>5.9293375150754226</v>
      </c>
      <c r="M57" s="135">
        <f>IF(M48="-","-",SUM(M48:M50,M52:M56)*'3k HAP'!$E$9)</f>
        <v>6.6472125605593453</v>
      </c>
      <c r="N57" s="135">
        <f>IF(N48="-","-",SUM(N48:N50,N52:N56)*'3k HAP'!$E$9)</f>
        <v>7.0115533984584584</v>
      </c>
      <c r="O57" s="31"/>
      <c r="P57" s="135" t="str">
        <f>IF(P48="-","-",SUM(P48:P50,P52:P56)*'3k HAP'!$E$9)</f>
        <v>-</v>
      </c>
      <c r="Q57" s="135" t="str">
        <f>IF(Q48="-","-",SUM(Q48:Q50,Q52:Q56)*'3k HAP'!$E$9)</f>
        <v>-</v>
      </c>
      <c r="R57" s="135" t="str">
        <f>IF(R48="-","-",SUM(R48:R50,R52:R56)*'3k HAP'!$E$9)</f>
        <v>-</v>
      </c>
      <c r="S57" s="135" t="str">
        <f>IF(S48="-","-",SUM(S48:S50,S52:S56)*'3k HAP'!$E$9)</f>
        <v>-</v>
      </c>
      <c r="T57" s="135" t="str">
        <f>IF(T48="-","-",SUM(T48:T50,T52:T56)*'3k HAP'!$E$9)</f>
        <v>-</v>
      </c>
      <c r="U57" s="135" t="str">
        <f>IF(U48="-","-",SUM(U48:U50,U52:U56)*'3k HAP'!$E$9)</f>
        <v>-</v>
      </c>
      <c r="V57" s="135" t="str">
        <f>IF(V48="-","-",SUM(V48:V50,V52:V56)*'3k HAP'!$E$9)</f>
        <v>-</v>
      </c>
      <c r="W57" s="135" t="str">
        <f>IF(W48="-","-",SUM(W48:W50,W52:W56)*'3k HAP'!$E$9)</f>
        <v>-</v>
      </c>
      <c r="X57" s="135" t="str">
        <f>IF(X48="-","-",SUM(X48:X50,X52:X56)*'3k HAP'!$E$9)</f>
        <v>-</v>
      </c>
      <c r="Y57" s="135" t="str">
        <f>IF(Y48="-","-",SUM(Y48:Y50,Y52:Y56)*'3k HAP'!$E$9)</f>
        <v>-</v>
      </c>
      <c r="Z57" s="135" t="str">
        <f>IF(Z48="-","-",SUM(Z48:Z50,Z52:Z56)*'3k HAP'!$E$9)</f>
        <v>-</v>
      </c>
      <c r="AA57" s="29"/>
    </row>
    <row r="58" spans="1:27" s="30" customFormat="1" ht="11.5" x14ac:dyDescent="0.25">
      <c r="A58" s="273">
        <v>11</v>
      </c>
      <c r="B58" s="138" t="s">
        <v>46</v>
      </c>
      <c r="C58" s="138" t="str">
        <f>B58&amp;"_"&amp;D58</f>
        <v>Total_N Wales and Mersey</v>
      </c>
      <c r="D58" s="141" t="s">
        <v>322</v>
      </c>
      <c r="E58" s="137"/>
      <c r="F58" s="31"/>
      <c r="G58" s="135">
        <f t="shared" ref="G58:N58" si="6">IF(G48="-","-",SUM(G48:G57))</f>
        <v>568.61046018893126</v>
      </c>
      <c r="H58" s="135">
        <f t="shared" si="6"/>
        <v>547.28617450838772</v>
      </c>
      <c r="I58" s="135">
        <f t="shared" si="6"/>
        <v>540.56684942000641</v>
      </c>
      <c r="J58" s="135">
        <f t="shared" si="6"/>
        <v>530.80439999211183</v>
      </c>
      <c r="K58" s="135">
        <f t="shared" si="6"/>
        <v>574.6027305841078</v>
      </c>
      <c r="L58" s="135">
        <f t="shared" si="6"/>
        <v>568.14511886191303</v>
      </c>
      <c r="M58" s="135">
        <f t="shared" si="6"/>
        <v>611.88678435120028</v>
      </c>
      <c r="N58" s="135">
        <f t="shared" si="6"/>
        <v>637.01566012935268</v>
      </c>
      <c r="O58" s="31"/>
      <c r="P58" s="135" t="str">
        <f t="shared" ref="P58:Z58" si="7">IF(P48="-","-",SUM(P48:P57))</f>
        <v>-</v>
      </c>
      <c r="Q58" s="135" t="str">
        <f t="shared" si="7"/>
        <v>-</v>
      </c>
      <c r="R58" s="135" t="str">
        <f t="shared" si="7"/>
        <v>-</v>
      </c>
      <c r="S58" s="135" t="str">
        <f t="shared" si="7"/>
        <v>-</v>
      </c>
      <c r="T58" s="135" t="str">
        <f t="shared" si="7"/>
        <v>-</v>
      </c>
      <c r="U58" s="135" t="str">
        <f t="shared" si="7"/>
        <v>-</v>
      </c>
      <c r="V58" s="135" t="str">
        <f t="shared" si="7"/>
        <v>-</v>
      </c>
      <c r="W58" s="135" t="str">
        <f t="shared" si="7"/>
        <v>-</v>
      </c>
      <c r="X58" s="135" t="str">
        <f t="shared" si="7"/>
        <v>-</v>
      </c>
      <c r="Y58" s="135" t="str">
        <f t="shared" si="7"/>
        <v>-</v>
      </c>
      <c r="Z58" s="135" t="str">
        <f t="shared" si="7"/>
        <v>-</v>
      </c>
      <c r="AA58" s="29"/>
    </row>
    <row r="59" spans="1:27" s="30" customFormat="1" ht="11.5" x14ac:dyDescent="0.25">
      <c r="A59" s="273">
        <v>1</v>
      </c>
      <c r="B59" s="142" t="s">
        <v>353</v>
      </c>
      <c r="C59" s="142" t="s">
        <v>344</v>
      </c>
      <c r="D59" s="140" t="s">
        <v>323</v>
      </c>
      <c r="E59" s="134"/>
      <c r="F59" s="31"/>
      <c r="G59" s="41">
        <f>IF('3a DF'!H18="-","-",'3a DF'!H18)</f>
        <v>187.96283473273405</v>
      </c>
      <c r="H59" s="41">
        <f>'3a DF'!I18</f>
        <v>168.3768099042893</v>
      </c>
      <c r="I59" s="41">
        <f>'3a DF'!J18</f>
        <v>151.67340295015285</v>
      </c>
      <c r="J59" s="41">
        <f>'3a DF'!K18</f>
        <v>144.13753514988178</v>
      </c>
      <c r="K59" s="41">
        <f>'3a DF'!L18</f>
        <v>168.61699062045253</v>
      </c>
      <c r="L59" s="41">
        <f>'3a DF'!M18</f>
        <v>162.0814932202932</v>
      </c>
      <c r="M59" s="41">
        <f>'3a DF'!N18</f>
        <v>173.25214330752675</v>
      </c>
      <c r="N59" s="41">
        <f>'3a DF'!O18</f>
        <v>192.77896777612494</v>
      </c>
      <c r="O59" s="31"/>
      <c r="P59" s="41" t="str">
        <f>'3a DF'!Q18</f>
        <v>-</v>
      </c>
      <c r="Q59" s="41" t="str">
        <f>'3a DF'!R18</f>
        <v>-</v>
      </c>
      <c r="R59" s="41" t="str">
        <f>'3a DF'!S18</f>
        <v>-</v>
      </c>
      <c r="S59" s="41" t="str">
        <f>'3a DF'!T18</f>
        <v>-</v>
      </c>
      <c r="T59" s="41" t="str">
        <f>'3a DF'!U18</f>
        <v>-</v>
      </c>
      <c r="U59" s="41" t="str">
        <f>'3a DF'!V18</f>
        <v>-</v>
      </c>
      <c r="V59" s="41" t="str">
        <f>'3a DF'!W18</f>
        <v>-</v>
      </c>
      <c r="W59" s="41" t="str">
        <f>'3a DF'!X18</f>
        <v>-</v>
      </c>
      <c r="X59" s="41" t="str">
        <f>'3a DF'!Y18</f>
        <v>-</v>
      </c>
      <c r="Y59" s="41" t="str">
        <f>'3a DF'!Z18</f>
        <v>-</v>
      </c>
      <c r="Z59" s="41" t="str">
        <f>'3a DF'!AA18</f>
        <v>-</v>
      </c>
      <c r="AA59" s="29"/>
    </row>
    <row r="60" spans="1:27" s="30" customFormat="1" ht="11.5" x14ac:dyDescent="0.25">
      <c r="A60" s="273">
        <v>2</v>
      </c>
      <c r="B60" s="142" t="s">
        <v>353</v>
      </c>
      <c r="C60" s="142" t="s">
        <v>303</v>
      </c>
      <c r="D60" s="140" t="s">
        <v>323</v>
      </c>
      <c r="E60" s="134"/>
      <c r="F60" s="31"/>
      <c r="G60" s="41">
        <f>IF('3b CM'!F17="-","-",'3b CM'!F17)</f>
        <v>5.5662927152491819E-2</v>
      </c>
      <c r="H60" s="41">
        <f>'3b CM'!G17</f>
        <v>8.3494390728737725E-2</v>
      </c>
      <c r="I60" s="41">
        <f>'3b CM'!H17</f>
        <v>0.26291475982012807</v>
      </c>
      <c r="J60" s="41">
        <f>'3b CM'!I17</f>
        <v>0.2673712162664299</v>
      </c>
      <c r="K60" s="41">
        <f>'3b CM'!J17</f>
        <v>3.4340607074697291</v>
      </c>
      <c r="L60" s="41">
        <f>'3b CM'!K17</f>
        <v>3.3313858914044152</v>
      </c>
      <c r="M60" s="41">
        <f>'3b CM'!L17</f>
        <v>11.64388002361488</v>
      </c>
      <c r="N60" s="41">
        <f>'3b CM'!M17</f>
        <v>11.069003559343694</v>
      </c>
      <c r="O60" s="31"/>
      <c r="P60" s="41" t="str">
        <f>'3b CM'!O17</f>
        <v>-</v>
      </c>
      <c r="Q60" s="41" t="str">
        <f>'3b CM'!P17</f>
        <v>-</v>
      </c>
      <c r="R60" s="41" t="str">
        <f>'3b CM'!Q17</f>
        <v>-</v>
      </c>
      <c r="S60" s="41" t="str">
        <f>'3b CM'!R17</f>
        <v>-</v>
      </c>
      <c r="T60" s="41" t="str">
        <f>'3b CM'!S17</f>
        <v>-</v>
      </c>
      <c r="U60" s="41" t="str">
        <f>'3b CM'!T17</f>
        <v>-</v>
      </c>
      <c r="V60" s="41" t="str">
        <f>'3b CM'!U17</f>
        <v>-</v>
      </c>
      <c r="W60" s="41" t="str">
        <f>'3b CM'!V17</f>
        <v>-</v>
      </c>
      <c r="X60" s="41" t="str">
        <f>'3b CM'!W17</f>
        <v>-</v>
      </c>
      <c r="Y60" s="41" t="str">
        <f>'3b CM'!X17</f>
        <v>-</v>
      </c>
      <c r="Z60" s="41" t="str">
        <f>'3b CM'!Y17</f>
        <v>-</v>
      </c>
      <c r="AA60" s="29"/>
    </row>
    <row r="61" spans="1:27" s="30" customFormat="1" ht="11.5" x14ac:dyDescent="0.25">
      <c r="A61" s="273">
        <v>3</v>
      </c>
      <c r="B61" s="142" t="s">
        <v>2</v>
      </c>
      <c r="C61" s="142" t="s">
        <v>345</v>
      </c>
      <c r="D61" s="140" t="s">
        <v>323</v>
      </c>
      <c r="E61" s="134"/>
      <c r="F61" s="31"/>
      <c r="G61" s="41">
        <f>IF('3c PC'!G18="-","-",'3c PC'!G18)</f>
        <v>68.684476774518345</v>
      </c>
      <c r="H61" s="41">
        <f>'3c PC'!H18</f>
        <v>68.664469190197863</v>
      </c>
      <c r="I61" s="41">
        <f>'3c PC'!I18</f>
        <v>86.583558758063532</v>
      </c>
      <c r="J61" s="41">
        <f>'3c PC'!J18</f>
        <v>85.591232878808256</v>
      </c>
      <c r="K61" s="41">
        <f>'3c PC'!K18</f>
        <v>97.799102296882751</v>
      </c>
      <c r="L61" s="41">
        <f>'3c PC'!L18</f>
        <v>96.996400201886203</v>
      </c>
      <c r="M61" s="41">
        <f>'3c PC'!M18</f>
        <v>118.34158282603606</v>
      </c>
      <c r="N61" s="41">
        <f>'3c PC'!N18</f>
        <v>116.17870790802206</v>
      </c>
      <c r="O61" s="31"/>
      <c r="P61" s="41" t="str">
        <f>'3c PC'!P18</f>
        <v>-</v>
      </c>
      <c r="Q61" s="41" t="str">
        <f>'3c PC'!Q18</f>
        <v>-</v>
      </c>
      <c r="R61" s="41" t="str">
        <f>'3c PC'!R18</f>
        <v>-</v>
      </c>
      <c r="S61" s="41" t="str">
        <f>'3c PC'!S18</f>
        <v>-</v>
      </c>
      <c r="T61" s="41" t="str">
        <f>'3c PC'!T18</f>
        <v>-</v>
      </c>
      <c r="U61" s="41" t="str">
        <f>'3c PC'!U18</f>
        <v>-</v>
      </c>
      <c r="V61" s="41" t="str">
        <f>'3c PC'!V18</f>
        <v>-</v>
      </c>
      <c r="W61" s="41" t="str">
        <f>'3c PC'!W18</f>
        <v>-</v>
      </c>
      <c r="X61" s="41" t="str">
        <f>'3c PC'!X18</f>
        <v>-</v>
      </c>
      <c r="Y61" s="41" t="str">
        <f>'3c PC'!Y18</f>
        <v>-</v>
      </c>
      <c r="Z61" s="41" t="str">
        <f>'3c PC'!Z18</f>
        <v>-</v>
      </c>
      <c r="AA61" s="29"/>
    </row>
    <row r="62" spans="1:27" s="30" customFormat="1" ht="11.5" x14ac:dyDescent="0.25">
      <c r="A62" s="273">
        <v>4</v>
      </c>
      <c r="B62" s="142" t="s">
        <v>355</v>
      </c>
      <c r="C62" s="142" t="s">
        <v>346</v>
      </c>
      <c r="D62" s="140" t="s">
        <v>323</v>
      </c>
      <c r="E62" s="134"/>
      <c r="F62" s="31"/>
      <c r="G62" s="41">
        <f>IF('3d NC-Elec'!H32="-","-",'3d NC-Elec'!H32)</f>
        <v>118.14897952531841</v>
      </c>
      <c r="H62" s="41">
        <f>'3d NC-Elec'!I32</f>
        <v>118.88658758066497</v>
      </c>
      <c r="I62" s="41">
        <f>'3d NC-Elec'!J32</f>
        <v>137.4367438636757</v>
      </c>
      <c r="J62" s="41">
        <f>'3d NC-Elec'!K32</f>
        <v>136.88196315108098</v>
      </c>
      <c r="K62" s="41">
        <f>'3d NC-Elec'!L32</f>
        <v>128.90158599060413</v>
      </c>
      <c r="L62" s="41">
        <f>'3d NC-Elec'!M32</f>
        <v>129.78584092268272</v>
      </c>
      <c r="M62" s="41">
        <f>'3d NC-Elec'!N32</f>
        <v>129.922768407202</v>
      </c>
      <c r="N62" s="41">
        <f>'3d NC-Elec'!O32</f>
        <v>129.52809587222305</v>
      </c>
      <c r="O62" s="31"/>
      <c r="P62" s="41" t="str">
        <f>'3d NC-Elec'!Q32</f>
        <v>-</v>
      </c>
      <c r="Q62" s="41" t="str">
        <f>'3d NC-Elec'!R32</f>
        <v>-</v>
      </c>
      <c r="R62" s="41" t="str">
        <f>'3d NC-Elec'!S32</f>
        <v>-</v>
      </c>
      <c r="S62" s="41" t="str">
        <f>'3d NC-Elec'!T32</f>
        <v>-</v>
      </c>
      <c r="T62" s="41" t="str">
        <f>'3d NC-Elec'!U32</f>
        <v>-</v>
      </c>
      <c r="U62" s="41" t="str">
        <f>'3d NC-Elec'!V32</f>
        <v>-</v>
      </c>
      <c r="V62" s="41" t="str">
        <f>'3d NC-Elec'!W32</f>
        <v>-</v>
      </c>
      <c r="W62" s="41" t="str">
        <f>'3d NC-Elec'!X32</f>
        <v>-</v>
      </c>
      <c r="X62" s="41" t="str">
        <f>'3d NC-Elec'!Y32</f>
        <v>-</v>
      </c>
      <c r="Y62" s="41" t="str">
        <f>'3d NC-Elec'!Z32</f>
        <v>-</v>
      </c>
      <c r="Z62" s="41" t="str">
        <f>'3d NC-Elec'!AA32</f>
        <v>-</v>
      </c>
      <c r="AA62" s="29"/>
    </row>
    <row r="63" spans="1:27" s="30" customFormat="1" ht="11.5" x14ac:dyDescent="0.25">
      <c r="A63" s="273">
        <v>5</v>
      </c>
      <c r="B63" s="142" t="s">
        <v>352</v>
      </c>
      <c r="C63" s="142" t="s">
        <v>347</v>
      </c>
      <c r="D63" s="140" t="s">
        <v>323</v>
      </c>
      <c r="E63" s="134"/>
      <c r="F63" s="31"/>
      <c r="G63" s="41">
        <f>IF('3f CPIH'!C$16="-","-",'3g OC '!$E$8*('3f CPIH'!C$16/'3f CPIH'!$G$16))</f>
        <v>76.533089989502642</v>
      </c>
      <c r="H63" s="41">
        <f>IF('3f CPIH'!D$16="-","-",'3g OC '!$E$8*('3f CPIH'!D$16/'3f CPIH'!$G$16))</f>
        <v>76.686309388881014</v>
      </c>
      <c r="I63" s="41">
        <f>IF('3f CPIH'!E$16="-","-",'3g OC '!$E$8*('3f CPIH'!E$16/'3f CPIH'!$G$16))</f>
        <v>76.916138487948601</v>
      </c>
      <c r="J63" s="41">
        <f>IF('3f CPIH'!F$16="-","-",'3g OC '!$E$8*('3f CPIH'!F$16/'3f CPIH'!$G$16))</f>
        <v>77.375796686083746</v>
      </c>
      <c r="K63" s="41">
        <f>IF('3f CPIH'!G$16="-","-",'3g OC '!$E$8*('3f CPIH'!G$16/'3f CPIH'!$G$16))</f>
        <v>78.29511308235405</v>
      </c>
      <c r="L63" s="41">
        <f>IF('3f CPIH'!H$16="-","-",'3g OC '!$E$8*('3f CPIH'!H$16/'3f CPIH'!$G$16))</f>
        <v>79.291039178313554</v>
      </c>
      <c r="M63" s="41">
        <f>IF('3f CPIH'!I$16="-","-",'3g OC '!$E$8*('3f CPIH'!I$16/'3f CPIH'!$G$16))</f>
        <v>80.440184673651416</v>
      </c>
      <c r="N63" s="41">
        <f>IF('3f CPIH'!J$16="-","-",'3g OC '!$E$8*('3f CPIH'!J$16/'3f CPIH'!$G$16))</f>
        <v>81.129671970854147</v>
      </c>
      <c r="O63" s="31"/>
      <c r="P63" s="41">
        <f>IF('3f CPIH'!L$16="-","-",'3g OC '!$E$8*('3f CPIH'!L$16/'3f CPIH'!$G$16))</f>
        <v>81.129671970854147</v>
      </c>
      <c r="Q63" s="41" t="str">
        <f>IF('3f CPIH'!M$16="-","-",'3g OC '!$E$8*('3f CPIH'!M$16/'3f CPIH'!$G$16))</f>
        <v>-</v>
      </c>
      <c r="R63" s="41" t="str">
        <f>IF('3f CPIH'!N$16="-","-",'3g OC '!$E$8*('3f CPIH'!N$16/'3f CPIH'!$G$16))</f>
        <v>-</v>
      </c>
      <c r="S63" s="41" t="str">
        <f>IF('3f CPIH'!O$16="-","-",'3g OC '!$E$8*('3f CPIH'!O$16/'3f CPIH'!$G$16))</f>
        <v>-</v>
      </c>
      <c r="T63" s="41" t="str">
        <f>IF('3f CPIH'!P$16="-","-",'3g OC '!$E$8*('3f CPIH'!P$16/'3f CPIH'!$G$16))</f>
        <v>-</v>
      </c>
      <c r="U63" s="41" t="str">
        <f>IF('3f CPIH'!Q$16="-","-",'3g OC '!$E$8*('3f CPIH'!Q$16/'3f CPIH'!$G$16))</f>
        <v>-</v>
      </c>
      <c r="V63" s="41" t="str">
        <f>IF('3f CPIH'!R$16="-","-",'3g OC '!$E$8*('3f CPIH'!R$16/'3f CPIH'!$G$16))</f>
        <v>-</v>
      </c>
      <c r="W63" s="41" t="str">
        <f>IF('3f CPIH'!S$16="-","-",'3g OC '!$E$8*('3f CPIH'!S$16/'3f CPIH'!$G$16))</f>
        <v>-</v>
      </c>
      <c r="X63" s="41" t="str">
        <f>IF('3f CPIH'!T$16="-","-",'3g OC '!$E$8*('3f CPIH'!T$16/'3f CPIH'!$G$16))</f>
        <v>-</v>
      </c>
      <c r="Y63" s="41" t="str">
        <f>IF('3f CPIH'!U$16="-","-",'3g OC '!$E$8*('3f CPIH'!U$16/'3f CPIH'!$G$16))</f>
        <v>-</v>
      </c>
      <c r="Z63" s="41" t="str">
        <f>IF('3f CPIH'!V$16="-","-",'3g OC '!$E$8*('3f CPIH'!V$16/'3f CPIH'!$G$16))</f>
        <v>-</v>
      </c>
      <c r="AA63" s="29"/>
    </row>
    <row r="64" spans="1:27" s="30" customFormat="1" ht="11.5" x14ac:dyDescent="0.25">
      <c r="A64" s="273">
        <v>6</v>
      </c>
      <c r="B64" s="142" t="s">
        <v>352</v>
      </c>
      <c r="C64" s="142" t="s">
        <v>45</v>
      </c>
      <c r="D64" s="140" t="s">
        <v>323</v>
      </c>
      <c r="E64" s="134"/>
      <c r="F64" s="31"/>
      <c r="G64" s="41" t="s">
        <v>336</v>
      </c>
      <c r="H64" s="41" t="s">
        <v>336</v>
      </c>
      <c r="I64" s="41" t="s">
        <v>336</v>
      </c>
      <c r="J64" s="41" t="s">
        <v>336</v>
      </c>
      <c r="K64" s="41">
        <f>IF('3h SMNCC'!F$36="-","-",'3h SMNCC'!F$36)</f>
        <v>0</v>
      </c>
      <c r="L64" s="41">
        <f>IF('3h SMNCC'!G$36="-","-",'3h SMNCC'!G$36)</f>
        <v>-0.20799732489328449</v>
      </c>
      <c r="M64" s="41">
        <f>IF('3h SMNCC'!H$36="-","-",'3h SMNCC'!H$36)</f>
        <v>2.3528451635617831</v>
      </c>
      <c r="N64" s="41">
        <f>IF('3h SMNCC'!I$36="-","-",'3h SMNCC'!I$36)</f>
        <v>7.276170729762069</v>
      </c>
      <c r="O64" s="31"/>
      <c r="P64" s="41" t="str">
        <f>IF('3h SMNCC'!K$36="-","-",'3h SMNCC'!K$36)</f>
        <v>-</v>
      </c>
      <c r="Q64" s="41" t="str">
        <f>IF('3h SMNCC'!L$36="-","-",'3h SMNCC'!L$36)</f>
        <v>-</v>
      </c>
      <c r="R64" s="41" t="str">
        <f>IF('3h SMNCC'!M$36="-","-",'3h SMNCC'!M$36)</f>
        <v>-</v>
      </c>
      <c r="S64" s="41" t="str">
        <f>IF('3h SMNCC'!N$36="-","-",'3h SMNCC'!N$36)</f>
        <v>-</v>
      </c>
      <c r="T64" s="41" t="str">
        <f>IF('3h SMNCC'!O$36="-","-",'3h SMNCC'!O$36)</f>
        <v>-</v>
      </c>
      <c r="U64" s="41" t="str">
        <f>IF('3h SMNCC'!P$36="-","-",'3h SMNCC'!P$36)</f>
        <v>-</v>
      </c>
      <c r="V64" s="41" t="str">
        <f>IF('3h SMNCC'!Q$36="-","-",'3h SMNCC'!Q$36)</f>
        <v>-</v>
      </c>
      <c r="W64" s="41" t="str">
        <f>IF('3h SMNCC'!R$36="-","-",'3h SMNCC'!R$36)</f>
        <v>-</v>
      </c>
      <c r="X64" s="41" t="str">
        <f>IF('3h SMNCC'!S$36="-","-",'3h SMNCC'!S$36)</f>
        <v>-</v>
      </c>
      <c r="Y64" s="41" t="str">
        <f>IF('3h SMNCC'!T$36="-","-",'3h SMNCC'!T$36)</f>
        <v>-</v>
      </c>
      <c r="Z64" s="41" t="str">
        <f>IF('3h SMNCC'!U$36="-","-",'3h SMNCC'!U$36)</f>
        <v>-</v>
      </c>
      <c r="AA64" s="29"/>
    </row>
    <row r="65" spans="1:27" s="30" customFormat="1" ht="11.5" x14ac:dyDescent="0.25">
      <c r="A65" s="273">
        <v>7</v>
      </c>
      <c r="B65" s="142" t="s">
        <v>352</v>
      </c>
      <c r="C65" s="142" t="s">
        <v>399</v>
      </c>
      <c r="D65" s="140" t="s">
        <v>323</v>
      </c>
      <c r="E65" s="134"/>
      <c r="F65" s="31"/>
      <c r="G65" s="41">
        <f>IF('3f CPIH'!C$16="-","-",'3i PAAC PAP'!$G$8*('3f CPIH'!C$16/'3f CPIH'!$G$16))</f>
        <v>12.553203379941255</v>
      </c>
      <c r="H65" s="41">
        <f>IF('3f CPIH'!D$16="-","-",'3i PAAC PAP'!$G$8*('3f CPIH'!D$16/'3f CPIH'!$G$16))</f>
        <v>12.578334918239436</v>
      </c>
      <c r="I65" s="41">
        <f>IF('3f CPIH'!E$16="-","-",'3i PAAC PAP'!$G$8*('3f CPIH'!E$16/'3f CPIH'!$G$16))</f>
        <v>12.616032225686709</v>
      </c>
      <c r="J65" s="41">
        <f>IF('3f CPIH'!F$16="-","-",'3i PAAC PAP'!$G$8*('3f CPIH'!F$16/'3f CPIH'!$G$16))</f>
        <v>12.691426840581251</v>
      </c>
      <c r="K65" s="41">
        <f>IF('3f CPIH'!G$16="-","-",'3i PAAC PAP'!$G$8*('3f CPIH'!G$16/'3f CPIH'!$G$16))</f>
        <v>12.842216070370334</v>
      </c>
      <c r="L65" s="41">
        <f>IF('3f CPIH'!H$16="-","-",'3i PAAC PAP'!$G$8*('3f CPIH'!H$16/'3f CPIH'!$G$16))</f>
        <v>13.005571069308509</v>
      </c>
      <c r="M65" s="41">
        <f>IF('3f CPIH'!I$16="-","-",'3i PAAC PAP'!$G$8*('3f CPIH'!I$16/'3f CPIH'!$G$16))</f>
        <v>13.194057606544863</v>
      </c>
      <c r="N65" s="41">
        <f>IF('3f CPIH'!J$16="-","-",'3i PAAC PAP'!$G$8*('3f CPIH'!J$16/'3f CPIH'!$G$16))</f>
        <v>13.307149528886677</v>
      </c>
      <c r="O65" s="31"/>
      <c r="P65" s="41">
        <f>IF('3f CPIH'!L$16="-","-",'3i PAAC PAP'!$G$8*('3f CPIH'!L$16/'3f CPIH'!$G$16))</f>
        <v>13.307149528886677</v>
      </c>
      <c r="Q65" s="41" t="str">
        <f>IF('3f CPIH'!M$16="-","-",'3i PAAC PAP'!$G$8*('3f CPIH'!M$16/'3f CPIH'!$G$16))</f>
        <v>-</v>
      </c>
      <c r="R65" s="41" t="str">
        <f>IF('3f CPIH'!N$16="-","-",'3i PAAC PAP'!$G$8*('3f CPIH'!N$16/'3f CPIH'!$G$16))</f>
        <v>-</v>
      </c>
      <c r="S65" s="41" t="str">
        <f>IF('3f CPIH'!O$16="-","-",'3i PAAC PAP'!$G$8*('3f CPIH'!O$16/'3f CPIH'!$G$16))</f>
        <v>-</v>
      </c>
      <c r="T65" s="41" t="str">
        <f>IF('3f CPIH'!P$16="-","-",'3i PAAC PAP'!$G$8*('3f CPIH'!P$16/'3f CPIH'!$G$16))</f>
        <v>-</v>
      </c>
      <c r="U65" s="41" t="str">
        <f>IF('3f CPIH'!Q$16="-","-",'3i PAAC PAP'!$G$8*('3f CPIH'!Q$16/'3f CPIH'!$G$16))</f>
        <v>-</v>
      </c>
      <c r="V65" s="41" t="str">
        <f>IF('3f CPIH'!R$16="-","-",'3i PAAC PAP'!$G$8*('3f CPIH'!R$16/'3f CPIH'!$G$16))</f>
        <v>-</v>
      </c>
      <c r="W65" s="41" t="str">
        <f>IF('3f CPIH'!S$16="-","-",'3i PAAC PAP'!$G$8*('3f CPIH'!S$16/'3f CPIH'!$G$16))</f>
        <v>-</v>
      </c>
      <c r="X65" s="41" t="str">
        <f>IF('3f CPIH'!T$16="-","-",'3i PAAC PAP'!$G$8*('3f CPIH'!T$16/'3f CPIH'!$G$16))</f>
        <v>-</v>
      </c>
      <c r="Y65" s="41" t="str">
        <f>IF('3f CPIH'!U$16="-","-",'3i PAAC PAP'!$G$8*('3f CPIH'!U$16/'3f CPIH'!$G$16))</f>
        <v>-</v>
      </c>
      <c r="Z65" s="41" t="str">
        <f>IF('3f CPIH'!V$16="-","-",'3i PAAC PAP'!$G$8*('3f CPIH'!V$16/'3f CPIH'!$G$16))</f>
        <v>-</v>
      </c>
      <c r="AA65" s="29"/>
    </row>
    <row r="66" spans="1:27" s="30" customFormat="1" ht="11.5" x14ac:dyDescent="0.25">
      <c r="A66" s="273">
        <v>8</v>
      </c>
      <c r="B66" s="142" t="s">
        <v>352</v>
      </c>
      <c r="C66" s="142" t="s">
        <v>417</v>
      </c>
      <c r="D66" s="140" t="s">
        <v>323</v>
      </c>
      <c r="E66" s="134"/>
      <c r="F66" s="31"/>
      <c r="G66" s="41">
        <f>IF(G59="-","-",SUM(G59:G64)*'3i PAAC PAP'!$G$20)</f>
        <v>37.190949123282664</v>
      </c>
      <c r="H66" s="41">
        <f>IF(H59="-","-",SUM(H59:H64)*'3i PAAC PAP'!$G$20)</f>
        <v>35.651241137391636</v>
      </c>
      <c r="I66" s="41">
        <f>IF(I59="-","-",SUM(I59:I64)*'3i PAAC PAP'!$G$20)</f>
        <v>37.313526352630383</v>
      </c>
      <c r="J66" s="41">
        <f>IF(J59="-","-",SUM(J59:J64)*'3i PAAC PAP'!$G$20)</f>
        <v>36.603393001301171</v>
      </c>
      <c r="K66" s="41">
        <f>IF(K59="-","-",SUM(K59:K64)*'3i PAAC PAP'!$G$20)</f>
        <v>39.305301462536534</v>
      </c>
      <c r="L66" s="41">
        <f>IF(L59="-","-",SUM(L59:L64)*'3i PAAC PAP'!$G$20)</f>
        <v>38.83000197756499</v>
      </c>
      <c r="M66" s="41">
        <f>IF(M59="-","-",SUM(M59:M64)*'3i PAAC PAP'!$G$20)</f>
        <v>42.510927356384855</v>
      </c>
      <c r="N66" s="41">
        <f>IF(N59="-","-",SUM(N59:N64)*'3i PAAC PAP'!$G$20)</f>
        <v>44.324166774536181</v>
      </c>
      <c r="O66" s="31"/>
      <c r="P66" s="41" t="str">
        <f>IF(P59="-","-",SUM(P59:P64)*'3i PAAC PAP'!$G$20)</f>
        <v>-</v>
      </c>
      <c r="Q66" s="41" t="str">
        <f>IF(Q59="-","-",SUM(Q59:Q64)*'3i PAAC PAP'!$G$20)</f>
        <v>-</v>
      </c>
      <c r="R66" s="41" t="str">
        <f>IF(R59="-","-",SUM(R59:R64)*'3i PAAC PAP'!$G$20)</f>
        <v>-</v>
      </c>
      <c r="S66" s="41" t="str">
        <f>IF(S59="-","-",SUM(S59:S64)*'3i PAAC PAP'!$G$20)</f>
        <v>-</v>
      </c>
      <c r="T66" s="41" t="str">
        <f>IF(T59="-","-",SUM(T59:T64)*'3i PAAC PAP'!$G$20)</f>
        <v>-</v>
      </c>
      <c r="U66" s="41" t="str">
        <f>IF(U59="-","-",SUM(U59:U64)*'3i PAAC PAP'!$G$20)</f>
        <v>-</v>
      </c>
      <c r="V66" s="41" t="str">
        <f>IF(V59="-","-",SUM(V59:V64)*'3i PAAC PAP'!$G$20)</f>
        <v>-</v>
      </c>
      <c r="W66" s="41" t="str">
        <f>IF(W59="-","-",SUM(W59:W64)*'3i PAAC PAP'!$G$20)</f>
        <v>-</v>
      </c>
      <c r="X66" s="41" t="str">
        <f>IF(X59="-","-",SUM(X59:X64)*'3i PAAC PAP'!$G$20)</f>
        <v>-</v>
      </c>
      <c r="Y66" s="41" t="str">
        <f>IF(Y59="-","-",SUM(Y59:Y64)*'3i PAAC PAP'!$G$20)</f>
        <v>-</v>
      </c>
      <c r="Z66" s="41" t="str">
        <f>IF(Z59="-","-",SUM(Z59:Z64)*'3i PAAC PAP'!$G$20)</f>
        <v>-</v>
      </c>
      <c r="AA66" s="29"/>
    </row>
    <row r="67" spans="1:27" s="30" customFormat="1" ht="11.5" x14ac:dyDescent="0.25">
      <c r="A67" s="273">
        <v>9</v>
      </c>
      <c r="B67" s="142" t="s">
        <v>398</v>
      </c>
      <c r="C67" s="142" t="s">
        <v>548</v>
      </c>
      <c r="D67" s="140" t="s">
        <v>323</v>
      </c>
      <c r="E67" s="134"/>
      <c r="F67" s="31"/>
      <c r="G67" s="41">
        <f>IF(G59="-","-",SUM(G59:G66)*'3j EBIT'!$E$8)</f>
        <v>9.5214547325965473</v>
      </c>
      <c r="H67" s="41">
        <f>IF(H59="-","-",SUM(H59:H66)*'3j EBIT'!$E$8)</f>
        <v>9.1376176836974654</v>
      </c>
      <c r="I67" s="41">
        <f>IF(I59="-","-",SUM(I59:I66)*'3j EBIT'!$E$8)</f>
        <v>9.5532440305615793</v>
      </c>
      <c r="J67" s="41">
        <f>IF(J59="-","-",SUM(J59:J66)*'3j EBIT'!$E$8)</f>
        <v>9.3774256595560672</v>
      </c>
      <c r="K67" s="41">
        <f>IF(K59="-","-",SUM(K59:K66)*'3j EBIT'!$E$8)</f>
        <v>10.054693034382732</v>
      </c>
      <c r="L67" s="41">
        <f>IF(L59="-","-",SUM(L59:L66)*'3j EBIT'!$E$8)</f>
        <v>9.9391609675946455</v>
      </c>
      <c r="M67" s="41">
        <f>IF(M59="-","-",SUM(M59:M66)*'3j EBIT'!$E$8)</f>
        <v>10.86150939792593</v>
      </c>
      <c r="N67" s="41">
        <f>IF(N59="-","-",SUM(N59:N66)*'3j EBIT'!$E$8)</f>
        <v>11.316246748275303</v>
      </c>
      <c r="O67" s="31"/>
      <c r="P67" s="41" t="str">
        <f>IF(P59="-","-",SUM(P59:P66)*'3j EBIT'!$E$8)</f>
        <v>-</v>
      </c>
      <c r="Q67" s="41" t="str">
        <f>IF(Q59="-","-",SUM(Q59:Q66)*'3j EBIT'!$E$8)</f>
        <v>-</v>
      </c>
      <c r="R67" s="41" t="str">
        <f>IF(R59="-","-",SUM(R59:R66)*'3j EBIT'!$E$8)</f>
        <v>-</v>
      </c>
      <c r="S67" s="41" t="str">
        <f>IF(S59="-","-",SUM(S59:S66)*'3j EBIT'!$E$8)</f>
        <v>-</v>
      </c>
      <c r="T67" s="41" t="str">
        <f>IF(T59="-","-",SUM(T59:T66)*'3j EBIT'!$E$8)</f>
        <v>-</v>
      </c>
      <c r="U67" s="41" t="str">
        <f>IF(U59="-","-",SUM(U59:U66)*'3j EBIT'!$E$8)</f>
        <v>-</v>
      </c>
      <c r="V67" s="41" t="str">
        <f>IF(V59="-","-",SUM(V59:V66)*'3j EBIT'!$E$8)</f>
        <v>-</v>
      </c>
      <c r="W67" s="41" t="str">
        <f>IF(W59="-","-",SUM(W59:W66)*'3j EBIT'!$E$8)</f>
        <v>-</v>
      </c>
      <c r="X67" s="41" t="str">
        <f>IF(X59="-","-",SUM(X59:X66)*'3j EBIT'!$E$8)</f>
        <v>-</v>
      </c>
      <c r="Y67" s="41" t="str">
        <f>IF(Y59="-","-",SUM(Y59:Y66)*'3j EBIT'!$E$8)</f>
        <v>-</v>
      </c>
      <c r="Z67" s="41" t="str">
        <f>IF(Z59="-","-",SUM(Z59:Z66)*'3j EBIT'!$E$8)</f>
        <v>-</v>
      </c>
      <c r="AA67" s="29"/>
    </row>
    <row r="68" spans="1:27" s="30" customFormat="1" ht="11.5" x14ac:dyDescent="0.25">
      <c r="A68" s="273">
        <v>10</v>
      </c>
      <c r="B68" s="142" t="s">
        <v>294</v>
      </c>
      <c r="C68" s="190" t="s">
        <v>549</v>
      </c>
      <c r="D68" s="140" t="s">
        <v>323</v>
      </c>
      <c r="E68" s="133"/>
      <c r="F68" s="31"/>
      <c r="G68" s="41">
        <f>IF(G59="-","-",SUM(G59:G61,G63:G67)*'3k HAP'!$E$9)</f>
        <v>5.6820803817730559</v>
      </c>
      <c r="H68" s="41">
        <f>IF(H59="-","-",SUM(H59:H61,H63:H67)*'3k HAP'!$E$9)</f>
        <v>5.3733906272732801</v>
      </c>
      <c r="I68" s="41">
        <f>IF(I59="-","-",SUM(I59:I61,I63:I67)*'3k HAP'!$E$9)</f>
        <v>5.4275408536086536</v>
      </c>
      <c r="J68" s="41">
        <f>IF(J59="-","-",SUM(J59:J61,J63:J67)*'3k HAP'!$E$9)</f>
        <v>5.2990665068626468</v>
      </c>
      <c r="K68" s="41">
        <f>IF(K59="-","-",SUM(K59:K61,K63:K67)*'3k HAP'!$E$9)</f>
        <v>5.9404265476672169</v>
      </c>
      <c r="L68" s="41">
        <f>IF(L59="-","-",SUM(L59:L61,L63:L67)*'3k HAP'!$E$9)</f>
        <v>5.8379262772886191</v>
      </c>
      <c r="M68" s="41">
        <f>IF(M59="-","-",SUM(M59:M61,M63:M67)*'3k HAP'!$E$9)</f>
        <v>6.5520568724298585</v>
      </c>
      <c r="N68" s="41">
        <f>IF(N59="-","-",SUM(N59:N61,N63:N67)*'3k HAP'!$E$9)</f>
        <v>6.9108292052202493</v>
      </c>
      <c r="O68" s="31"/>
      <c r="P68" s="41" t="str">
        <f>IF(P59="-","-",SUM(P59:P61,P63:P67)*'3k HAP'!$E$9)</f>
        <v>-</v>
      </c>
      <c r="Q68" s="41" t="str">
        <f>IF(Q59="-","-",SUM(Q59:Q61,Q63:Q67)*'3k HAP'!$E$9)</f>
        <v>-</v>
      </c>
      <c r="R68" s="41" t="str">
        <f>IF(R59="-","-",SUM(R59:R61,R63:R67)*'3k HAP'!$E$9)</f>
        <v>-</v>
      </c>
      <c r="S68" s="41" t="str">
        <f>IF(S59="-","-",SUM(S59:S61,S63:S67)*'3k HAP'!$E$9)</f>
        <v>-</v>
      </c>
      <c r="T68" s="41" t="str">
        <f>IF(T59="-","-",SUM(T59:T61,T63:T67)*'3k HAP'!$E$9)</f>
        <v>-</v>
      </c>
      <c r="U68" s="41" t="str">
        <f>IF(U59="-","-",SUM(U59:U61,U63:U67)*'3k HAP'!$E$9)</f>
        <v>-</v>
      </c>
      <c r="V68" s="41" t="str">
        <f>IF(V59="-","-",SUM(V59:V61,V63:V67)*'3k HAP'!$E$9)</f>
        <v>-</v>
      </c>
      <c r="W68" s="41" t="str">
        <f>IF(W59="-","-",SUM(W59:W61,W63:W67)*'3k HAP'!$E$9)</f>
        <v>-</v>
      </c>
      <c r="X68" s="41" t="str">
        <f>IF(X59="-","-",SUM(X59:X61,X63:X67)*'3k HAP'!$E$9)</f>
        <v>-</v>
      </c>
      <c r="Y68" s="41" t="str">
        <f>IF(Y59="-","-",SUM(Y59:Y61,Y63:Y67)*'3k HAP'!$E$9)</f>
        <v>-</v>
      </c>
      <c r="Z68" s="41" t="str">
        <f>IF(Z59="-","-",SUM(Z59:Z61,Z63:Z67)*'3k HAP'!$E$9)</f>
        <v>-</v>
      </c>
      <c r="AA68" s="29"/>
    </row>
    <row r="69" spans="1:27" s="30" customFormat="1" ht="11.5" x14ac:dyDescent="0.25">
      <c r="A69" s="273">
        <v>11</v>
      </c>
      <c r="B69" s="142" t="s">
        <v>46</v>
      </c>
      <c r="C69" s="142" t="str">
        <f>B69&amp;"_"&amp;D69</f>
        <v>Total_Midlands</v>
      </c>
      <c r="D69" s="140" t="s">
        <v>323</v>
      </c>
      <c r="E69" s="134"/>
      <c r="F69" s="31"/>
      <c r="G69" s="41">
        <f t="shared" ref="G69:N69" si="8">IF(G59="-","-",SUM(G59:G68))</f>
        <v>516.33273156681946</v>
      </c>
      <c r="H69" s="41">
        <f t="shared" si="8"/>
        <v>495.43825482136367</v>
      </c>
      <c r="I69" s="41">
        <f t="shared" si="8"/>
        <v>517.78310228214809</v>
      </c>
      <c r="J69" s="41">
        <f t="shared" si="8"/>
        <v>508.22521109042231</v>
      </c>
      <c r="K69" s="41">
        <f t="shared" si="8"/>
        <v>545.18948981272001</v>
      </c>
      <c r="L69" s="41">
        <f t="shared" si="8"/>
        <v>538.89082238144351</v>
      </c>
      <c r="M69" s="41">
        <f t="shared" si="8"/>
        <v>589.07195563487846</v>
      </c>
      <c r="N69" s="41">
        <f t="shared" si="8"/>
        <v>613.81901007324825</v>
      </c>
      <c r="O69" s="31"/>
      <c r="P69" s="41" t="str">
        <f t="shared" ref="P69:Z69" si="9">IF(P59="-","-",SUM(P59:P68))</f>
        <v>-</v>
      </c>
      <c r="Q69" s="41" t="str">
        <f t="shared" si="9"/>
        <v>-</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5" x14ac:dyDescent="0.25">
      <c r="A70" s="273">
        <v>1</v>
      </c>
      <c r="B70" s="138" t="s">
        <v>353</v>
      </c>
      <c r="C70" s="138" t="s">
        <v>344</v>
      </c>
      <c r="D70" s="141" t="s">
        <v>324</v>
      </c>
      <c r="E70" s="137"/>
      <c r="F70" s="31"/>
      <c r="G70" s="135">
        <f>IF('3a DF'!H19="-","-",'3a DF'!H19)</f>
        <v>189.48139793525539</v>
      </c>
      <c r="H70" s="135">
        <f>'3a DF'!I19</f>
        <v>169.73713641799694</v>
      </c>
      <c r="I70" s="135">
        <f>'3a DF'!J19</f>
        <v>152.89878162061606</v>
      </c>
      <c r="J70" s="135">
        <f>'3a DF'!K19</f>
        <v>145.30203108489982</v>
      </c>
      <c r="K70" s="135">
        <f>'3a DF'!L19</f>
        <v>169.97925756881065</v>
      </c>
      <c r="L70" s="135">
        <f>'3a DF'!M19</f>
        <v>163.39095948666454</v>
      </c>
      <c r="M70" s="135">
        <f>'3a DF'!N19</f>
        <v>171.1624049061665</v>
      </c>
      <c r="N70" s="135">
        <f>'3a DF'!O19</f>
        <v>190.45370008104499</v>
      </c>
      <c r="O70" s="31"/>
      <c r="P70" s="135" t="str">
        <f>'3a DF'!Q19</f>
        <v>-</v>
      </c>
      <c r="Q70" s="135" t="str">
        <f>'3a DF'!R19</f>
        <v>-</v>
      </c>
      <c r="R70" s="135" t="str">
        <f>'3a DF'!S19</f>
        <v>-</v>
      </c>
      <c r="S70" s="135" t="str">
        <f>'3a DF'!T19</f>
        <v>-</v>
      </c>
      <c r="T70" s="135" t="str">
        <f>'3a DF'!U19</f>
        <v>-</v>
      </c>
      <c r="U70" s="135" t="str">
        <f>'3a DF'!V19</f>
        <v>-</v>
      </c>
      <c r="V70" s="135" t="str">
        <f>'3a DF'!W19</f>
        <v>-</v>
      </c>
      <c r="W70" s="135" t="str">
        <f>'3a DF'!X19</f>
        <v>-</v>
      </c>
      <c r="X70" s="135" t="str">
        <f>'3a DF'!Y19</f>
        <v>-</v>
      </c>
      <c r="Y70" s="135" t="str">
        <f>'3a DF'!Z19</f>
        <v>-</v>
      </c>
      <c r="Z70" s="135" t="str">
        <f>'3a DF'!AA19</f>
        <v>-</v>
      </c>
      <c r="AA70" s="29"/>
    </row>
    <row r="71" spans="1:27" s="30" customFormat="1" ht="11.5" x14ac:dyDescent="0.25">
      <c r="A71" s="273">
        <v>2</v>
      </c>
      <c r="B71" s="138" t="s">
        <v>353</v>
      </c>
      <c r="C71" s="138" t="s">
        <v>303</v>
      </c>
      <c r="D71" s="141" t="s">
        <v>324</v>
      </c>
      <c r="E71" s="137"/>
      <c r="F71" s="31"/>
      <c r="G71" s="135">
        <f>IF('3b CM'!F18="-","-",'3b CM'!F18)</f>
        <v>5.6256662357449895E-2</v>
      </c>
      <c r="H71" s="135">
        <f>'3b CM'!G18</f>
        <v>8.4384993536174846E-2</v>
      </c>
      <c r="I71" s="135">
        <f>'3b CM'!H18</f>
        <v>0.26571917124428224</v>
      </c>
      <c r="J71" s="135">
        <f>'3b CM'!I18</f>
        <v>0.2702231630110728</v>
      </c>
      <c r="K71" s="135">
        <f>'3b CM'!J18</f>
        <v>3.4706905227218496</v>
      </c>
      <c r="L71" s="135">
        <f>'3b CM'!K18</f>
        <v>3.3669205135705971</v>
      </c>
      <c r="M71" s="135">
        <f>'3b CM'!L18</f>
        <v>11.48998299740572</v>
      </c>
      <c r="N71" s="135">
        <f>'3b CM'!M18</f>
        <v>10.922704668645167</v>
      </c>
      <c r="O71" s="31"/>
      <c r="P71" s="135" t="str">
        <f>'3b CM'!O18</f>
        <v>-</v>
      </c>
      <c r="Q71" s="135" t="str">
        <f>'3b CM'!P18</f>
        <v>-</v>
      </c>
      <c r="R71" s="135" t="str">
        <f>'3b CM'!Q18</f>
        <v>-</v>
      </c>
      <c r="S71" s="135" t="str">
        <f>'3b CM'!R18</f>
        <v>-</v>
      </c>
      <c r="T71" s="135" t="str">
        <f>'3b CM'!S18</f>
        <v>-</v>
      </c>
      <c r="U71" s="135" t="str">
        <f>'3b CM'!T18</f>
        <v>-</v>
      </c>
      <c r="V71" s="135" t="str">
        <f>'3b CM'!U18</f>
        <v>-</v>
      </c>
      <c r="W71" s="135" t="str">
        <f>'3b CM'!V18</f>
        <v>-</v>
      </c>
      <c r="X71" s="135" t="str">
        <f>'3b CM'!W18</f>
        <v>-</v>
      </c>
      <c r="Y71" s="135" t="str">
        <f>'3b CM'!X18</f>
        <v>-</v>
      </c>
      <c r="Z71" s="135" t="str">
        <f>'3b CM'!Y18</f>
        <v>-</v>
      </c>
      <c r="AA71" s="29"/>
    </row>
    <row r="72" spans="1:27" s="30" customFormat="1" ht="11.5" x14ac:dyDescent="0.25">
      <c r="A72" s="273">
        <v>3</v>
      </c>
      <c r="B72" s="138" t="s">
        <v>2</v>
      </c>
      <c r="C72" s="138" t="s">
        <v>345</v>
      </c>
      <c r="D72" s="141" t="s">
        <v>324</v>
      </c>
      <c r="E72" s="137"/>
      <c r="F72" s="31"/>
      <c r="G72" s="135">
        <f>IF('3c PC'!G19="-","-",'3c PC'!G19)</f>
        <v>68.691469332493085</v>
      </c>
      <c r="H72" s="135">
        <f>'3c PC'!H19</f>
        <v>68.671366930085739</v>
      </c>
      <c r="I72" s="135">
        <f>'3c PC'!I19</f>
        <v>86.613622845767168</v>
      </c>
      <c r="J72" s="135">
        <f>'3c PC'!J19</f>
        <v>85.614164071455562</v>
      </c>
      <c r="K72" s="135">
        <f>'3c PC'!K19</f>
        <v>97.877310062425408</v>
      </c>
      <c r="L72" s="135">
        <f>'3c PC'!L19</f>
        <v>97.06546226748624</v>
      </c>
      <c r="M72" s="135">
        <f>'3c PC'!M19</f>
        <v>118.16325327325271</v>
      </c>
      <c r="N72" s="135">
        <f>'3c PC'!N19</f>
        <v>116.02663842429294</v>
      </c>
      <c r="O72" s="31"/>
      <c r="P72" s="135" t="str">
        <f>'3c PC'!P19</f>
        <v>-</v>
      </c>
      <c r="Q72" s="135" t="str">
        <f>'3c PC'!Q19</f>
        <v>-</v>
      </c>
      <c r="R72" s="135" t="str">
        <f>'3c PC'!R19</f>
        <v>-</v>
      </c>
      <c r="S72" s="135" t="str">
        <f>'3c PC'!S19</f>
        <v>-</v>
      </c>
      <c r="T72" s="135" t="str">
        <f>'3c PC'!T19</f>
        <v>-</v>
      </c>
      <c r="U72" s="135" t="str">
        <f>'3c PC'!U19</f>
        <v>-</v>
      </c>
      <c r="V72" s="135" t="str">
        <f>'3c PC'!V19</f>
        <v>-</v>
      </c>
      <c r="W72" s="135" t="str">
        <f>'3c PC'!W19</f>
        <v>-</v>
      </c>
      <c r="X72" s="135" t="str">
        <f>'3c PC'!X19</f>
        <v>-</v>
      </c>
      <c r="Y72" s="135" t="str">
        <f>'3c PC'!Y19</f>
        <v>-</v>
      </c>
      <c r="Z72" s="135" t="str">
        <f>'3c PC'!Z19</f>
        <v>-</v>
      </c>
      <c r="AA72" s="29"/>
    </row>
    <row r="73" spans="1:27" s="30" customFormat="1" ht="11.5" x14ac:dyDescent="0.25">
      <c r="A73" s="273">
        <v>4</v>
      </c>
      <c r="B73" s="138" t="s">
        <v>355</v>
      </c>
      <c r="C73" s="138" t="s">
        <v>346</v>
      </c>
      <c r="D73" s="141" t="s">
        <v>324</v>
      </c>
      <c r="E73" s="137"/>
      <c r="F73" s="31"/>
      <c r="G73" s="135">
        <f>IF('3d NC-Elec'!H33="-","-",'3d NC-Elec'!H33)</f>
        <v>129.24659664648567</v>
      </c>
      <c r="H73" s="135">
        <f>'3d NC-Elec'!I33</f>
        <v>129.99016388228577</v>
      </c>
      <c r="I73" s="135">
        <f>'3d NC-Elec'!J33</f>
        <v>144.63173392265401</v>
      </c>
      <c r="J73" s="135">
        <f>'3d NC-Elec'!K33</f>
        <v>144.07247110285542</v>
      </c>
      <c r="K73" s="135">
        <f>'3d NC-Elec'!L33</f>
        <v>133.80344450903061</v>
      </c>
      <c r="L73" s="135">
        <f>'3d NC-Elec'!M33</f>
        <v>134.6948433906214</v>
      </c>
      <c r="M73" s="135">
        <f>'3d NC-Elec'!N33</f>
        <v>125.52748304179777</v>
      </c>
      <c r="N73" s="135">
        <f>'3d NC-Elec'!O33</f>
        <v>125.13757098098418</v>
      </c>
      <c r="O73" s="31"/>
      <c r="P73" s="135" t="str">
        <f>'3d NC-Elec'!Q33</f>
        <v>-</v>
      </c>
      <c r="Q73" s="135" t="str">
        <f>'3d NC-Elec'!R33</f>
        <v>-</v>
      </c>
      <c r="R73" s="135" t="str">
        <f>'3d NC-Elec'!S33</f>
        <v>-</v>
      </c>
      <c r="S73" s="135" t="str">
        <f>'3d NC-Elec'!T33</f>
        <v>-</v>
      </c>
      <c r="T73" s="135" t="str">
        <f>'3d NC-Elec'!U33</f>
        <v>-</v>
      </c>
      <c r="U73" s="135" t="str">
        <f>'3d NC-Elec'!V33</f>
        <v>-</v>
      </c>
      <c r="V73" s="135" t="str">
        <f>'3d NC-Elec'!W33</f>
        <v>-</v>
      </c>
      <c r="W73" s="135" t="str">
        <f>'3d NC-Elec'!X33</f>
        <v>-</v>
      </c>
      <c r="X73" s="135" t="str">
        <f>'3d NC-Elec'!Y33</f>
        <v>-</v>
      </c>
      <c r="Y73" s="135" t="str">
        <f>'3d NC-Elec'!Z33</f>
        <v>-</v>
      </c>
      <c r="Z73" s="135" t="str">
        <f>'3d NC-Elec'!AA33</f>
        <v>-</v>
      </c>
      <c r="AA73" s="29"/>
    </row>
    <row r="74" spans="1:27" s="30" customFormat="1" ht="11.5" x14ac:dyDescent="0.25">
      <c r="A74" s="273">
        <v>5</v>
      </c>
      <c r="B74" s="138" t="s">
        <v>352</v>
      </c>
      <c r="C74" s="138" t="s">
        <v>347</v>
      </c>
      <c r="D74" s="141" t="s">
        <v>324</v>
      </c>
      <c r="E74" s="137"/>
      <c r="F74" s="31"/>
      <c r="G74" s="135">
        <f>IF('3f CPIH'!C$16="-","-",'3g OC '!$E$8*('3f CPIH'!C$16/'3f CPIH'!$G$16))</f>
        <v>76.533089989502642</v>
      </c>
      <c r="H74" s="135">
        <f>IF('3f CPIH'!D$16="-","-",'3g OC '!$E$8*('3f CPIH'!D$16/'3f CPIH'!$G$16))</f>
        <v>76.686309388881014</v>
      </c>
      <c r="I74" s="135">
        <f>IF('3f CPIH'!E$16="-","-",'3g OC '!$E$8*('3f CPIH'!E$16/'3f CPIH'!$G$16))</f>
        <v>76.916138487948601</v>
      </c>
      <c r="J74" s="135">
        <f>IF('3f CPIH'!F$16="-","-",'3g OC '!$E$8*('3f CPIH'!F$16/'3f CPIH'!$G$16))</f>
        <v>77.375796686083746</v>
      </c>
      <c r="K74" s="135">
        <f>IF('3f CPIH'!G$16="-","-",'3g OC '!$E$8*('3f CPIH'!G$16/'3f CPIH'!$G$16))</f>
        <v>78.29511308235405</v>
      </c>
      <c r="L74" s="135">
        <f>IF('3f CPIH'!H$16="-","-",'3g OC '!$E$8*('3f CPIH'!H$16/'3f CPIH'!$G$16))</f>
        <v>79.291039178313554</v>
      </c>
      <c r="M74" s="135">
        <f>IF('3f CPIH'!I$16="-","-",'3g OC '!$E$8*('3f CPIH'!I$16/'3f CPIH'!$G$16))</f>
        <v>80.440184673651416</v>
      </c>
      <c r="N74" s="135">
        <f>IF('3f CPIH'!J$16="-","-",'3g OC '!$E$8*('3f CPIH'!J$16/'3f CPIH'!$G$16))</f>
        <v>81.129671970854147</v>
      </c>
      <c r="O74" s="31"/>
      <c r="P74" s="135">
        <f>IF('3f CPIH'!L$16="-","-",'3g OC '!$E$8*('3f CPIH'!L$16/'3f CPIH'!$G$16))</f>
        <v>81.129671970854147</v>
      </c>
      <c r="Q74" s="135" t="str">
        <f>IF('3f CPIH'!M$16="-","-",'3g OC '!$E$8*('3f CPIH'!M$16/'3f CPIH'!$G$16))</f>
        <v>-</v>
      </c>
      <c r="R74" s="135" t="str">
        <f>IF('3f CPIH'!N$16="-","-",'3g OC '!$E$8*('3f CPIH'!N$16/'3f CPIH'!$G$16))</f>
        <v>-</v>
      </c>
      <c r="S74" s="135" t="str">
        <f>IF('3f CPIH'!O$16="-","-",'3g OC '!$E$8*('3f CPIH'!O$16/'3f CPIH'!$G$16))</f>
        <v>-</v>
      </c>
      <c r="T74" s="135" t="str">
        <f>IF('3f CPIH'!P$16="-","-",'3g OC '!$E$8*('3f CPIH'!P$16/'3f CPIH'!$G$16))</f>
        <v>-</v>
      </c>
      <c r="U74" s="135" t="str">
        <f>IF('3f CPIH'!Q$16="-","-",'3g OC '!$E$8*('3f CPIH'!Q$16/'3f CPIH'!$G$16))</f>
        <v>-</v>
      </c>
      <c r="V74" s="135" t="str">
        <f>IF('3f CPIH'!R$16="-","-",'3g OC '!$E$8*('3f CPIH'!R$16/'3f CPIH'!$G$16))</f>
        <v>-</v>
      </c>
      <c r="W74" s="135" t="str">
        <f>IF('3f CPIH'!S$16="-","-",'3g OC '!$E$8*('3f CPIH'!S$16/'3f CPIH'!$G$16))</f>
        <v>-</v>
      </c>
      <c r="X74" s="135" t="str">
        <f>IF('3f CPIH'!T$16="-","-",'3g OC '!$E$8*('3f CPIH'!T$16/'3f CPIH'!$G$16))</f>
        <v>-</v>
      </c>
      <c r="Y74" s="135" t="str">
        <f>IF('3f CPIH'!U$16="-","-",'3g OC '!$E$8*('3f CPIH'!U$16/'3f CPIH'!$G$16))</f>
        <v>-</v>
      </c>
      <c r="Z74" s="135" t="str">
        <f>IF('3f CPIH'!V$16="-","-",'3g OC '!$E$8*('3f CPIH'!V$16/'3f CPIH'!$G$16))</f>
        <v>-</v>
      </c>
      <c r="AA74" s="29"/>
    </row>
    <row r="75" spans="1:27" s="30" customFormat="1" ht="11.5" x14ac:dyDescent="0.25">
      <c r="A75" s="273">
        <v>6</v>
      </c>
      <c r="B75" s="138" t="s">
        <v>352</v>
      </c>
      <c r="C75" s="138" t="s">
        <v>45</v>
      </c>
      <c r="D75" s="141" t="s">
        <v>324</v>
      </c>
      <c r="E75" s="137"/>
      <c r="F75" s="31"/>
      <c r="G75" s="135" t="s">
        <v>336</v>
      </c>
      <c r="H75" s="135" t="s">
        <v>336</v>
      </c>
      <c r="I75" s="135" t="s">
        <v>336</v>
      </c>
      <c r="J75" s="135" t="s">
        <v>336</v>
      </c>
      <c r="K75" s="135">
        <f>IF('3h SMNCC'!F$36="-","-",'3h SMNCC'!F$36)</f>
        <v>0</v>
      </c>
      <c r="L75" s="135">
        <f>IF('3h SMNCC'!G$36="-","-",'3h SMNCC'!G$36)</f>
        <v>-0.20799732489328449</v>
      </c>
      <c r="M75" s="135">
        <f>IF('3h SMNCC'!H$36="-","-",'3h SMNCC'!H$36)</f>
        <v>2.3528451635617831</v>
      </c>
      <c r="N75" s="135">
        <f>IF('3h SMNCC'!I$36="-","-",'3h SMNCC'!I$36)</f>
        <v>7.276170729762069</v>
      </c>
      <c r="O75" s="31"/>
      <c r="P75" s="135" t="str">
        <f>IF('3h SMNCC'!K$36="-","-",'3h SMNCC'!K$36)</f>
        <v>-</v>
      </c>
      <c r="Q75" s="135" t="str">
        <f>IF('3h SMNCC'!L$36="-","-",'3h SMNCC'!L$36)</f>
        <v>-</v>
      </c>
      <c r="R75" s="135" t="str">
        <f>IF('3h SMNCC'!M$36="-","-",'3h SMNCC'!M$36)</f>
        <v>-</v>
      </c>
      <c r="S75" s="135" t="str">
        <f>IF('3h SMNCC'!N$36="-","-",'3h SMNCC'!N$36)</f>
        <v>-</v>
      </c>
      <c r="T75" s="135" t="str">
        <f>IF('3h SMNCC'!O$36="-","-",'3h SMNCC'!O$36)</f>
        <v>-</v>
      </c>
      <c r="U75" s="135" t="str">
        <f>IF('3h SMNCC'!P$36="-","-",'3h SMNCC'!P$36)</f>
        <v>-</v>
      </c>
      <c r="V75" s="135" t="str">
        <f>IF('3h SMNCC'!Q$36="-","-",'3h SMNCC'!Q$36)</f>
        <v>-</v>
      </c>
      <c r="W75" s="135" t="str">
        <f>IF('3h SMNCC'!R$36="-","-",'3h SMNCC'!R$36)</f>
        <v>-</v>
      </c>
      <c r="X75" s="135" t="str">
        <f>IF('3h SMNCC'!S$36="-","-",'3h SMNCC'!S$36)</f>
        <v>-</v>
      </c>
      <c r="Y75" s="135" t="str">
        <f>IF('3h SMNCC'!T$36="-","-",'3h SMNCC'!T$36)</f>
        <v>-</v>
      </c>
      <c r="Z75" s="135" t="str">
        <f>IF('3h SMNCC'!U$36="-","-",'3h SMNCC'!U$36)</f>
        <v>-</v>
      </c>
      <c r="AA75" s="29"/>
    </row>
    <row r="76" spans="1:27" s="30" customFormat="1" ht="11.5" x14ac:dyDescent="0.25">
      <c r="A76" s="273">
        <v>7</v>
      </c>
      <c r="B76" s="138" t="s">
        <v>352</v>
      </c>
      <c r="C76" s="138" t="s">
        <v>399</v>
      </c>
      <c r="D76" s="141" t="s">
        <v>324</v>
      </c>
      <c r="E76" s="137"/>
      <c r="F76" s="31"/>
      <c r="G76" s="135">
        <f>IF('3f CPIH'!C$16="-","-",'3i PAAC PAP'!$G$8*('3f CPIH'!C$16/'3f CPIH'!$G$16))</f>
        <v>12.553203379941255</v>
      </c>
      <c r="H76" s="135">
        <f>IF('3f CPIH'!D$16="-","-",'3i PAAC PAP'!$G$8*('3f CPIH'!D$16/'3f CPIH'!$G$16))</f>
        <v>12.578334918239436</v>
      </c>
      <c r="I76" s="135">
        <f>IF('3f CPIH'!E$16="-","-",'3i PAAC PAP'!$G$8*('3f CPIH'!E$16/'3f CPIH'!$G$16))</f>
        <v>12.616032225686709</v>
      </c>
      <c r="J76" s="135">
        <f>IF('3f CPIH'!F$16="-","-",'3i PAAC PAP'!$G$8*('3f CPIH'!F$16/'3f CPIH'!$G$16))</f>
        <v>12.691426840581251</v>
      </c>
      <c r="K76" s="135">
        <f>IF('3f CPIH'!G$16="-","-",'3i PAAC PAP'!$G$8*('3f CPIH'!G$16/'3f CPIH'!$G$16))</f>
        <v>12.842216070370334</v>
      </c>
      <c r="L76" s="135">
        <f>IF('3f CPIH'!H$16="-","-",'3i PAAC PAP'!$G$8*('3f CPIH'!H$16/'3f CPIH'!$G$16))</f>
        <v>13.005571069308509</v>
      </c>
      <c r="M76" s="135">
        <f>IF('3f CPIH'!I$16="-","-",'3i PAAC PAP'!$G$8*('3f CPIH'!I$16/'3f CPIH'!$G$16))</f>
        <v>13.194057606544863</v>
      </c>
      <c r="N76" s="135">
        <f>IF('3f CPIH'!J$16="-","-",'3i PAAC PAP'!$G$8*('3f CPIH'!J$16/'3f CPIH'!$G$16))</f>
        <v>13.307149528886677</v>
      </c>
      <c r="O76" s="31"/>
      <c r="P76" s="135">
        <f>IF('3f CPIH'!L$16="-","-",'3i PAAC PAP'!$G$8*('3f CPIH'!L$16/'3f CPIH'!$G$16))</f>
        <v>13.307149528886677</v>
      </c>
      <c r="Q76" s="135" t="str">
        <f>IF('3f CPIH'!M$16="-","-",'3i PAAC PAP'!$G$8*('3f CPIH'!M$16/'3f CPIH'!$G$16))</f>
        <v>-</v>
      </c>
      <c r="R76" s="135" t="str">
        <f>IF('3f CPIH'!N$16="-","-",'3i PAAC PAP'!$G$8*('3f CPIH'!N$16/'3f CPIH'!$G$16))</f>
        <v>-</v>
      </c>
      <c r="S76" s="135" t="str">
        <f>IF('3f CPIH'!O$16="-","-",'3i PAAC PAP'!$G$8*('3f CPIH'!O$16/'3f CPIH'!$G$16))</f>
        <v>-</v>
      </c>
      <c r="T76" s="135" t="str">
        <f>IF('3f CPIH'!P$16="-","-",'3i PAAC PAP'!$G$8*('3f CPIH'!P$16/'3f CPIH'!$G$16))</f>
        <v>-</v>
      </c>
      <c r="U76" s="135" t="str">
        <f>IF('3f CPIH'!Q$16="-","-",'3i PAAC PAP'!$G$8*('3f CPIH'!Q$16/'3f CPIH'!$G$16))</f>
        <v>-</v>
      </c>
      <c r="V76" s="135" t="str">
        <f>IF('3f CPIH'!R$16="-","-",'3i PAAC PAP'!$G$8*('3f CPIH'!R$16/'3f CPIH'!$G$16))</f>
        <v>-</v>
      </c>
      <c r="W76" s="135" t="str">
        <f>IF('3f CPIH'!S$16="-","-",'3i PAAC PAP'!$G$8*('3f CPIH'!S$16/'3f CPIH'!$G$16))</f>
        <v>-</v>
      </c>
      <c r="X76" s="135" t="str">
        <f>IF('3f CPIH'!T$16="-","-",'3i PAAC PAP'!$G$8*('3f CPIH'!T$16/'3f CPIH'!$G$16))</f>
        <v>-</v>
      </c>
      <c r="Y76" s="135" t="str">
        <f>IF('3f CPIH'!U$16="-","-",'3i PAAC PAP'!$G$8*('3f CPIH'!U$16/'3f CPIH'!$G$16))</f>
        <v>-</v>
      </c>
      <c r="Z76" s="135" t="str">
        <f>IF('3f CPIH'!V$16="-","-",'3i PAAC PAP'!$G$8*('3f CPIH'!V$16/'3f CPIH'!$G$16))</f>
        <v>-</v>
      </c>
      <c r="AA76" s="29"/>
    </row>
    <row r="77" spans="1:27" s="30" customFormat="1" ht="11.5" x14ac:dyDescent="0.25">
      <c r="A77" s="273">
        <v>8</v>
      </c>
      <c r="B77" s="138" t="s">
        <v>352</v>
      </c>
      <c r="C77" s="138" t="s">
        <v>417</v>
      </c>
      <c r="D77" s="141" t="s">
        <v>324</v>
      </c>
      <c r="E77" s="137"/>
      <c r="F77" s="31"/>
      <c r="G77" s="135">
        <f>IF(G70="-","-",SUM(G70:G75)*'3i PAAC PAP'!$G$20)</f>
        <v>38.231058600292613</v>
      </c>
      <c r="H77" s="135">
        <f>IF(H70="-","-",SUM(H70:H75)*'3i PAAC PAP'!$G$20)</f>
        <v>36.678820667455838</v>
      </c>
      <c r="I77" s="135">
        <f>IF(I70="-","-",SUM(I70:I75)*'3i PAAC PAP'!$G$20)</f>
        <v>38.010013575477146</v>
      </c>
      <c r="J77" s="135">
        <f>IF(J70="-","-",SUM(J70:J75)*'3i PAAC PAP'!$G$20)</f>
        <v>37.293910837640809</v>
      </c>
      <c r="K77" s="135">
        <f>IF(K70="-","-",SUM(K70:K75)*'3i PAAC PAP'!$G$20)</f>
        <v>39.830883099194644</v>
      </c>
      <c r="L77" s="135">
        <f>IF(L70="-","-",SUM(L70:L75)*'3i PAAC PAP'!$G$20)</f>
        <v>39.35097804349347</v>
      </c>
      <c r="M77" s="135">
        <f>IF(M70="-","-",SUM(M70:M75)*'3i PAAC PAP'!$G$20)</f>
        <v>41.949233932625219</v>
      </c>
      <c r="N77" s="135">
        <f>IF(N70="-","-",SUM(N70:N75)*'3i PAAC PAP'!$G$20)</f>
        <v>43.746249302678201</v>
      </c>
      <c r="O77" s="31"/>
      <c r="P77" s="135" t="str">
        <f>IF(P70="-","-",SUM(P70:P75)*'3i PAAC PAP'!$G$20)</f>
        <v>-</v>
      </c>
      <c r="Q77" s="135" t="str">
        <f>IF(Q70="-","-",SUM(Q70:Q75)*'3i PAAC PAP'!$G$20)</f>
        <v>-</v>
      </c>
      <c r="R77" s="135" t="str">
        <f>IF(R70="-","-",SUM(R70:R75)*'3i PAAC PAP'!$G$20)</f>
        <v>-</v>
      </c>
      <c r="S77" s="135" t="str">
        <f>IF(S70="-","-",SUM(S70:S75)*'3i PAAC PAP'!$G$20)</f>
        <v>-</v>
      </c>
      <c r="T77" s="135" t="str">
        <f>IF(T70="-","-",SUM(T70:T75)*'3i PAAC PAP'!$G$20)</f>
        <v>-</v>
      </c>
      <c r="U77" s="135" t="str">
        <f>IF(U70="-","-",SUM(U70:U75)*'3i PAAC PAP'!$G$20)</f>
        <v>-</v>
      </c>
      <c r="V77" s="135" t="str">
        <f>IF(V70="-","-",SUM(V70:V75)*'3i PAAC PAP'!$G$20)</f>
        <v>-</v>
      </c>
      <c r="W77" s="135" t="str">
        <f>IF(W70="-","-",SUM(W70:W75)*'3i PAAC PAP'!$G$20)</f>
        <v>-</v>
      </c>
      <c r="X77" s="135" t="str">
        <f>IF(X70="-","-",SUM(X70:X75)*'3i PAAC PAP'!$G$20)</f>
        <v>-</v>
      </c>
      <c r="Y77" s="135" t="str">
        <f>IF(Y70="-","-",SUM(Y70:Y75)*'3i PAAC PAP'!$G$20)</f>
        <v>-</v>
      </c>
      <c r="Z77" s="135" t="str">
        <f>IF(Z70="-","-",SUM(Z70:Z75)*'3i PAAC PAP'!$G$20)</f>
        <v>-</v>
      </c>
      <c r="AA77" s="29"/>
    </row>
    <row r="78" spans="1:27" s="30" customFormat="1" ht="11.5" x14ac:dyDescent="0.25">
      <c r="A78" s="273">
        <v>9</v>
      </c>
      <c r="B78" s="138" t="s">
        <v>398</v>
      </c>
      <c r="C78" s="138" t="s">
        <v>548</v>
      </c>
      <c r="D78" s="141" t="s">
        <v>324</v>
      </c>
      <c r="E78" s="137"/>
      <c r="F78" s="31"/>
      <c r="G78" s="135">
        <f>IF(G70="-","-",SUM(G70:G77)*'3j EBIT'!$E$8)</f>
        <v>9.7810683783802332</v>
      </c>
      <c r="H78" s="135">
        <f>IF(H70="-","-",SUM(H70:H77)*'3j EBIT'!$E$8)</f>
        <v>9.3941038267711363</v>
      </c>
      <c r="I78" s="135">
        <f>IF(I70="-","-",SUM(I70:I77)*'3j EBIT'!$E$8)</f>
        <v>9.727088795138485</v>
      </c>
      <c r="J78" s="135">
        <f>IF(J70="-","-",SUM(J70:J77)*'3j EBIT'!$E$8)</f>
        <v>9.5497804519440237</v>
      </c>
      <c r="K78" s="135">
        <f>IF(K70="-","-",SUM(K70:K77)*'3j EBIT'!$E$8)</f>
        <v>10.185879383383243</v>
      </c>
      <c r="L78" s="135">
        <f>IF(L70="-","-",SUM(L70:L77)*'3j EBIT'!$E$8)</f>
        <v>10.069197755866734</v>
      </c>
      <c r="M78" s="135">
        <f>IF(M70="-","-",SUM(M70:M77)*'3j EBIT'!$E$8)</f>
        <v>10.721309466305113</v>
      </c>
      <c r="N78" s="135">
        <f>IF(N70="-","-",SUM(N70:N77)*'3j EBIT'!$E$8)</f>
        <v>11.171997258055818</v>
      </c>
      <c r="O78" s="31"/>
      <c r="P78" s="135" t="str">
        <f>IF(P70="-","-",SUM(P70:P77)*'3j EBIT'!$E$8)</f>
        <v>-</v>
      </c>
      <c r="Q78" s="135" t="str">
        <f>IF(Q70="-","-",SUM(Q70:Q77)*'3j EBIT'!$E$8)</f>
        <v>-</v>
      </c>
      <c r="R78" s="135" t="str">
        <f>IF(R70="-","-",SUM(R70:R77)*'3j EBIT'!$E$8)</f>
        <v>-</v>
      </c>
      <c r="S78" s="135" t="str">
        <f>IF(S70="-","-",SUM(S70:S77)*'3j EBIT'!$E$8)</f>
        <v>-</v>
      </c>
      <c r="T78" s="135" t="str">
        <f>IF(T70="-","-",SUM(T70:T77)*'3j EBIT'!$E$8)</f>
        <v>-</v>
      </c>
      <c r="U78" s="135" t="str">
        <f>IF(U70="-","-",SUM(U70:U77)*'3j EBIT'!$E$8)</f>
        <v>-</v>
      </c>
      <c r="V78" s="135" t="str">
        <f>IF(V70="-","-",SUM(V70:V77)*'3j EBIT'!$E$8)</f>
        <v>-</v>
      </c>
      <c r="W78" s="135" t="str">
        <f>IF(W70="-","-",SUM(W70:W77)*'3j EBIT'!$E$8)</f>
        <v>-</v>
      </c>
      <c r="X78" s="135" t="str">
        <f>IF(X70="-","-",SUM(X70:X77)*'3j EBIT'!$E$8)</f>
        <v>-</v>
      </c>
      <c r="Y78" s="135" t="str">
        <f>IF(Y70="-","-",SUM(Y70:Y77)*'3j EBIT'!$E$8)</f>
        <v>-</v>
      </c>
      <c r="Z78" s="135" t="str">
        <f>IF(Z70="-","-",SUM(Z70:Z77)*'3j EBIT'!$E$8)</f>
        <v>-</v>
      </c>
      <c r="AA78" s="29"/>
    </row>
    <row r="79" spans="1:27" s="30" customFormat="1" ht="12.4" customHeight="1" x14ac:dyDescent="0.25">
      <c r="A79" s="273">
        <v>10</v>
      </c>
      <c r="B79" s="138" t="s">
        <v>294</v>
      </c>
      <c r="C79" s="188" t="s">
        <v>549</v>
      </c>
      <c r="D79" s="141" t="s">
        <v>324</v>
      </c>
      <c r="E79" s="136"/>
      <c r="F79" s="31"/>
      <c r="G79" s="135">
        <f>IF(G70="-","-",SUM(G70:G72,G74:G78)*'3k HAP'!$E$9)</f>
        <v>5.7229893422343956</v>
      </c>
      <c r="H79" s="135">
        <f>IF(H70="-","-",SUM(H70:H72,H74:H78)*'3k HAP'!$E$9)</f>
        <v>5.4117851209632049</v>
      </c>
      <c r="I79" s="135">
        <f>IF(I70="-","-",SUM(I70:I72,I74:I78)*'3k HAP'!$E$9)</f>
        <v>5.4583553920996124</v>
      </c>
      <c r="J79" s="135">
        <f>IF(J70="-","-",SUM(J70:J72,J74:J78)*'3k HAP'!$E$9)</f>
        <v>5.3287891140654899</v>
      </c>
      <c r="K79" s="135">
        <f>IF(K70="-","-",SUM(K70:K72,K74:K78)*'3k HAP'!$E$9)</f>
        <v>5.9713177158559905</v>
      </c>
      <c r="L79" s="135">
        <f>IF(L70="-","-",SUM(L70:L72,L74:L78)*'3k HAP'!$E$9)</f>
        <v>5.8678215047097257</v>
      </c>
      <c r="M79" s="135">
        <f>IF(M70="-","-",SUM(M70:M72,M74:M78)*'3k HAP'!$E$9)</f>
        <v>6.5068340990086631</v>
      </c>
      <c r="N79" s="135">
        <f>IF(N70="-","-",SUM(N70:N72,N74:N78)*'3k HAP'!$E$9)</f>
        <v>6.8623934324841587</v>
      </c>
      <c r="O79" s="31"/>
      <c r="P79" s="135" t="str">
        <f>IF(P70="-","-",SUM(P70:P72,P74:P78)*'3k HAP'!$E$9)</f>
        <v>-</v>
      </c>
      <c r="Q79" s="135" t="str">
        <f>IF(Q70="-","-",SUM(Q70:Q72,Q74:Q78)*'3k HAP'!$E$9)</f>
        <v>-</v>
      </c>
      <c r="R79" s="135" t="str">
        <f>IF(R70="-","-",SUM(R70:R72,R74:R78)*'3k HAP'!$E$9)</f>
        <v>-</v>
      </c>
      <c r="S79" s="135" t="str">
        <f>IF(S70="-","-",SUM(S70:S72,S74:S78)*'3k HAP'!$E$9)</f>
        <v>-</v>
      </c>
      <c r="T79" s="135" t="str">
        <f>IF(T70="-","-",SUM(T70:T72,T74:T78)*'3k HAP'!$E$9)</f>
        <v>-</v>
      </c>
      <c r="U79" s="135" t="str">
        <f>IF(U70="-","-",SUM(U70:U72,U74:U78)*'3k HAP'!$E$9)</f>
        <v>-</v>
      </c>
      <c r="V79" s="135" t="str">
        <f>IF(V70="-","-",SUM(V70:V72,V74:V78)*'3k HAP'!$E$9)</f>
        <v>-</v>
      </c>
      <c r="W79" s="135" t="str">
        <f>IF(W70="-","-",SUM(W70:W72,W74:W78)*'3k HAP'!$E$9)</f>
        <v>-</v>
      </c>
      <c r="X79" s="135" t="str">
        <f>IF(X70="-","-",SUM(X70:X72,X74:X78)*'3k HAP'!$E$9)</f>
        <v>-</v>
      </c>
      <c r="Y79" s="135" t="str">
        <f>IF(Y70="-","-",SUM(Y70:Y72,Y74:Y78)*'3k HAP'!$E$9)</f>
        <v>-</v>
      </c>
      <c r="Z79" s="135" t="str">
        <f>IF(Z70="-","-",SUM(Z70:Z72,Z74:Z78)*'3k HAP'!$E$9)</f>
        <v>-</v>
      </c>
      <c r="AA79" s="29"/>
    </row>
    <row r="80" spans="1:27" s="30" customFormat="1" ht="11.5" x14ac:dyDescent="0.25">
      <c r="A80" s="273">
        <v>11</v>
      </c>
      <c r="B80" s="138" t="s">
        <v>46</v>
      </c>
      <c r="C80" s="138" t="str">
        <f>B80&amp;"_"&amp;D80</f>
        <v>Total_Northern</v>
      </c>
      <c r="D80" s="141" t="s">
        <v>324</v>
      </c>
      <c r="E80" s="137"/>
      <c r="F80" s="31"/>
      <c r="G80" s="135">
        <f t="shared" ref="G80:N80" si="10">IF(G70="-","-",SUM(G70:G79))</f>
        <v>530.29713026694276</v>
      </c>
      <c r="H80" s="135">
        <f t="shared" si="10"/>
        <v>509.23240614621517</v>
      </c>
      <c r="I80" s="135">
        <f t="shared" si="10"/>
        <v>527.13748603663214</v>
      </c>
      <c r="J80" s="135">
        <f t="shared" si="10"/>
        <v>517.49859335253711</v>
      </c>
      <c r="K80" s="135">
        <f t="shared" si="10"/>
        <v>552.25611201414688</v>
      </c>
      <c r="L80" s="135">
        <f t="shared" si="10"/>
        <v>545.89479588514143</v>
      </c>
      <c r="M80" s="135">
        <f t="shared" si="10"/>
        <v>581.50758916031975</v>
      </c>
      <c r="N80" s="135">
        <f t="shared" si="10"/>
        <v>606.03424637768831</v>
      </c>
      <c r="O80" s="31"/>
      <c r="P80" s="135" t="str">
        <f t="shared" ref="P80:Z80" si="11">IF(P70="-","-",SUM(P70:P79))</f>
        <v>-</v>
      </c>
      <c r="Q80" s="135" t="str">
        <f t="shared" si="11"/>
        <v>-</v>
      </c>
      <c r="R80" s="135" t="str">
        <f t="shared" si="11"/>
        <v>-</v>
      </c>
      <c r="S80" s="135" t="str">
        <f t="shared" si="11"/>
        <v>-</v>
      </c>
      <c r="T80" s="135" t="str">
        <f t="shared" si="11"/>
        <v>-</v>
      </c>
      <c r="U80" s="135" t="str">
        <f t="shared" si="11"/>
        <v>-</v>
      </c>
      <c r="V80" s="135" t="str">
        <f t="shared" si="11"/>
        <v>-</v>
      </c>
      <c r="W80" s="135" t="str">
        <f t="shared" si="11"/>
        <v>-</v>
      </c>
      <c r="X80" s="135" t="str">
        <f t="shared" si="11"/>
        <v>-</v>
      </c>
      <c r="Y80" s="135" t="str">
        <f t="shared" si="11"/>
        <v>-</v>
      </c>
      <c r="Z80" s="135" t="str">
        <f t="shared" si="11"/>
        <v>-</v>
      </c>
      <c r="AA80" s="29"/>
    </row>
    <row r="81" spans="1:27" s="30" customFormat="1" ht="11.5" x14ac:dyDescent="0.25">
      <c r="A81" s="273">
        <v>1</v>
      </c>
      <c r="B81" s="142" t="s">
        <v>353</v>
      </c>
      <c r="C81" s="142" t="s">
        <v>344</v>
      </c>
      <c r="D81" s="140" t="s">
        <v>325</v>
      </c>
      <c r="E81" s="134"/>
      <c r="F81" s="31"/>
      <c r="G81" s="41">
        <f>IF('3a DF'!H20="-","-",'3a DF'!H20)</f>
        <v>190.36327499661053</v>
      </c>
      <c r="H81" s="41">
        <f>'3a DF'!I20</f>
        <v>170.52712049399727</v>
      </c>
      <c r="I81" s="41">
        <f>'3a DF'!J20</f>
        <v>153.61039727096312</v>
      </c>
      <c r="J81" s="41">
        <f>'3a DF'!K20</f>
        <v>145.97829023001057</v>
      </c>
      <c r="K81" s="41">
        <f>'3a DF'!L20</f>
        <v>170.77036851579308</v>
      </c>
      <c r="L81" s="41">
        <f>'3a DF'!M20</f>
        <v>164.1514074291762</v>
      </c>
      <c r="M81" s="41">
        <f>'3a DF'!N20</f>
        <v>174.06659438478835</v>
      </c>
      <c r="N81" s="41">
        <f>'3a DF'!O20</f>
        <v>193.68521363826096</v>
      </c>
      <c r="O81" s="31"/>
      <c r="P81" s="41" t="str">
        <f>'3a DF'!Q20</f>
        <v>-</v>
      </c>
      <c r="Q81" s="41" t="str">
        <f>'3a DF'!R20</f>
        <v>-</v>
      </c>
      <c r="R81" s="41" t="str">
        <f>'3a DF'!S20</f>
        <v>-</v>
      </c>
      <c r="S81" s="41" t="str">
        <f>'3a DF'!T20</f>
        <v>-</v>
      </c>
      <c r="T81" s="41" t="str">
        <f>'3a DF'!U20</f>
        <v>-</v>
      </c>
      <c r="U81" s="41" t="str">
        <f>'3a DF'!V20</f>
        <v>-</v>
      </c>
      <c r="V81" s="41" t="str">
        <f>'3a DF'!W20</f>
        <v>-</v>
      </c>
      <c r="W81" s="41" t="str">
        <f>'3a DF'!X20</f>
        <v>-</v>
      </c>
      <c r="X81" s="41" t="str">
        <f>'3a DF'!Y20</f>
        <v>-</v>
      </c>
      <c r="Y81" s="41" t="str">
        <f>'3a DF'!Z20</f>
        <v>-</v>
      </c>
      <c r="Z81" s="41" t="str">
        <f>'3a DF'!AA20</f>
        <v>-</v>
      </c>
      <c r="AA81" s="29"/>
    </row>
    <row r="82" spans="1:27" s="30" customFormat="1" ht="11.5" x14ac:dyDescent="0.25">
      <c r="A82" s="273">
        <v>2</v>
      </c>
      <c r="B82" s="142" t="s">
        <v>353</v>
      </c>
      <c r="C82" s="142" t="s">
        <v>303</v>
      </c>
      <c r="D82" s="140" t="s">
        <v>325</v>
      </c>
      <c r="E82" s="134"/>
      <c r="F82" s="31"/>
      <c r="G82" s="41">
        <f>IF('3b CM'!F19="-","-",'3b CM'!F19)</f>
        <v>5.643104482248941E-2</v>
      </c>
      <c r="H82" s="41">
        <f>'3b CM'!G19</f>
        <v>8.4646567233734107E-2</v>
      </c>
      <c r="I82" s="41">
        <f>'3b CM'!H19</f>
        <v>0.26654283838250331</v>
      </c>
      <c r="J82" s="41">
        <f>'3b CM'!I19</f>
        <v>0.27106079146789858</v>
      </c>
      <c r="K82" s="41">
        <f>'3b CM'!J19</f>
        <v>3.4814488497071223</v>
      </c>
      <c r="L82" s="41">
        <f>'3b CM'!K19</f>
        <v>3.3773571778543388</v>
      </c>
      <c r="M82" s="41">
        <f>'3b CM'!L19</f>
        <v>11.713543315665916</v>
      </c>
      <c r="N82" s="41">
        <f>'3b CM'!M19</f>
        <v>11.135227466332141</v>
      </c>
      <c r="O82" s="31"/>
      <c r="P82" s="41" t="str">
        <f>'3b CM'!O19</f>
        <v>-</v>
      </c>
      <c r="Q82" s="41" t="str">
        <f>'3b CM'!P19</f>
        <v>-</v>
      </c>
      <c r="R82" s="41" t="str">
        <f>'3b CM'!Q19</f>
        <v>-</v>
      </c>
      <c r="S82" s="41" t="str">
        <f>'3b CM'!R19</f>
        <v>-</v>
      </c>
      <c r="T82" s="41" t="str">
        <f>'3b CM'!S19</f>
        <v>-</v>
      </c>
      <c r="U82" s="41" t="str">
        <f>'3b CM'!T19</f>
        <v>-</v>
      </c>
      <c r="V82" s="41" t="str">
        <f>'3b CM'!U19</f>
        <v>-</v>
      </c>
      <c r="W82" s="41" t="str">
        <f>'3b CM'!V19</f>
        <v>-</v>
      </c>
      <c r="X82" s="41" t="str">
        <f>'3b CM'!W19</f>
        <v>-</v>
      </c>
      <c r="Y82" s="41" t="str">
        <f>'3b CM'!X19</f>
        <v>-</v>
      </c>
      <c r="Z82" s="41" t="str">
        <f>'3b CM'!Y19</f>
        <v>-</v>
      </c>
      <c r="AA82" s="29"/>
    </row>
    <row r="83" spans="1:27" s="30" customFormat="1" ht="11.5" x14ac:dyDescent="0.25">
      <c r="A83" s="273">
        <v>3</v>
      </c>
      <c r="B83" s="142" t="s">
        <v>2</v>
      </c>
      <c r="C83" s="142" t="s">
        <v>345</v>
      </c>
      <c r="D83" s="140" t="s">
        <v>325</v>
      </c>
      <c r="E83" s="134"/>
      <c r="F83" s="31"/>
      <c r="G83" s="41">
        <f>IF('3c PC'!G20="-","-",'3c PC'!G20)</f>
        <v>68.695530607737979</v>
      </c>
      <c r="H83" s="41">
        <f>'3c PC'!H20</f>
        <v>68.675373133833617</v>
      </c>
      <c r="I83" s="41">
        <f>'3c PC'!I20</f>
        <v>86.631082482246995</v>
      </c>
      <c r="J83" s="41">
        <f>'3c PC'!J20</f>
        <v>85.627481433975092</v>
      </c>
      <c r="K83" s="41">
        <f>'3c PC'!K20</f>
        <v>97.922728265618431</v>
      </c>
      <c r="L83" s="41">
        <f>'3c PC'!L20</f>
        <v>97.105569267855799</v>
      </c>
      <c r="M83" s="41">
        <f>'3c PC'!M20</f>
        <v>118.42842982944278</v>
      </c>
      <c r="N83" s="41">
        <f>'3c PC'!N20</f>
        <v>116.25570175281975</v>
      </c>
      <c r="O83" s="31"/>
      <c r="P83" s="41" t="str">
        <f>'3c PC'!P20</f>
        <v>-</v>
      </c>
      <c r="Q83" s="41" t="str">
        <f>'3c PC'!Q20</f>
        <v>-</v>
      </c>
      <c r="R83" s="41" t="str">
        <f>'3c PC'!R20</f>
        <v>-</v>
      </c>
      <c r="S83" s="41" t="str">
        <f>'3c PC'!S20</f>
        <v>-</v>
      </c>
      <c r="T83" s="41" t="str">
        <f>'3c PC'!T20</f>
        <v>-</v>
      </c>
      <c r="U83" s="41" t="str">
        <f>'3c PC'!U20</f>
        <v>-</v>
      </c>
      <c r="V83" s="41" t="str">
        <f>'3c PC'!V20</f>
        <v>-</v>
      </c>
      <c r="W83" s="41" t="str">
        <f>'3c PC'!W20</f>
        <v>-</v>
      </c>
      <c r="X83" s="41" t="str">
        <f>'3c PC'!X20</f>
        <v>-</v>
      </c>
      <c r="Y83" s="41" t="str">
        <f>'3c PC'!Y20</f>
        <v>-</v>
      </c>
      <c r="Z83" s="41" t="str">
        <f>'3c PC'!Z20</f>
        <v>-</v>
      </c>
      <c r="AA83" s="29"/>
    </row>
    <row r="84" spans="1:27" s="30" customFormat="1" ht="11.5" x14ac:dyDescent="0.25">
      <c r="A84" s="273">
        <v>4</v>
      </c>
      <c r="B84" s="142" t="s">
        <v>355</v>
      </c>
      <c r="C84" s="142" t="s">
        <v>346</v>
      </c>
      <c r="D84" s="140" t="s">
        <v>325</v>
      </c>
      <c r="E84" s="134"/>
      <c r="F84" s="31"/>
      <c r="G84" s="41">
        <f>IF('3d NC-Elec'!H34="-","-",'3d NC-Elec'!H34)</f>
        <v>124.32510980430499</v>
      </c>
      <c r="H84" s="41">
        <f>'3d NC-Elec'!I34</f>
        <v>125.0721377222405</v>
      </c>
      <c r="I84" s="41">
        <f>'3d NC-Elec'!J34</f>
        <v>133.59697691662672</v>
      </c>
      <c r="J84" s="41">
        <f>'3d NC-Elec'!K34</f>
        <v>133.03511119724311</v>
      </c>
      <c r="K84" s="41">
        <f>'3d NC-Elec'!L34</f>
        <v>121.99631967072624</v>
      </c>
      <c r="L84" s="41">
        <f>'3d NC-Elec'!M34</f>
        <v>122.89186726683339</v>
      </c>
      <c r="M84" s="41">
        <f>'3d NC-Elec'!N34</f>
        <v>123.93080072985816</v>
      </c>
      <c r="N84" s="41">
        <f>'3d NC-Elec'!O34</f>
        <v>123.53427285580439</v>
      </c>
      <c r="O84" s="31"/>
      <c r="P84" s="41" t="str">
        <f>'3d NC-Elec'!Q34</f>
        <v>-</v>
      </c>
      <c r="Q84" s="41" t="str">
        <f>'3d NC-Elec'!R34</f>
        <v>-</v>
      </c>
      <c r="R84" s="41" t="str">
        <f>'3d NC-Elec'!S34</f>
        <v>-</v>
      </c>
      <c r="S84" s="41" t="str">
        <f>'3d NC-Elec'!T34</f>
        <v>-</v>
      </c>
      <c r="T84" s="41" t="str">
        <f>'3d NC-Elec'!U34</f>
        <v>-</v>
      </c>
      <c r="U84" s="41" t="str">
        <f>'3d NC-Elec'!V34</f>
        <v>-</v>
      </c>
      <c r="V84" s="41" t="str">
        <f>'3d NC-Elec'!W34</f>
        <v>-</v>
      </c>
      <c r="W84" s="41" t="str">
        <f>'3d NC-Elec'!X34</f>
        <v>-</v>
      </c>
      <c r="X84" s="41" t="str">
        <f>'3d NC-Elec'!Y34</f>
        <v>-</v>
      </c>
      <c r="Y84" s="41" t="str">
        <f>'3d NC-Elec'!Z34</f>
        <v>-</v>
      </c>
      <c r="Z84" s="41" t="str">
        <f>'3d NC-Elec'!AA34</f>
        <v>-</v>
      </c>
      <c r="AA84" s="29"/>
    </row>
    <row r="85" spans="1:27" s="30" customFormat="1" ht="11.5" x14ac:dyDescent="0.25">
      <c r="A85" s="273">
        <v>5</v>
      </c>
      <c r="B85" s="142" t="s">
        <v>352</v>
      </c>
      <c r="C85" s="142" t="s">
        <v>347</v>
      </c>
      <c r="D85" s="140" t="s">
        <v>325</v>
      </c>
      <c r="E85" s="134"/>
      <c r="F85" s="31"/>
      <c r="G85" s="41">
        <f>IF('3f CPIH'!C$16="-","-",'3g OC '!$E$8*('3f CPIH'!C$16/'3f CPIH'!$G$16))</f>
        <v>76.533089989502642</v>
      </c>
      <c r="H85" s="41">
        <f>IF('3f CPIH'!D$16="-","-",'3g OC '!$E$8*('3f CPIH'!D$16/'3f CPIH'!$G$16))</f>
        <v>76.686309388881014</v>
      </c>
      <c r="I85" s="41">
        <f>IF('3f CPIH'!E$16="-","-",'3g OC '!$E$8*('3f CPIH'!E$16/'3f CPIH'!$G$16))</f>
        <v>76.916138487948601</v>
      </c>
      <c r="J85" s="41">
        <f>IF('3f CPIH'!F$16="-","-",'3g OC '!$E$8*('3f CPIH'!F$16/'3f CPIH'!$G$16))</f>
        <v>77.375796686083746</v>
      </c>
      <c r="K85" s="41">
        <f>IF('3f CPIH'!G$16="-","-",'3g OC '!$E$8*('3f CPIH'!G$16/'3f CPIH'!$G$16))</f>
        <v>78.29511308235405</v>
      </c>
      <c r="L85" s="41">
        <f>IF('3f CPIH'!H$16="-","-",'3g OC '!$E$8*('3f CPIH'!H$16/'3f CPIH'!$G$16))</f>
        <v>79.291039178313554</v>
      </c>
      <c r="M85" s="41">
        <f>IF('3f CPIH'!I$16="-","-",'3g OC '!$E$8*('3f CPIH'!I$16/'3f CPIH'!$G$16))</f>
        <v>80.440184673651416</v>
      </c>
      <c r="N85" s="41">
        <f>IF('3f CPIH'!J$16="-","-",'3g OC '!$E$8*('3f CPIH'!J$16/'3f CPIH'!$G$16))</f>
        <v>81.129671970854147</v>
      </c>
      <c r="O85" s="31"/>
      <c r="P85" s="41">
        <f>IF('3f CPIH'!L$16="-","-",'3g OC '!$E$8*('3f CPIH'!L$16/'3f CPIH'!$G$16))</f>
        <v>81.129671970854147</v>
      </c>
      <c r="Q85" s="41" t="str">
        <f>IF('3f CPIH'!M$16="-","-",'3g OC '!$E$8*('3f CPIH'!M$16/'3f CPIH'!$G$16))</f>
        <v>-</v>
      </c>
      <c r="R85" s="41" t="str">
        <f>IF('3f CPIH'!N$16="-","-",'3g OC '!$E$8*('3f CPIH'!N$16/'3f CPIH'!$G$16))</f>
        <v>-</v>
      </c>
      <c r="S85" s="41" t="str">
        <f>IF('3f CPIH'!O$16="-","-",'3g OC '!$E$8*('3f CPIH'!O$16/'3f CPIH'!$G$16))</f>
        <v>-</v>
      </c>
      <c r="T85" s="41" t="str">
        <f>IF('3f CPIH'!P$16="-","-",'3g OC '!$E$8*('3f CPIH'!P$16/'3f CPIH'!$G$16))</f>
        <v>-</v>
      </c>
      <c r="U85" s="41" t="str">
        <f>IF('3f CPIH'!Q$16="-","-",'3g OC '!$E$8*('3f CPIH'!Q$16/'3f CPIH'!$G$16))</f>
        <v>-</v>
      </c>
      <c r="V85" s="41" t="str">
        <f>IF('3f CPIH'!R$16="-","-",'3g OC '!$E$8*('3f CPIH'!R$16/'3f CPIH'!$G$16))</f>
        <v>-</v>
      </c>
      <c r="W85" s="41" t="str">
        <f>IF('3f CPIH'!S$16="-","-",'3g OC '!$E$8*('3f CPIH'!S$16/'3f CPIH'!$G$16))</f>
        <v>-</v>
      </c>
      <c r="X85" s="41" t="str">
        <f>IF('3f CPIH'!T$16="-","-",'3g OC '!$E$8*('3f CPIH'!T$16/'3f CPIH'!$G$16))</f>
        <v>-</v>
      </c>
      <c r="Y85" s="41" t="str">
        <f>IF('3f CPIH'!U$16="-","-",'3g OC '!$E$8*('3f CPIH'!U$16/'3f CPIH'!$G$16))</f>
        <v>-</v>
      </c>
      <c r="Z85" s="41" t="str">
        <f>IF('3f CPIH'!V$16="-","-",'3g OC '!$E$8*('3f CPIH'!V$16/'3f CPIH'!$G$16))</f>
        <v>-</v>
      </c>
      <c r="AA85" s="29"/>
    </row>
    <row r="86" spans="1:27" s="30" customFormat="1" ht="11.5" x14ac:dyDescent="0.25">
      <c r="A86" s="273">
        <v>6</v>
      </c>
      <c r="B86" s="142" t="s">
        <v>352</v>
      </c>
      <c r="C86" s="142" t="s">
        <v>45</v>
      </c>
      <c r="D86" s="140" t="s">
        <v>325</v>
      </c>
      <c r="E86" s="134"/>
      <c r="F86" s="31"/>
      <c r="G86" s="41" t="s">
        <v>336</v>
      </c>
      <c r="H86" s="41" t="s">
        <v>336</v>
      </c>
      <c r="I86" s="41" t="s">
        <v>336</v>
      </c>
      <c r="J86" s="41" t="s">
        <v>336</v>
      </c>
      <c r="K86" s="41">
        <f>IF('3h SMNCC'!F$36="-","-",'3h SMNCC'!F$36)</f>
        <v>0</v>
      </c>
      <c r="L86" s="41">
        <f>IF('3h SMNCC'!G$36="-","-",'3h SMNCC'!G$36)</f>
        <v>-0.20799732489328449</v>
      </c>
      <c r="M86" s="41">
        <f>IF('3h SMNCC'!H$36="-","-",'3h SMNCC'!H$36)</f>
        <v>2.3528451635617831</v>
      </c>
      <c r="N86" s="41">
        <f>IF('3h SMNCC'!I$36="-","-",'3h SMNCC'!I$36)</f>
        <v>7.276170729762069</v>
      </c>
      <c r="O86" s="31"/>
      <c r="P86" s="41" t="str">
        <f>IF('3h SMNCC'!K$36="-","-",'3h SMNCC'!K$36)</f>
        <v>-</v>
      </c>
      <c r="Q86" s="41" t="str">
        <f>IF('3h SMNCC'!L$36="-","-",'3h SMNCC'!L$36)</f>
        <v>-</v>
      </c>
      <c r="R86" s="41" t="str">
        <f>IF('3h SMNCC'!M$36="-","-",'3h SMNCC'!M$36)</f>
        <v>-</v>
      </c>
      <c r="S86" s="41" t="str">
        <f>IF('3h SMNCC'!N$36="-","-",'3h SMNCC'!N$36)</f>
        <v>-</v>
      </c>
      <c r="T86" s="41" t="str">
        <f>IF('3h SMNCC'!O$36="-","-",'3h SMNCC'!O$36)</f>
        <v>-</v>
      </c>
      <c r="U86" s="41" t="str">
        <f>IF('3h SMNCC'!P$36="-","-",'3h SMNCC'!P$36)</f>
        <v>-</v>
      </c>
      <c r="V86" s="41" t="str">
        <f>IF('3h SMNCC'!Q$36="-","-",'3h SMNCC'!Q$36)</f>
        <v>-</v>
      </c>
      <c r="W86" s="41" t="str">
        <f>IF('3h SMNCC'!R$36="-","-",'3h SMNCC'!R$36)</f>
        <v>-</v>
      </c>
      <c r="X86" s="41" t="str">
        <f>IF('3h SMNCC'!S$36="-","-",'3h SMNCC'!S$36)</f>
        <v>-</v>
      </c>
      <c r="Y86" s="41" t="str">
        <f>IF('3h SMNCC'!T$36="-","-",'3h SMNCC'!T$36)</f>
        <v>-</v>
      </c>
      <c r="Z86" s="41" t="str">
        <f>IF('3h SMNCC'!U$36="-","-",'3h SMNCC'!U$36)</f>
        <v>-</v>
      </c>
      <c r="AA86" s="29"/>
    </row>
    <row r="87" spans="1:27" s="30" customFormat="1" ht="11.5" x14ac:dyDescent="0.25">
      <c r="A87" s="273">
        <v>7</v>
      </c>
      <c r="B87" s="142" t="s">
        <v>352</v>
      </c>
      <c r="C87" s="142" t="s">
        <v>399</v>
      </c>
      <c r="D87" s="140" t="s">
        <v>325</v>
      </c>
      <c r="E87" s="134"/>
      <c r="F87" s="31"/>
      <c r="G87" s="41">
        <f>IF('3f CPIH'!C$16="-","-",'3i PAAC PAP'!$G$8*('3f CPIH'!C$16/'3f CPIH'!$G$16))</f>
        <v>12.553203379941255</v>
      </c>
      <c r="H87" s="41">
        <f>IF('3f CPIH'!D$16="-","-",'3i PAAC PAP'!$G$8*('3f CPIH'!D$16/'3f CPIH'!$G$16))</f>
        <v>12.578334918239436</v>
      </c>
      <c r="I87" s="41">
        <f>IF('3f CPIH'!E$16="-","-",'3i PAAC PAP'!$G$8*('3f CPIH'!E$16/'3f CPIH'!$G$16))</f>
        <v>12.616032225686709</v>
      </c>
      <c r="J87" s="41">
        <f>IF('3f CPIH'!F$16="-","-",'3i PAAC PAP'!$G$8*('3f CPIH'!F$16/'3f CPIH'!$G$16))</f>
        <v>12.691426840581251</v>
      </c>
      <c r="K87" s="41">
        <f>IF('3f CPIH'!G$16="-","-",'3i PAAC PAP'!$G$8*('3f CPIH'!G$16/'3f CPIH'!$G$16))</f>
        <v>12.842216070370334</v>
      </c>
      <c r="L87" s="41">
        <f>IF('3f CPIH'!H$16="-","-",'3i PAAC PAP'!$G$8*('3f CPIH'!H$16/'3f CPIH'!$G$16))</f>
        <v>13.005571069308509</v>
      </c>
      <c r="M87" s="41">
        <f>IF('3f CPIH'!I$16="-","-",'3i PAAC PAP'!$G$8*('3f CPIH'!I$16/'3f CPIH'!$G$16))</f>
        <v>13.194057606544863</v>
      </c>
      <c r="N87" s="41">
        <f>IF('3f CPIH'!J$16="-","-",'3i PAAC PAP'!$G$8*('3f CPIH'!J$16/'3f CPIH'!$G$16))</f>
        <v>13.307149528886677</v>
      </c>
      <c r="O87" s="31"/>
      <c r="P87" s="41">
        <f>IF('3f CPIH'!L$16="-","-",'3i PAAC PAP'!$G$8*('3f CPIH'!L$16/'3f CPIH'!$G$16))</f>
        <v>13.307149528886677</v>
      </c>
      <c r="Q87" s="41" t="str">
        <f>IF('3f CPIH'!M$16="-","-",'3i PAAC PAP'!$G$8*('3f CPIH'!M$16/'3f CPIH'!$G$16))</f>
        <v>-</v>
      </c>
      <c r="R87" s="41" t="str">
        <f>IF('3f CPIH'!N$16="-","-",'3i PAAC PAP'!$G$8*('3f CPIH'!N$16/'3f CPIH'!$G$16))</f>
        <v>-</v>
      </c>
      <c r="S87" s="41" t="str">
        <f>IF('3f CPIH'!O$16="-","-",'3i PAAC PAP'!$G$8*('3f CPIH'!O$16/'3f CPIH'!$G$16))</f>
        <v>-</v>
      </c>
      <c r="T87" s="41" t="str">
        <f>IF('3f CPIH'!P$16="-","-",'3i PAAC PAP'!$G$8*('3f CPIH'!P$16/'3f CPIH'!$G$16))</f>
        <v>-</v>
      </c>
      <c r="U87" s="41" t="str">
        <f>IF('3f CPIH'!Q$16="-","-",'3i PAAC PAP'!$G$8*('3f CPIH'!Q$16/'3f CPIH'!$G$16))</f>
        <v>-</v>
      </c>
      <c r="V87" s="41" t="str">
        <f>IF('3f CPIH'!R$16="-","-",'3i PAAC PAP'!$G$8*('3f CPIH'!R$16/'3f CPIH'!$G$16))</f>
        <v>-</v>
      </c>
      <c r="W87" s="41" t="str">
        <f>IF('3f CPIH'!S$16="-","-",'3i PAAC PAP'!$G$8*('3f CPIH'!S$16/'3f CPIH'!$G$16))</f>
        <v>-</v>
      </c>
      <c r="X87" s="41" t="str">
        <f>IF('3f CPIH'!T$16="-","-",'3i PAAC PAP'!$G$8*('3f CPIH'!T$16/'3f CPIH'!$G$16))</f>
        <v>-</v>
      </c>
      <c r="Y87" s="41" t="str">
        <f>IF('3f CPIH'!U$16="-","-",'3i PAAC PAP'!$G$8*('3f CPIH'!U$16/'3f CPIH'!$G$16))</f>
        <v>-</v>
      </c>
      <c r="Z87" s="41" t="str">
        <f>IF('3f CPIH'!V$16="-","-",'3i PAAC PAP'!$G$8*('3f CPIH'!V$16/'3f CPIH'!$G$16))</f>
        <v>-</v>
      </c>
      <c r="AA87" s="29"/>
    </row>
    <row r="88" spans="1:27" s="30" customFormat="1" ht="11.5" x14ac:dyDescent="0.25">
      <c r="A88" s="273">
        <v>8</v>
      </c>
      <c r="B88" s="142" t="s">
        <v>352</v>
      </c>
      <c r="C88" s="142" t="s">
        <v>417</v>
      </c>
      <c r="D88" s="140" t="s">
        <v>325</v>
      </c>
      <c r="E88" s="134"/>
      <c r="F88" s="31"/>
      <c r="G88" s="41">
        <f>IF(G81="-","-",SUM(G81:G86)*'3i PAAC PAP'!$G$20)</f>
        <v>37.898572188263671</v>
      </c>
      <c r="H88" s="41">
        <f>IF(H81="-","-",SUM(H81:H86)*'3i PAAC PAP'!$G$20)</f>
        <v>36.339050702791496</v>
      </c>
      <c r="I88" s="41">
        <f>IF(I81="-","-",SUM(I81:I86)*'3i PAAC PAP'!$G$20)</f>
        <v>37.160965835251162</v>
      </c>
      <c r="J88" s="41">
        <f>IF(J81="-","-",SUM(J81:J86)*'3i PAAC PAP'!$G$20)</f>
        <v>36.441395365863102</v>
      </c>
      <c r="K88" s="41">
        <f>IF(K81="-","-",SUM(K81:K86)*'3i PAAC PAP'!$G$20)</f>
        <v>38.927869676039236</v>
      </c>
      <c r="L88" s="41">
        <f>IF(L81="-","-",SUM(L81:L86)*'3i PAAC PAP'!$G$20)</f>
        <v>38.445315921095769</v>
      </c>
      <c r="M88" s="41">
        <f>IF(M81="-","-",SUM(M81:M86)*'3i PAAC PAP'!$G$20)</f>
        <v>42.097231793082187</v>
      </c>
      <c r="N88" s="41">
        <f>IF(N81="-","-",SUM(N81:N86)*'3i PAAC PAP'!$G$20)</f>
        <v>43.916786376247764</v>
      </c>
      <c r="O88" s="31"/>
      <c r="P88" s="41" t="str">
        <f>IF(P81="-","-",SUM(P81:P86)*'3i PAAC PAP'!$G$20)</f>
        <v>-</v>
      </c>
      <c r="Q88" s="41" t="str">
        <f>IF(Q81="-","-",SUM(Q81:Q86)*'3i PAAC PAP'!$G$20)</f>
        <v>-</v>
      </c>
      <c r="R88" s="41" t="str">
        <f>IF(R81="-","-",SUM(R81:R86)*'3i PAAC PAP'!$G$20)</f>
        <v>-</v>
      </c>
      <c r="S88" s="41" t="str">
        <f>IF(S81="-","-",SUM(S81:S86)*'3i PAAC PAP'!$G$20)</f>
        <v>-</v>
      </c>
      <c r="T88" s="41" t="str">
        <f>IF(T81="-","-",SUM(T81:T86)*'3i PAAC PAP'!$G$20)</f>
        <v>-</v>
      </c>
      <c r="U88" s="41" t="str">
        <f>IF(U81="-","-",SUM(U81:U86)*'3i PAAC PAP'!$G$20)</f>
        <v>-</v>
      </c>
      <c r="V88" s="41" t="str">
        <f>IF(V81="-","-",SUM(V81:V86)*'3i PAAC PAP'!$G$20)</f>
        <v>-</v>
      </c>
      <c r="W88" s="41" t="str">
        <f>IF(W81="-","-",SUM(W81:W86)*'3i PAAC PAP'!$G$20)</f>
        <v>-</v>
      </c>
      <c r="X88" s="41" t="str">
        <f>IF(X81="-","-",SUM(X81:X86)*'3i PAAC PAP'!$G$20)</f>
        <v>-</v>
      </c>
      <c r="Y88" s="41" t="str">
        <f>IF(Y81="-","-",SUM(Y81:Y86)*'3i PAAC PAP'!$G$20)</f>
        <v>-</v>
      </c>
      <c r="Z88" s="41" t="str">
        <f>IF(Z81="-","-",SUM(Z81:Z86)*'3i PAAC PAP'!$G$20)</f>
        <v>-</v>
      </c>
      <c r="AA88" s="29"/>
    </row>
    <row r="89" spans="1:27" s="30" customFormat="1" ht="11.5" x14ac:dyDescent="0.25">
      <c r="A89" s="273">
        <v>9</v>
      </c>
      <c r="B89" s="142" t="s">
        <v>398</v>
      </c>
      <c r="C89" s="142" t="s">
        <v>548</v>
      </c>
      <c r="D89" s="140" t="s">
        <v>325</v>
      </c>
      <c r="E89" s="134"/>
      <c r="F89" s="31"/>
      <c r="G89" s="41">
        <f>IF(G81="-","-",SUM(G81:G88)*'3j EBIT'!$E$8)</f>
        <v>9.6980790282124865</v>
      </c>
      <c r="H89" s="41">
        <f>IF(H81="-","-",SUM(H81:H88)*'3j EBIT'!$E$8)</f>
        <v>9.3092964856171232</v>
      </c>
      <c r="I89" s="41">
        <f>IF(I81="-","-",SUM(I81:I88)*'3j EBIT'!$E$8)</f>
        <v>9.5151645850850084</v>
      </c>
      <c r="J89" s="41">
        <f>IF(J81="-","-",SUM(J81:J88)*'3j EBIT'!$E$8)</f>
        <v>9.3369906883592702</v>
      </c>
      <c r="K89" s="41">
        <f>IF(K81="-","-",SUM(K81:K88)*'3j EBIT'!$E$8)</f>
        <v>9.960485218481562</v>
      </c>
      <c r="L89" s="41">
        <f>IF(L81="-","-",SUM(L81:L88)*'3j EBIT'!$E$8)</f>
        <v>9.8431424697253416</v>
      </c>
      <c r="M89" s="41">
        <f>IF(M81="-","-",SUM(M81:M88)*'3j EBIT'!$E$8)</f>
        <v>10.758250062435312</v>
      </c>
      <c r="N89" s="41">
        <f>IF(N81="-","-",SUM(N81:N88)*'3j EBIT'!$E$8)</f>
        <v>11.214563692060389</v>
      </c>
      <c r="O89" s="31"/>
      <c r="P89" s="41" t="str">
        <f>IF(P81="-","-",SUM(P81:P88)*'3j EBIT'!$E$8)</f>
        <v>-</v>
      </c>
      <c r="Q89" s="41" t="str">
        <f>IF(Q81="-","-",SUM(Q81:Q88)*'3j EBIT'!$E$8)</f>
        <v>-</v>
      </c>
      <c r="R89" s="41" t="str">
        <f>IF(R81="-","-",SUM(R81:R88)*'3j EBIT'!$E$8)</f>
        <v>-</v>
      </c>
      <c r="S89" s="41" t="str">
        <f>IF(S81="-","-",SUM(S81:S88)*'3j EBIT'!$E$8)</f>
        <v>-</v>
      </c>
      <c r="T89" s="41" t="str">
        <f>IF(T81="-","-",SUM(T81:T88)*'3j EBIT'!$E$8)</f>
        <v>-</v>
      </c>
      <c r="U89" s="41" t="str">
        <f>IF(U81="-","-",SUM(U81:U88)*'3j EBIT'!$E$8)</f>
        <v>-</v>
      </c>
      <c r="V89" s="41" t="str">
        <f>IF(V81="-","-",SUM(V81:V88)*'3j EBIT'!$E$8)</f>
        <v>-</v>
      </c>
      <c r="W89" s="41" t="str">
        <f>IF(W81="-","-",SUM(W81:W88)*'3j EBIT'!$E$8)</f>
        <v>-</v>
      </c>
      <c r="X89" s="41" t="str">
        <f>IF(X81="-","-",SUM(X81:X88)*'3j EBIT'!$E$8)</f>
        <v>-</v>
      </c>
      <c r="Y89" s="41" t="str">
        <f>IF(Y81="-","-",SUM(Y81:Y88)*'3j EBIT'!$E$8)</f>
        <v>-</v>
      </c>
      <c r="Z89" s="41" t="str">
        <f>IF(Z81="-","-",SUM(Z81:Z88)*'3j EBIT'!$E$8)</f>
        <v>-</v>
      </c>
      <c r="AA89" s="29"/>
    </row>
    <row r="90" spans="1:27" s="30" customFormat="1" ht="11.5" x14ac:dyDescent="0.25">
      <c r="A90" s="273">
        <v>10</v>
      </c>
      <c r="B90" s="142" t="s">
        <v>294</v>
      </c>
      <c r="C90" s="190" t="s">
        <v>549</v>
      </c>
      <c r="D90" s="140" t="s">
        <v>325</v>
      </c>
      <c r="E90" s="133"/>
      <c r="F90" s="31"/>
      <c r="G90" s="41">
        <f>IF(G81="-","-",SUM(G81:G83,G85:G89)*'3k HAP'!$E$9)</f>
        <v>5.7298025540310524</v>
      </c>
      <c r="H90" s="41">
        <f>IF(H81="-","-",SUM(H81:H83,H85:H89)*'3k HAP'!$E$9)</f>
        <v>5.4171367427431392</v>
      </c>
      <c r="I90" s="41">
        <f>IF(I81="-","-",SUM(I81:I83,I85:I89)*'3k HAP'!$E$9)</f>
        <v>5.4535625886209971</v>
      </c>
      <c r="J90" s="41">
        <f>IF(J81="-","-",SUM(J81:J83,J85:J89)*'3k HAP'!$E$9)</f>
        <v>5.3233619744778133</v>
      </c>
      <c r="K90" s="41">
        <f>IF(K81="-","-",SUM(K81:K83,K85:K89)*'3k HAP'!$E$9)</f>
        <v>5.9672480591325119</v>
      </c>
      <c r="L90" s="41">
        <f>IF(L81="-","-",SUM(L81:L83,L85:L89)*'3k HAP'!$E$9)</f>
        <v>5.8631784931877355</v>
      </c>
      <c r="M90" s="41">
        <f>IF(M81="-","-",SUM(M81:M83,M85:M89)*'3k HAP'!$E$9)</f>
        <v>6.5586293317719662</v>
      </c>
      <c r="N90" s="41">
        <f>IF(N81="-","-",SUM(N81:N83,N85:N89)*'3k HAP'!$E$9)</f>
        <v>6.9186523493387355</v>
      </c>
      <c r="O90" s="31"/>
      <c r="P90" s="41" t="str">
        <f>IF(P81="-","-",SUM(P81:P83,P85:P89)*'3k HAP'!$E$9)</f>
        <v>-</v>
      </c>
      <c r="Q90" s="41" t="str">
        <f>IF(Q81="-","-",SUM(Q81:Q83,Q85:Q89)*'3k HAP'!$E$9)</f>
        <v>-</v>
      </c>
      <c r="R90" s="41" t="str">
        <f>IF(R81="-","-",SUM(R81:R83,R85:R89)*'3k HAP'!$E$9)</f>
        <v>-</v>
      </c>
      <c r="S90" s="41" t="str">
        <f>IF(S81="-","-",SUM(S81:S83,S85:S89)*'3k HAP'!$E$9)</f>
        <v>-</v>
      </c>
      <c r="T90" s="41" t="str">
        <f>IF(T81="-","-",SUM(T81:T83,T85:T89)*'3k HAP'!$E$9)</f>
        <v>-</v>
      </c>
      <c r="U90" s="41" t="str">
        <f>IF(U81="-","-",SUM(U81:U83,U85:U89)*'3k HAP'!$E$9)</f>
        <v>-</v>
      </c>
      <c r="V90" s="41" t="str">
        <f>IF(V81="-","-",SUM(V81:V83,V85:V89)*'3k HAP'!$E$9)</f>
        <v>-</v>
      </c>
      <c r="W90" s="41" t="str">
        <f>IF(W81="-","-",SUM(W81:W83,W85:W89)*'3k HAP'!$E$9)</f>
        <v>-</v>
      </c>
      <c r="X90" s="41" t="str">
        <f>IF(X81="-","-",SUM(X81:X83,X85:X89)*'3k HAP'!$E$9)</f>
        <v>-</v>
      </c>
      <c r="Y90" s="41" t="str">
        <f>IF(Y81="-","-",SUM(Y81:Y83,Y85:Y89)*'3k HAP'!$E$9)</f>
        <v>-</v>
      </c>
      <c r="Z90" s="41" t="str">
        <f>IF(Z81="-","-",SUM(Z81:Z83,Z85:Z89)*'3k HAP'!$E$9)</f>
        <v>-</v>
      </c>
      <c r="AA90" s="29"/>
    </row>
    <row r="91" spans="1:27" s="30" customFormat="1" ht="11.5" x14ac:dyDescent="0.25">
      <c r="A91" s="273">
        <v>11</v>
      </c>
      <c r="B91" s="142" t="s">
        <v>46</v>
      </c>
      <c r="C91" s="142" t="str">
        <f>B91&amp;"_"&amp;D91</f>
        <v>Total_North West</v>
      </c>
      <c r="D91" s="140" t="s">
        <v>325</v>
      </c>
      <c r="E91" s="134"/>
      <c r="F91" s="31"/>
      <c r="G91" s="41">
        <f t="shared" ref="G91:N91" si="12">IF(G81="-","-",SUM(G81:G90))</f>
        <v>525.85309359342705</v>
      </c>
      <c r="H91" s="41">
        <f t="shared" si="12"/>
        <v>504.68940615557727</v>
      </c>
      <c r="I91" s="41">
        <f t="shared" si="12"/>
        <v>515.76686323081174</v>
      </c>
      <c r="J91" s="41">
        <f t="shared" si="12"/>
        <v>506.08091520806181</v>
      </c>
      <c r="K91" s="41">
        <f t="shared" si="12"/>
        <v>540.16379740822265</v>
      </c>
      <c r="L91" s="41">
        <f t="shared" si="12"/>
        <v>533.76645094845742</v>
      </c>
      <c r="M91" s="41">
        <f t="shared" si="12"/>
        <v>583.54056689080267</v>
      </c>
      <c r="N91" s="41">
        <f t="shared" si="12"/>
        <v>608.37341036036696</v>
      </c>
      <c r="O91" s="31"/>
      <c r="P91" s="41" t="str">
        <f t="shared" ref="P91:Z91" si="13">IF(P81="-","-",SUM(P81:P90))</f>
        <v>-</v>
      </c>
      <c r="Q91" s="41" t="str">
        <f t="shared" si="13"/>
        <v>-</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2.4" customHeight="1" x14ac:dyDescent="0.25">
      <c r="A92" s="273">
        <v>1</v>
      </c>
      <c r="B92" s="138" t="s">
        <v>353</v>
      </c>
      <c r="C92" s="138" t="s">
        <v>344</v>
      </c>
      <c r="D92" s="141" t="s">
        <v>326</v>
      </c>
      <c r="E92" s="137"/>
      <c r="F92" s="31"/>
      <c r="G92" s="135">
        <f>IF('3a DF'!H21="-","-",'3a DF'!H21)</f>
        <v>187.08277546302696</v>
      </c>
      <c r="H92" s="135">
        <f>'3a DF'!I21</f>
        <v>167.58845420317061</v>
      </c>
      <c r="I92" s="135">
        <f>'3a DF'!J21</f>
        <v>150.96325413576571</v>
      </c>
      <c r="J92" s="135">
        <f>'3a DF'!K21</f>
        <v>143.46266996123023</v>
      </c>
      <c r="K92" s="135">
        <f>'3a DF'!L21</f>
        <v>167.82751037114346</v>
      </c>
      <c r="L92" s="135">
        <f>'3a DF'!M21</f>
        <v>161.32261277055267</v>
      </c>
      <c r="M92" s="135">
        <f>'3a DF'!N21</f>
        <v>172.73079521476018</v>
      </c>
      <c r="N92" s="135">
        <f>'3a DF'!O21</f>
        <v>192.19885981753424</v>
      </c>
      <c r="O92" s="31"/>
      <c r="P92" s="135" t="str">
        <f>'3a DF'!Q21</f>
        <v>-</v>
      </c>
      <c r="Q92" s="135" t="str">
        <f>'3a DF'!R21</f>
        <v>-</v>
      </c>
      <c r="R92" s="135" t="str">
        <f>'3a DF'!S21</f>
        <v>-</v>
      </c>
      <c r="S92" s="135" t="str">
        <f>'3a DF'!T21</f>
        <v>-</v>
      </c>
      <c r="T92" s="135" t="str">
        <f>'3a DF'!U21</f>
        <v>-</v>
      </c>
      <c r="U92" s="135" t="str">
        <f>'3a DF'!V21</f>
        <v>-</v>
      </c>
      <c r="V92" s="135" t="str">
        <f>'3a DF'!W21</f>
        <v>-</v>
      </c>
      <c r="W92" s="135" t="str">
        <f>'3a DF'!X21</f>
        <v>-</v>
      </c>
      <c r="X92" s="135" t="str">
        <f>'3a DF'!Y21</f>
        <v>-</v>
      </c>
      <c r="Y92" s="135" t="str">
        <f>'3a DF'!Z21</f>
        <v>-</v>
      </c>
      <c r="Z92" s="135" t="str">
        <f>'3a DF'!AA21</f>
        <v>-</v>
      </c>
      <c r="AA92" s="29"/>
    </row>
    <row r="93" spans="1:27" s="30" customFormat="1" ht="11.5" x14ac:dyDescent="0.25">
      <c r="A93" s="273">
        <v>2</v>
      </c>
      <c r="B93" s="138" t="s">
        <v>353</v>
      </c>
      <c r="C93" s="138" t="s">
        <v>303</v>
      </c>
      <c r="D93" s="141" t="s">
        <v>326</v>
      </c>
      <c r="E93" s="137"/>
      <c r="F93" s="31"/>
      <c r="G93" s="135">
        <f>IF('3b CM'!F20="-","-",'3b CM'!F20)</f>
        <v>5.5253264395159783E-2</v>
      </c>
      <c r="H93" s="135">
        <f>'3b CM'!G20</f>
        <v>8.2879896592739671E-2</v>
      </c>
      <c r="I93" s="135">
        <f>'3b CM'!H20</f>
        <v>0.26097978458686133</v>
      </c>
      <c r="J93" s="135">
        <f>'3b CM'!I20</f>
        <v>0.26540344282564671</v>
      </c>
      <c r="K93" s="135">
        <f>'3b CM'!J20</f>
        <v>3.4087870316097875</v>
      </c>
      <c r="L93" s="135">
        <f>'3b CM'!K20</f>
        <v>3.3068678719644566</v>
      </c>
      <c r="M93" s="135">
        <f>'3b CM'!L20</f>
        <v>11.616376346884401</v>
      </c>
      <c r="N93" s="135">
        <f>'3b CM'!M20</f>
        <v>11.042857781904621</v>
      </c>
      <c r="O93" s="31"/>
      <c r="P93" s="135" t="str">
        <f>'3b CM'!O20</f>
        <v>-</v>
      </c>
      <c r="Q93" s="135" t="str">
        <f>'3b CM'!P20</f>
        <v>-</v>
      </c>
      <c r="R93" s="135" t="str">
        <f>'3b CM'!Q20</f>
        <v>-</v>
      </c>
      <c r="S93" s="135" t="str">
        <f>'3b CM'!R20</f>
        <v>-</v>
      </c>
      <c r="T93" s="135" t="str">
        <f>'3b CM'!S20</f>
        <v>-</v>
      </c>
      <c r="U93" s="135" t="str">
        <f>'3b CM'!T20</f>
        <v>-</v>
      </c>
      <c r="V93" s="135" t="str">
        <f>'3b CM'!U20</f>
        <v>-</v>
      </c>
      <c r="W93" s="135" t="str">
        <f>'3b CM'!V20</f>
        <v>-</v>
      </c>
      <c r="X93" s="135" t="str">
        <f>'3b CM'!W20</f>
        <v>-</v>
      </c>
      <c r="Y93" s="135" t="str">
        <f>'3b CM'!X20</f>
        <v>-</v>
      </c>
      <c r="Z93" s="135" t="str">
        <f>'3b CM'!Y20</f>
        <v>-</v>
      </c>
      <c r="AA93" s="29"/>
    </row>
    <row r="94" spans="1:27" s="30" customFormat="1" ht="11.5" x14ac:dyDescent="0.25">
      <c r="A94" s="273">
        <v>3</v>
      </c>
      <c r="B94" s="138" t="s">
        <v>2</v>
      </c>
      <c r="C94" s="138" t="s">
        <v>345</v>
      </c>
      <c r="D94" s="141" t="s">
        <v>326</v>
      </c>
      <c r="E94" s="137"/>
      <c r="F94" s="31"/>
      <c r="G94" s="135">
        <f>IF('3c PC'!G21="-","-",'3c PC'!G21)</f>
        <v>68.680424464545325</v>
      </c>
      <c r="H94" s="135">
        <f>'3c PC'!H21</f>
        <v>68.660471828680869</v>
      </c>
      <c r="I94" s="135">
        <f>'3c PC'!I21</f>
        <v>86.566135709071048</v>
      </c>
      <c r="J94" s="135">
        <f>'3c PC'!J21</f>
        <v>85.577943591331319</v>
      </c>
      <c r="K94" s="135">
        <f>'3c PC'!K21</f>
        <v>97.753778348648396</v>
      </c>
      <c r="L94" s="135">
        <f>'3c PC'!L21</f>
        <v>96.956376497034555</v>
      </c>
      <c r="M94" s="135">
        <f>'3c PC'!M21</f>
        <v>118.2945873792935</v>
      </c>
      <c r="N94" s="135">
        <f>'3c PC'!N21</f>
        <v>116.13820872670217</v>
      </c>
      <c r="O94" s="31"/>
      <c r="P94" s="135" t="str">
        <f>'3c PC'!P21</f>
        <v>-</v>
      </c>
      <c r="Q94" s="135" t="str">
        <f>'3c PC'!Q21</f>
        <v>-</v>
      </c>
      <c r="R94" s="135" t="str">
        <f>'3c PC'!R21</f>
        <v>-</v>
      </c>
      <c r="S94" s="135" t="str">
        <f>'3c PC'!S21</f>
        <v>-</v>
      </c>
      <c r="T94" s="135" t="str">
        <f>'3c PC'!T21</f>
        <v>-</v>
      </c>
      <c r="U94" s="135" t="str">
        <f>'3c PC'!U21</f>
        <v>-</v>
      </c>
      <c r="V94" s="135" t="str">
        <f>'3c PC'!V21</f>
        <v>-</v>
      </c>
      <c r="W94" s="135" t="str">
        <f>'3c PC'!W21</f>
        <v>-</v>
      </c>
      <c r="X94" s="135" t="str">
        <f>'3c PC'!X21</f>
        <v>-</v>
      </c>
      <c r="Y94" s="135" t="str">
        <f>'3c PC'!Y21</f>
        <v>-</v>
      </c>
      <c r="Z94" s="135" t="str">
        <f>'3c PC'!Z21</f>
        <v>-</v>
      </c>
      <c r="AA94" s="29"/>
    </row>
    <row r="95" spans="1:27" s="30" customFormat="1" ht="11.5" x14ac:dyDescent="0.25">
      <c r="A95" s="273">
        <v>4</v>
      </c>
      <c r="B95" s="138" t="s">
        <v>355</v>
      </c>
      <c r="C95" s="138" t="s">
        <v>346</v>
      </c>
      <c r="D95" s="141" t="s">
        <v>326</v>
      </c>
      <c r="E95" s="137"/>
      <c r="F95" s="31"/>
      <c r="G95" s="135">
        <f>IF('3d NC-Elec'!H35="-","-",'3d NC-Elec'!H35)</f>
        <v>122.08500414815211</v>
      </c>
      <c r="H95" s="135">
        <f>'3d NC-Elec'!I35</f>
        <v>122.81915865478281</v>
      </c>
      <c r="I95" s="135">
        <f>'3d NC-Elec'!J35</f>
        <v>131.63855203118507</v>
      </c>
      <c r="J95" s="135">
        <f>'3d NC-Elec'!K35</f>
        <v>131.08636885288198</v>
      </c>
      <c r="K95" s="135">
        <f>'3d NC-Elec'!L35</f>
        <v>129.90344141849408</v>
      </c>
      <c r="L95" s="135">
        <f>'3d NC-Elec'!M35</f>
        <v>130.78355618770024</v>
      </c>
      <c r="M95" s="135">
        <f>'3d NC-Elec'!N35</f>
        <v>127.01235937375483</v>
      </c>
      <c r="N95" s="135">
        <f>'3d NC-Elec'!O35</f>
        <v>126.61887448222694</v>
      </c>
      <c r="O95" s="31"/>
      <c r="P95" s="135" t="str">
        <f>'3d NC-Elec'!Q35</f>
        <v>-</v>
      </c>
      <c r="Q95" s="135" t="str">
        <f>'3d NC-Elec'!R35</f>
        <v>-</v>
      </c>
      <c r="R95" s="135" t="str">
        <f>'3d NC-Elec'!S35</f>
        <v>-</v>
      </c>
      <c r="S95" s="135" t="str">
        <f>'3d NC-Elec'!T35</f>
        <v>-</v>
      </c>
      <c r="T95" s="135" t="str">
        <f>'3d NC-Elec'!U35</f>
        <v>-</v>
      </c>
      <c r="U95" s="135" t="str">
        <f>'3d NC-Elec'!V35</f>
        <v>-</v>
      </c>
      <c r="V95" s="135" t="str">
        <f>'3d NC-Elec'!W35</f>
        <v>-</v>
      </c>
      <c r="W95" s="135" t="str">
        <f>'3d NC-Elec'!X35</f>
        <v>-</v>
      </c>
      <c r="X95" s="135" t="str">
        <f>'3d NC-Elec'!Y35</f>
        <v>-</v>
      </c>
      <c r="Y95" s="135" t="str">
        <f>'3d NC-Elec'!Z35</f>
        <v>-</v>
      </c>
      <c r="Z95" s="135" t="str">
        <f>'3d NC-Elec'!AA35</f>
        <v>-</v>
      </c>
      <c r="AA95" s="29"/>
    </row>
    <row r="96" spans="1:27" s="30" customFormat="1" ht="11.5" x14ac:dyDescent="0.25">
      <c r="A96" s="273">
        <v>5</v>
      </c>
      <c r="B96" s="138" t="s">
        <v>352</v>
      </c>
      <c r="C96" s="138" t="s">
        <v>347</v>
      </c>
      <c r="D96" s="141" t="s">
        <v>326</v>
      </c>
      <c r="E96" s="137"/>
      <c r="F96" s="31"/>
      <c r="G96" s="135">
        <f>IF('3f CPIH'!C$16="-","-",'3g OC '!$E$8*('3f CPIH'!C$16/'3f CPIH'!$G$16))</f>
        <v>76.533089989502642</v>
      </c>
      <c r="H96" s="135">
        <f>IF('3f CPIH'!D$16="-","-",'3g OC '!$E$8*('3f CPIH'!D$16/'3f CPIH'!$G$16))</f>
        <v>76.686309388881014</v>
      </c>
      <c r="I96" s="135">
        <f>IF('3f CPIH'!E$16="-","-",'3g OC '!$E$8*('3f CPIH'!E$16/'3f CPIH'!$G$16))</f>
        <v>76.916138487948601</v>
      </c>
      <c r="J96" s="135">
        <f>IF('3f CPIH'!F$16="-","-",'3g OC '!$E$8*('3f CPIH'!F$16/'3f CPIH'!$G$16))</f>
        <v>77.375796686083746</v>
      </c>
      <c r="K96" s="135">
        <f>IF('3f CPIH'!G$16="-","-",'3g OC '!$E$8*('3f CPIH'!G$16/'3f CPIH'!$G$16))</f>
        <v>78.29511308235405</v>
      </c>
      <c r="L96" s="135">
        <f>IF('3f CPIH'!H$16="-","-",'3g OC '!$E$8*('3f CPIH'!H$16/'3f CPIH'!$G$16))</f>
        <v>79.291039178313554</v>
      </c>
      <c r="M96" s="135">
        <f>IF('3f CPIH'!I$16="-","-",'3g OC '!$E$8*('3f CPIH'!I$16/'3f CPIH'!$G$16))</f>
        <v>80.440184673651416</v>
      </c>
      <c r="N96" s="135">
        <f>IF('3f CPIH'!J$16="-","-",'3g OC '!$E$8*('3f CPIH'!J$16/'3f CPIH'!$G$16))</f>
        <v>81.129671970854147</v>
      </c>
      <c r="O96" s="31"/>
      <c r="P96" s="135">
        <f>IF('3f CPIH'!L$16="-","-",'3g OC '!$E$8*('3f CPIH'!L$16/'3f CPIH'!$G$16))</f>
        <v>81.129671970854147</v>
      </c>
      <c r="Q96" s="135" t="str">
        <f>IF('3f CPIH'!M$16="-","-",'3g OC '!$E$8*('3f CPIH'!M$16/'3f CPIH'!$G$16))</f>
        <v>-</v>
      </c>
      <c r="R96" s="135" t="str">
        <f>IF('3f CPIH'!N$16="-","-",'3g OC '!$E$8*('3f CPIH'!N$16/'3f CPIH'!$G$16))</f>
        <v>-</v>
      </c>
      <c r="S96" s="135" t="str">
        <f>IF('3f CPIH'!O$16="-","-",'3g OC '!$E$8*('3f CPIH'!O$16/'3f CPIH'!$G$16))</f>
        <v>-</v>
      </c>
      <c r="T96" s="135" t="str">
        <f>IF('3f CPIH'!P$16="-","-",'3g OC '!$E$8*('3f CPIH'!P$16/'3f CPIH'!$G$16))</f>
        <v>-</v>
      </c>
      <c r="U96" s="135" t="str">
        <f>IF('3f CPIH'!Q$16="-","-",'3g OC '!$E$8*('3f CPIH'!Q$16/'3f CPIH'!$G$16))</f>
        <v>-</v>
      </c>
      <c r="V96" s="135" t="str">
        <f>IF('3f CPIH'!R$16="-","-",'3g OC '!$E$8*('3f CPIH'!R$16/'3f CPIH'!$G$16))</f>
        <v>-</v>
      </c>
      <c r="W96" s="135" t="str">
        <f>IF('3f CPIH'!S$16="-","-",'3g OC '!$E$8*('3f CPIH'!S$16/'3f CPIH'!$G$16))</f>
        <v>-</v>
      </c>
      <c r="X96" s="135" t="str">
        <f>IF('3f CPIH'!T$16="-","-",'3g OC '!$E$8*('3f CPIH'!T$16/'3f CPIH'!$G$16))</f>
        <v>-</v>
      </c>
      <c r="Y96" s="135" t="str">
        <f>IF('3f CPIH'!U$16="-","-",'3g OC '!$E$8*('3f CPIH'!U$16/'3f CPIH'!$G$16))</f>
        <v>-</v>
      </c>
      <c r="Z96" s="135" t="str">
        <f>IF('3f CPIH'!V$16="-","-",'3g OC '!$E$8*('3f CPIH'!V$16/'3f CPIH'!$G$16))</f>
        <v>-</v>
      </c>
      <c r="AA96" s="29"/>
    </row>
    <row r="97" spans="1:27" s="30" customFormat="1" ht="11.5" x14ac:dyDescent="0.25">
      <c r="A97" s="273">
        <v>6</v>
      </c>
      <c r="B97" s="138" t="s">
        <v>352</v>
      </c>
      <c r="C97" s="138" t="s">
        <v>45</v>
      </c>
      <c r="D97" s="141" t="s">
        <v>326</v>
      </c>
      <c r="E97" s="137"/>
      <c r="F97" s="31"/>
      <c r="G97" s="135" t="s">
        <v>336</v>
      </c>
      <c r="H97" s="135" t="s">
        <v>336</v>
      </c>
      <c r="I97" s="135" t="s">
        <v>336</v>
      </c>
      <c r="J97" s="135" t="s">
        <v>336</v>
      </c>
      <c r="K97" s="135">
        <f>IF('3h SMNCC'!F$36="-","-",'3h SMNCC'!F$36)</f>
        <v>0</v>
      </c>
      <c r="L97" s="135">
        <f>IF('3h SMNCC'!G$36="-","-",'3h SMNCC'!G$36)</f>
        <v>-0.20799732489328449</v>
      </c>
      <c r="M97" s="135">
        <f>IF('3h SMNCC'!H$36="-","-",'3h SMNCC'!H$36)</f>
        <v>2.3528451635617831</v>
      </c>
      <c r="N97" s="135">
        <f>IF('3h SMNCC'!I$36="-","-",'3h SMNCC'!I$36)</f>
        <v>7.276170729762069</v>
      </c>
      <c r="O97" s="31"/>
      <c r="P97" s="135" t="str">
        <f>IF('3h SMNCC'!K$36="-","-",'3h SMNCC'!K$36)</f>
        <v>-</v>
      </c>
      <c r="Q97" s="135" t="str">
        <f>IF('3h SMNCC'!L$36="-","-",'3h SMNCC'!L$36)</f>
        <v>-</v>
      </c>
      <c r="R97" s="135" t="str">
        <f>IF('3h SMNCC'!M$36="-","-",'3h SMNCC'!M$36)</f>
        <v>-</v>
      </c>
      <c r="S97" s="135" t="str">
        <f>IF('3h SMNCC'!N$36="-","-",'3h SMNCC'!N$36)</f>
        <v>-</v>
      </c>
      <c r="T97" s="135" t="str">
        <f>IF('3h SMNCC'!O$36="-","-",'3h SMNCC'!O$36)</f>
        <v>-</v>
      </c>
      <c r="U97" s="135" t="str">
        <f>IF('3h SMNCC'!P$36="-","-",'3h SMNCC'!P$36)</f>
        <v>-</v>
      </c>
      <c r="V97" s="135" t="str">
        <f>IF('3h SMNCC'!Q$36="-","-",'3h SMNCC'!Q$36)</f>
        <v>-</v>
      </c>
      <c r="W97" s="135" t="str">
        <f>IF('3h SMNCC'!R$36="-","-",'3h SMNCC'!R$36)</f>
        <v>-</v>
      </c>
      <c r="X97" s="135" t="str">
        <f>IF('3h SMNCC'!S$36="-","-",'3h SMNCC'!S$36)</f>
        <v>-</v>
      </c>
      <c r="Y97" s="135" t="str">
        <f>IF('3h SMNCC'!T$36="-","-",'3h SMNCC'!T$36)</f>
        <v>-</v>
      </c>
      <c r="Z97" s="135" t="str">
        <f>IF('3h SMNCC'!U$36="-","-",'3h SMNCC'!U$36)</f>
        <v>-</v>
      </c>
      <c r="AA97" s="29"/>
    </row>
    <row r="98" spans="1:27" s="30" customFormat="1" ht="11.5" x14ac:dyDescent="0.25">
      <c r="A98" s="273">
        <v>7</v>
      </c>
      <c r="B98" s="138" t="s">
        <v>352</v>
      </c>
      <c r="C98" s="138" t="s">
        <v>399</v>
      </c>
      <c r="D98" s="141" t="s">
        <v>326</v>
      </c>
      <c r="E98" s="137"/>
      <c r="F98" s="31"/>
      <c r="G98" s="135">
        <f>IF('3f CPIH'!C$16="-","-",'3i PAAC PAP'!$G$8*('3f CPIH'!C$16/'3f CPIH'!$G$16))</f>
        <v>12.553203379941255</v>
      </c>
      <c r="H98" s="135">
        <f>IF('3f CPIH'!D$16="-","-",'3i PAAC PAP'!$G$8*('3f CPIH'!D$16/'3f CPIH'!$G$16))</f>
        <v>12.578334918239436</v>
      </c>
      <c r="I98" s="135">
        <f>IF('3f CPIH'!E$16="-","-",'3i PAAC PAP'!$G$8*('3f CPIH'!E$16/'3f CPIH'!$G$16))</f>
        <v>12.616032225686709</v>
      </c>
      <c r="J98" s="135">
        <f>IF('3f CPIH'!F$16="-","-",'3i PAAC PAP'!$G$8*('3f CPIH'!F$16/'3f CPIH'!$G$16))</f>
        <v>12.691426840581251</v>
      </c>
      <c r="K98" s="135">
        <f>IF('3f CPIH'!G$16="-","-",'3i PAAC PAP'!$G$8*('3f CPIH'!G$16/'3f CPIH'!$G$16))</f>
        <v>12.842216070370334</v>
      </c>
      <c r="L98" s="135">
        <f>IF('3f CPIH'!H$16="-","-",'3i PAAC PAP'!$G$8*('3f CPIH'!H$16/'3f CPIH'!$G$16))</f>
        <v>13.005571069308509</v>
      </c>
      <c r="M98" s="135">
        <f>IF('3f CPIH'!I$16="-","-",'3i PAAC PAP'!$G$8*('3f CPIH'!I$16/'3f CPIH'!$G$16))</f>
        <v>13.194057606544863</v>
      </c>
      <c r="N98" s="135">
        <f>IF('3f CPIH'!J$16="-","-",'3i PAAC PAP'!$G$8*('3f CPIH'!J$16/'3f CPIH'!$G$16))</f>
        <v>13.307149528886677</v>
      </c>
      <c r="O98" s="31"/>
      <c r="P98" s="135">
        <f>IF('3f CPIH'!L$16="-","-",'3i PAAC PAP'!$G$8*('3f CPIH'!L$16/'3f CPIH'!$G$16))</f>
        <v>13.307149528886677</v>
      </c>
      <c r="Q98" s="135" t="str">
        <f>IF('3f CPIH'!M$16="-","-",'3i PAAC PAP'!$G$8*('3f CPIH'!M$16/'3f CPIH'!$G$16))</f>
        <v>-</v>
      </c>
      <c r="R98" s="135" t="str">
        <f>IF('3f CPIH'!N$16="-","-",'3i PAAC PAP'!$G$8*('3f CPIH'!N$16/'3f CPIH'!$G$16))</f>
        <v>-</v>
      </c>
      <c r="S98" s="135" t="str">
        <f>IF('3f CPIH'!O$16="-","-",'3i PAAC PAP'!$G$8*('3f CPIH'!O$16/'3f CPIH'!$G$16))</f>
        <v>-</v>
      </c>
      <c r="T98" s="135" t="str">
        <f>IF('3f CPIH'!P$16="-","-",'3i PAAC PAP'!$G$8*('3f CPIH'!P$16/'3f CPIH'!$G$16))</f>
        <v>-</v>
      </c>
      <c r="U98" s="135" t="str">
        <f>IF('3f CPIH'!Q$16="-","-",'3i PAAC PAP'!$G$8*('3f CPIH'!Q$16/'3f CPIH'!$G$16))</f>
        <v>-</v>
      </c>
      <c r="V98" s="135" t="str">
        <f>IF('3f CPIH'!R$16="-","-",'3i PAAC PAP'!$G$8*('3f CPIH'!R$16/'3f CPIH'!$G$16))</f>
        <v>-</v>
      </c>
      <c r="W98" s="135" t="str">
        <f>IF('3f CPIH'!S$16="-","-",'3i PAAC PAP'!$G$8*('3f CPIH'!S$16/'3f CPIH'!$G$16))</f>
        <v>-</v>
      </c>
      <c r="X98" s="135" t="str">
        <f>IF('3f CPIH'!T$16="-","-",'3i PAAC PAP'!$G$8*('3f CPIH'!T$16/'3f CPIH'!$G$16))</f>
        <v>-</v>
      </c>
      <c r="Y98" s="135" t="str">
        <f>IF('3f CPIH'!U$16="-","-",'3i PAAC PAP'!$G$8*('3f CPIH'!U$16/'3f CPIH'!$G$16))</f>
        <v>-</v>
      </c>
      <c r="Z98" s="135" t="str">
        <f>IF('3f CPIH'!V$16="-","-",'3i PAAC PAP'!$G$8*('3f CPIH'!V$16/'3f CPIH'!$G$16))</f>
        <v>-</v>
      </c>
      <c r="AA98" s="29"/>
    </row>
    <row r="99" spans="1:27" s="30" customFormat="1" ht="11.5" x14ac:dyDescent="0.25">
      <c r="A99" s="273">
        <v>8</v>
      </c>
      <c r="B99" s="138" t="s">
        <v>352</v>
      </c>
      <c r="C99" s="138" t="s">
        <v>417</v>
      </c>
      <c r="D99" s="141" t="s">
        <v>326</v>
      </c>
      <c r="E99" s="137"/>
      <c r="F99" s="31"/>
      <c r="G99" s="135">
        <f>IF(G92="-","-",SUM(G92:G97)*'3i PAAC PAP'!$G$20)</f>
        <v>37.442371514190697</v>
      </c>
      <c r="H99" s="135">
        <f>IF(H92="-","-",SUM(H92:H97)*'3i PAAC PAP'!$G$20)</f>
        <v>35.909922359213503</v>
      </c>
      <c r="I99" s="135">
        <f>IF(I92="-","-",SUM(I92:I97)*'3i PAAC PAP'!$G$20)</f>
        <v>36.775689947938965</v>
      </c>
      <c r="J99" s="135">
        <f>IF(J92="-","-",SUM(J92:J97)*'3i PAAC PAP'!$G$20)</f>
        <v>36.069015627948914</v>
      </c>
      <c r="K99" s="135">
        <f>IF(K92="-","-",SUM(K92:K97)*'3i PAAC PAP'!$G$20)</f>
        <v>39.31698293467749</v>
      </c>
      <c r="L99" s="135">
        <f>IF(L92="-","-",SUM(L92:L97)*'3i PAAC PAP'!$G$20)</f>
        <v>38.844362500950226</v>
      </c>
      <c r="M99" s="135">
        <f>IF(M92="-","-",SUM(M92:M97)*'3i PAAC PAP'!$G$20)</f>
        <v>42.222036531260478</v>
      </c>
      <c r="N99" s="135">
        <f>IF(N92="-","-",SUM(N92:N97)*'3i PAAC PAP'!$G$20)</f>
        <v>44.031179531558159</v>
      </c>
      <c r="O99" s="31"/>
      <c r="P99" s="135" t="str">
        <f>IF(P92="-","-",SUM(P92:P97)*'3i PAAC PAP'!$G$20)</f>
        <v>-</v>
      </c>
      <c r="Q99" s="135" t="str">
        <f>IF(Q92="-","-",SUM(Q92:Q97)*'3i PAAC PAP'!$G$20)</f>
        <v>-</v>
      </c>
      <c r="R99" s="135" t="str">
        <f>IF(R92="-","-",SUM(R92:R97)*'3i PAAC PAP'!$G$20)</f>
        <v>-</v>
      </c>
      <c r="S99" s="135" t="str">
        <f>IF(S92="-","-",SUM(S92:S97)*'3i PAAC PAP'!$G$20)</f>
        <v>-</v>
      </c>
      <c r="T99" s="135" t="str">
        <f>IF(T92="-","-",SUM(T92:T97)*'3i PAAC PAP'!$G$20)</f>
        <v>-</v>
      </c>
      <c r="U99" s="135" t="str">
        <f>IF(U92="-","-",SUM(U92:U97)*'3i PAAC PAP'!$G$20)</f>
        <v>-</v>
      </c>
      <c r="V99" s="135" t="str">
        <f>IF(V92="-","-",SUM(V92:V97)*'3i PAAC PAP'!$G$20)</f>
        <v>-</v>
      </c>
      <c r="W99" s="135" t="str">
        <f>IF(W92="-","-",SUM(W92:W97)*'3i PAAC PAP'!$G$20)</f>
        <v>-</v>
      </c>
      <c r="X99" s="135" t="str">
        <f>IF(X92="-","-",SUM(X92:X97)*'3i PAAC PAP'!$G$20)</f>
        <v>-</v>
      </c>
      <c r="Y99" s="135" t="str">
        <f>IF(Y92="-","-",SUM(Y92:Y97)*'3i PAAC PAP'!$G$20)</f>
        <v>-</v>
      </c>
      <c r="Z99" s="135" t="str">
        <f>IF(Z92="-","-",SUM(Z92:Z97)*'3i PAAC PAP'!$G$20)</f>
        <v>-</v>
      </c>
      <c r="AA99" s="29"/>
    </row>
    <row r="100" spans="1:27" s="30" customFormat="1" ht="11.5" x14ac:dyDescent="0.25">
      <c r="A100" s="273">
        <v>9</v>
      </c>
      <c r="B100" s="138" t="s">
        <v>398</v>
      </c>
      <c r="C100" s="138" t="s">
        <v>548</v>
      </c>
      <c r="D100" s="141" t="s">
        <v>326</v>
      </c>
      <c r="E100" s="137"/>
      <c r="F100" s="31"/>
      <c r="G100" s="135">
        <f>IF(G92="-","-",SUM(G92:G99)*'3j EBIT'!$E$8)</f>
        <v>9.5842103222513284</v>
      </c>
      <c r="H100" s="135">
        <f>IF(H92="-","-",SUM(H92:H99)*'3j EBIT'!$E$8)</f>
        <v>9.2021850937416581</v>
      </c>
      <c r="I100" s="135">
        <f>IF(I92="-","-",SUM(I92:I99)*'3j EBIT'!$E$8)</f>
        <v>9.4189988641214768</v>
      </c>
      <c r="J100" s="135">
        <f>IF(J92="-","-",SUM(J92:J99)*'3j EBIT'!$E$8)</f>
        <v>9.2440438750547784</v>
      </c>
      <c r="K100" s="135">
        <f>IF(K92="-","-",SUM(K92:K99)*'3j EBIT'!$E$8)</f>
        <v>10.057608755888657</v>
      </c>
      <c r="L100" s="135">
        <f>IF(L92="-","-",SUM(L92:L99)*'3j EBIT'!$E$8)</f>
        <v>9.9427453862676884</v>
      </c>
      <c r="M100" s="135">
        <f>IF(M92="-","-",SUM(M92:M99)*'3j EBIT'!$E$8)</f>
        <v>10.789401603504521</v>
      </c>
      <c r="N100" s="135">
        <f>IF(N92="-","-",SUM(N92:N99)*'3j EBIT'!$E$8)</f>
        <v>11.24311647881915</v>
      </c>
      <c r="O100" s="31"/>
      <c r="P100" s="135" t="str">
        <f>IF(P92="-","-",SUM(P92:P99)*'3j EBIT'!$E$8)</f>
        <v>-</v>
      </c>
      <c r="Q100" s="135" t="str">
        <f>IF(Q92="-","-",SUM(Q92:Q99)*'3j EBIT'!$E$8)</f>
        <v>-</v>
      </c>
      <c r="R100" s="135" t="str">
        <f>IF(R92="-","-",SUM(R92:R99)*'3j EBIT'!$E$8)</f>
        <v>-</v>
      </c>
      <c r="S100" s="135" t="str">
        <f>IF(S92="-","-",SUM(S92:S99)*'3j EBIT'!$E$8)</f>
        <v>-</v>
      </c>
      <c r="T100" s="135" t="str">
        <f>IF(T92="-","-",SUM(T92:T99)*'3j EBIT'!$E$8)</f>
        <v>-</v>
      </c>
      <c r="U100" s="135" t="str">
        <f>IF(U92="-","-",SUM(U92:U99)*'3j EBIT'!$E$8)</f>
        <v>-</v>
      </c>
      <c r="V100" s="135" t="str">
        <f>IF(V92="-","-",SUM(V92:V99)*'3j EBIT'!$E$8)</f>
        <v>-</v>
      </c>
      <c r="W100" s="135" t="str">
        <f>IF(W92="-","-",SUM(W92:W99)*'3j EBIT'!$E$8)</f>
        <v>-</v>
      </c>
      <c r="X100" s="135" t="str">
        <f>IF(X92="-","-",SUM(X92:X99)*'3j EBIT'!$E$8)</f>
        <v>-</v>
      </c>
      <c r="Y100" s="135" t="str">
        <f>IF(Y92="-","-",SUM(Y92:Y99)*'3j EBIT'!$E$8)</f>
        <v>-</v>
      </c>
      <c r="Z100" s="135" t="str">
        <f>IF(Z92="-","-",SUM(Z92:Z99)*'3j EBIT'!$E$8)</f>
        <v>-</v>
      </c>
      <c r="AA100" s="29"/>
    </row>
    <row r="101" spans="1:27" s="30" customFormat="1" ht="11.5" x14ac:dyDescent="0.25">
      <c r="A101" s="273">
        <v>10</v>
      </c>
      <c r="B101" s="138" t="s">
        <v>294</v>
      </c>
      <c r="C101" s="188" t="s">
        <v>549</v>
      </c>
      <c r="D101" s="141" t="s">
        <v>326</v>
      </c>
      <c r="E101" s="136"/>
      <c r="F101" s="31"/>
      <c r="G101" s="135">
        <f>IF(G92="-","-",SUM(G92:G94,G96:G100)*'3k HAP'!$E$9)</f>
        <v>5.6738237640484215</v>
      </c>
      <c r="H101" s="135">
        <f>IF(H92="-","-",SUM(H92:H94,H96:H100)*'3k HAP'!$E$9)</f>
        <v>5.3665907054363426</v>
      </c>
      <c r="I101" s="135">
        <f>IF(I92="-","-",SUM(I92:I94,I96:I100)*'3k HAP'!$E$9)</f>
        <v>5.4072506521105224</v>
      </c>
      <c r="J101" s="135">
        <f>IF(J92="-","-",SUM(J92:J94,J96:J100)*'3k HAP'!$E$9)</f>
        <v>5.2794090331166981</v>
      </c>
      <c r="K101" s="135">
        <f>IF(K92="-","-",SUM(K92:K94,K96:K100)*'3k HAP'!$E$9)</f>
        <v>5.9281868821307668</v>
      </c>
      <c r="L101" s="135">
        <f>IF(L92="-","-",SUM(L92:L94,L96:L100)*'3k HAP'!$E$9)</f>
        <v>5.8262657247146397</v>
      </c>
      <c r="M101" s="135">
        <f>IF(M92="-","-",SUM(M92:M94,M96:M100)*'3k HAP'!$E$9)</f>
        <v>6.5382050207195013</v>
      </c>
      <c r="N101" s="135">
        <f>IF(N92="-","-",SUM(N92:N94,N96:N100)*'3k HAP'!$E$9)</f>
        <v>6.8961663092024663</v>
      </c>
      <c r="O101" s="31"/>
      <c r="P101" s="135" t="str">
        <f>IF(P92="-","-",SUM(P92:P94,P96:P100)*'3k HAP'!$E$9)</f>
        <v>-</v>
      </c>
      <c r="Q101" s="135" t="str">
        <f>IF(Q92="-","-",SUM(Q92:Q94,Q96:Q100)*'3k HAP'!$E$9)</f>
        <v>-</v>
      </c>
      <c r="R101" s="135" t="str">
        <f>IF(R92="-","-",SUM(R92:R94,R96:R100)*'3k HAP'!$E$9)</f>
        <v>-</v>
      </c>
      <c r="S101" s="135" t="str">
        <f>IF(S92="-","-",SUM(S92:S94,S96:S100)*'3k HAP'!$E$9)</f>
        <v>-</v>
      </c>
      <c r="T101" s="135" t="str">
        <f>IF(T92="-","-",SUM(T92:T94,T96:T100)*'3k HAP'!$E$9)</f>
        <v>-</v>
      </c>
      <c r="U101" s="135" t="str">
        <f>IF(U92="-","-",SUM(U92:U94,U96:U100)*'3k HAP'!$E$9)</f>
        <v>-</v>
      </c>
      <c r="V101" s="135" t="str">
        <f>IF(V92="-","-",SUM(V92:V94,V96:V100)*'3k HAP'!$E$9)</f>
        <v>-</v>
      </c>
      <c r="W101" s="135" t="str">
        <f>IF(W92="-","-",SUM(W92:W94,W96:W100)*'3k HAP'!$E$9)</f>
        <v>-</v>
      </c>
      <c r="X101" s="135" t="str">
        <f>IF(X92="-","-",SUM(X92:X94,X96:X100)*'3k HAP'!$E$9)</f>
        <v>-</v>
      </c>
      <c r="Y101" s="135" t="str">
        <f>IF(Y92="-","-",SUM(Y92:Y94,Y96:Y100)*'3k HAP'!$E$9)</f>
        <v>-</v>
      </c>
      <c r="Z101" s="135" t="str">
        <f>IF(Z92="-","-",SUM(Z92:Z94,Z96:Z100)*'3k HAP'!$E$9)</f>
        <v>-</v>
      </c>
      <c r="AA101" s="29"/>
    </row>
    <row r="102" spans="1:27" s="30" customFormat="1" ht="11.5" x14ac:dyDescent="0.25">
      <c r="A102" s="273">
        <v>11</v>
      </c>
      <c r="B102" s="138" t="s">
        <v>46</v>
      </c>
      <c r="C102" s="138" t="str">
        <f>B102&amp;"_"&amp;D102</f>
        <v>Total_Southern</v>
      </c>
      <c r="D102" s="141" t="s">
        <v>326</v>
      </c>
      <c r="E102" s="137"/>
      <c r="F102" s="31"/>
      <c r="G102" s="135">
        <f t="shared" ref="G102:N102" si="14">IF(G92="-","-",SUM(G92:G101))</f>
        <v>519.69015631005379</v>
      </c>
      <c r="H102" s="135">
        <f t="shared" si="14"/>
        <v>498.89430704873899</v>
      </c>
      <c r="I102" s="135">
        <f t="shared" si="14"/>
        <v>510.56303183841499</v>
      </c>
      <c r="J102" s="135">
        <f t="shared" si="14"/>
        <v>501.0520779110546</v>
      </c>
      <c r="K102" s="135">
        <f t="shared" si="14"/>
        <v>545.33362489531703</v>
      </c>
      <c r="L102" s="135">
        <f t="shared" si="14"/>
        <v>539.07139986191328</v>
      </c>
      <c r="M102" s="135">
        <f t="shared" si="14"/>
        <v>585.19084891393561</v>
      </c>
      <c r="N102" s="135">
        <f t="shared" si="14"/>
        <v>609.88225535745062</v>
      </c>
      <c r="O102" s="31"/>
      <c r="P102" s="135" t="str">
        <f t="shared" ref="P102:Z102" si="15">IF(P92="-","-",SUM(P92:P101))</f>
        <v>-</v>
      </c>
      <c r="Q102" s="135" t="str">
        <f t="shared" si="15"/>
        <v>-</v>
      </c>
      <c r="R102" s="135" t="str">
        <f t="shared" si="15"/>
        <v>-</v>
      </c>
      <c r="S102" s="135" t="str">
        <f t="shared" si="15"/>
        <v>-</v>
      </c>
      <c r="T102" s="135" t="str">
        <f t="shared" si="15"/>
        <v>-</v>
      </c>
      <c r="U102" s="135" t="str">
        <f t="shared" si="15"/>
        <v>-</v>
      </c>
      <c r="V102" s="135" t="str">
        <f t="shared" si="15"/>
        <v>-</v>
      </c>
      <c r="W102" s="135" t="str">
        <f t="shared" si="15"/>
        <v>-</v>
      </c>
      <c r="X102" s="135" t="str">
        <f t="shared" si="15"/>
        <v>-</v>
      </c>
      <c r="Y102" s="135" t="str">
        <f t="shared" si="15"/>
        <v>-</v>
      </c>
      <c r="Z102" s="135" t="str">
        <f t="shared" si="15"/>
        <v>-</v>
      </c>
      <c r="AA102" s="29"/>
    </row>
    <row r="103" spans="1:27" s="30" customFormat="1" ht="11.5" x14ac:dyDescent="0.25">
      <c r="A103" s="273">
        <v>1</v>
      </c>
      <c r="B103" s="142" t="s">
        <v>353</v>
      </c>
      <c r="C103" s="142" t="s">
        <v>344</v>
      </c>
      <c r="D103" s="140" t="s">
        <v>327</v>
      </c>
      <c r="E103" s="134"/>
      <c r="F103" s="31"/>
      <c r="G103" s="41">
        <f>IF('3a DF'!H22="-","-",'3a DF'!H22)</f>
        <v>189.2409998192251</v>
      </c>
      <c r="H103" s="41">
        <f>'3a DF'!I22</f>
        <v>169.5217881660846</v>
      </c>
      <c r="I103" s="41">
        <f>'3a DF'!J22</f>
        <v>152.70479646193846</v>
      </c>
      <c r="J103" s="41">
        <f>'3a DF'!K22</f>
        <v>145.11768404656883</v>
      </c>
      <c r="K103" s="41">
        <f>'3a DF'!L22</f>
        <v>169.76360213387593</v>
      </c>
      <c r="L103" s="41">
        <f>'3a DF'!M22</f>
        <v>163.18366273212828</v>
      </c>
      <c r="M103" s="41">
        <f>'3a DF'!N22</f>
        <v>173.1213262136223</v>
      </c>
      <c r="N103" s="41">
        <f>'3a DF'!O22</f>
        <v>192.63340660817096</v>
      </c>
      <c r="O103" s="31"/>
      <c r="P103" s="41" t="str">
        <f>'3a DF'!Q22</f>
        <v>-</v>
      </c>
      <c r="Q103" s="41" t="str">
        <f>'3a DF'!R22</f>
        <v>-</v>
      </c>
      <c r="R103" s="41" t="str">
        <f>'3a DF'!S22</f>
        <v>-</v>
      </c>
      <c r="S103" s="41" t="str">
        <f>'3a DF'!T22</f>
        <v>-</v>
      </c>
      <c r="T103" s="41" t="str">
        <f>'3a DF'!U22</f>
        <v>-</v>
      </c>
      <c r="U103" s="41" t="str">
        <f>'3a DF'!V22</f>
        <v>-</v>
      </c>
      <c r="V103" s="41" t="str">
        <f>'3a DF'!W22</f>
        <v>-</v>
      </c>
      <c r="W103" s="41" t="str">
        <f>'3a DF'!X22</f>
        <v>-</v>
      </c>
      <c r="X103" s="41" t="str">
        <f>'3a DF'!Y22</f>
        <v>-</v>
      </c>
      <c r="Y103" s="41" t="str">
        <f>'3a DF'!Z22</f>
        <v>-</v>
      </c>
      <c r="Z103" s="41" t="str">
        <f>'3a DF'!AA22</f>
        <v>-</v>
      </c>
      <c r="AA103" s="29"/>
    </row>
    <row r="104" spans="1:27" s="30" customFormat="1" ht="11.5" x14ac:dyDescent="0.25">
      <c r="A104" s="273">
        <v>2</v>
      </c>
      <c r="B104" s="142" t="s">
        <v>353</v>
      </c>
      <c r="C104" s="142" t="s">
        <v>303</v>
      </c>
      <c r="D104" s="140" t="s">
        <v>327</v>
      </c>
      <c r="E104" s="134"/>
      <c r="F104" s="31"/>
      <c r="G104" s="41">
        <f>IF('3b CM'!F21="-","-",'3b CM'!F21)</f>
        <v>5.6123797754490334E-2</v>
      </c>
      <c r="H104" s="41">
        <f>'3b CM'!G21</f>
        <v>8.4185696631735515E-2</v>
      </c>
      <c r="I104" s="41">
        <f>'3b CM'!H21</f>
        <v>0.26509160695755307</v>
      </c>
      <c r="J104" s="41">
        <f>'3b CM'!I21</f>
        <v>0.26958496138731097</v>
      </c>
      <c r="K104" s="41">
        <f>'3b CM'!J21</f>
        <v>3.4624935928121627</v>
      </c>
      <c r="L104" s="41">
        <f>'3b CM'!K21</f>
        <v>3.3589686632743669</v>
      </c>
      <c r="M104" s="41">
        <f>'3b CM'!L21</f>
        <v>11.735460395993773</v>
      </c>
      <c r="N104" s="41">
        <f>'3b CM'!M21</f>
        <v>11.156062466320758</v>
      </c>
      <c r="O104" s="31"/>
      <c r="P104" s="41" t="str">
        <f>'3b CM'!O21</f>
        <v>-</v>
      </c>
      <c r="Q104" s="41" t="str">
        <f>'3b CM'!P21</f>
        <v>-</v>
      </c>
      <c r="R104" s="41" t="str">
        <f>'3b CM'!Q21</f>
        <v>-</v>
      </c>
      <c r="S104" s="41" t="str">
        <f>'3b CM'!R21</f>
        <v>-</v>
      </c>
      <c r="T104" s="41" t="str">
        <f>'3b CM'!S21</f>
        <v>-</v>
      </c>
      <c r="U104" s="41" t="str">
        <f>'3b CM'!T21</f>
        <v>-</v>
      </c>
      <c r="V104" s="41" t="str">
        <f>'3b CM'!U21</f>
        <v>-</v>
      </c>
      <c r="W104" s="41" t="str">
        <f>'3b CM'!V21</f>
        <v>-</v>
      </c>
      <c r="X104" s="41" t="str">
        <f>'3b CM'!W21</f>
        <v>-</v>
      </c>
      <c r="Y104" s="41" t="str">
        <f>'3b CM'!X21</f>
        <v>-</v>
      </c>
      <c r="Z104" s="41" t="str">
        <f>'3b CM'!Y21</f>
        <v>-</v>
      </c>
      <c r="AA104" s="29"/>
    </row>
    <row r="105" spans="1:27" s="30" customFormat="1" ht="12.4" customHeight="1" x14ac:dyDescent="0.25">
      <c r="A105" s="273">
        <v>3</v>
      </c>
      <c r="B105" s="142" t="s">
        <v>2</v>
      </c>
      <c r="C105" s="142" t="s">
        <v>345</v>
      </c>
      <c r="D105" s="140" t="s">
        <v>327</v>
      </c>
      <c r="E105" s="134"/>
      <c r="F105" s="31"/>
      <c r="G105" s="41">
        <f>IF('3c PC'!G22="-","-",'3c PC'!G22)</f>
        <v>68.69036253949163</v>
      </c>
      <c r="H105" s="41">
        <f>'3c PC'!H22</f>
        <v>68.670275144610898</v>
      </c>
      <c r="I105" s="41">
        <f>'3c PC'!I22</f>
        <v>86.608863685659017</v>
      </c>
      <c r="J105" s="41">
        <f>'3c PC'!J22</f>
        <v>85.61053410109416</v>
      </c>
      <c r="K105" s="41">
        <f>'3c PC'!K22</f>
        <v>97.864929465818818</v>
      </c>
      <c r="L105" s="41">
        <f>'3c PC'!L22</f>
        <v>97.054529489388273</v>
      </c>
      <c r="M105" s="41">
        <f>'3c PC'!M22</f>
        <v>118.3338046878049</v>
      </c>
      <c r="N105" s="41">
        <f>'3c PC'!N22</f>
        <v>116.17264808035524</v>
      </c>
      <c r="O105" s="31"/>
      <c r="P105" s="41" t="str">
        <f>'3c PC'!P22</f>
        <v>-</v>
      </c>
      <c r="Q105" s="41" t="str">
        <f>'3c PC'!Q22</f>
        <v>-</v>
      </c>
      <c r="R105" s="41" t="str">
        <f>'3c PC'!R22</f>
        <v>-</v>
      </c>
      <c r="S105" s="41" t="str">
        <f>'3c PC'!S22</f>
        <v>-</v>
      </c>
      <c r="T105" s="41" t="str">
        <f>'3c PC'!T22</f>
        <v>-</v>
      </c>
      <c r="U105" s="41" t="str">
        <f>'3c PC'!U22</f>
        <v>-</v>
      </c>
      <c r="V105" s="41" t="str">
        <f>'3c PC'!V22</f>
        <v>-</v>
      </c>
      <c r="W105" s="41" t="str">
        <f>'3c PC'!W22</f>
        <v>-</v>
      </c>
      <c r="X105" s="41" t="str">
        <f>'3c PC'!X22</f>
        <v>-</v>
      </c>
      <c r="Y105" s="41" t="str">
        <f>'3c PC'!Y22</f>
        <v>-</v>
      </c>
      <c r="Z105" s="41" t="str">
        <f>'3c PC'!Z22</f>
        <v>-</v>
      </c>
      <c r="AA105" s="29"/>
    </row>
    <row r="106" spans="1:27" s="30" customFormat="1" ht="11.5" x14ac:dyDescent="0.25">
      <c r="A106" s="273">
        <v>4</v>
      </c>
      <c r="B106" s="142" t="s">
        <v>355</v>
      </c>
      <c r="C106" s="142" t="s">
        <v>346</v>
      </c>
      <c r="D106" s="140" t="s">
        <v>327</v>
      </c>
      <c r="E106" s="134"/>
      <c r="F106" s="31"/>
      <c r="G106" s="41">
        <f>IF('3d NC-Elec'!H36="-","-",'3d NC-Elec'!H36)</f>
        <v>126.64580966174836</v>
      </c>
      <c r="H106" s="41">
        <f>'3d NC-Elec'!I36</f>
        <v>127.38843352176289</v>
      </c>
      <c r="I106" s="41">
        <f>'3d NC-Elec'!J36</f>
        <v>149.60666824538114</v>
      </c>
      <c r="J106" s="41">
        <f>'3d NC-Elec'!K36</f>
        <v>149.04811497137283</v>
      </c>
      <c r="K106" s="41">
        <f>'3d NC-Elec'!L36</f>
        <v>143.38312656502399</v>
      </c>
      <c r="L106" s="41">
        <f>'3d NC-Elec'!M36</f>
        <v>144.27339451442779</v>
      </c>
      <c r="M106" s="41">
        <f>'3d NC-Elec'!N36</f>
        <v>137.73524696211223</v>
      </c>
      <c r="N106" s="41">
        <f>'3d NC-Elec'!O36</f>
        <v>137.34087243160866</v>
      </c>
      <c r="O106" s="31"/>
      <c r="P106" s="41" t="str">
        <f>'3d NC-Elec'!Q36</f>
        <v>-</v>
      </c>
      <c r="Q106" s="41" t="str">
        <f>'3d NC-Elec'!R36</f>
        <v>-</v>
      </c>
      <c r="R106" s="41" t="str">
        <f>'3d NC-Elec'!S36</f>
        <v>-</v>
      </c>
      <c r="S106" s="41" t="str">
        <f>'3d NC-Elec'!T36</f>
        <v>-</v>
      </c>
      <c r="T106" s="41" t="str">
        <f>'3d NC-Elec'!U36</f>
        <v>-</v>
      </c>
      <c r="U106" s="41" t="str">
        <f>'3d NC-Elec'!V36</f>
        <v>-</v>
      </c>
      <c r="V106" s="41" t="str">
        <f>'3d NC-Elec'!W36</f>
        <v>-</v>
      </c>
      <c r="W106" s="41" t="str">
        <f>'3d NC-Elec'!X36</f>
        <v>-</v>
      </c>
      <c r="X106" s="41" t="str">
        <f>'3d NC-Elec'!Y36</f>
        <v>-</v>
      </c>
      <c r="Y106" s="41" t="str">
        <f>'3d NC-Elec'!Z36</f>
        <v>-</v>
      </c>
      <c r="Z106" s="41" t="str">
        <f>'3d NC-Elec'!AA36</f>
        <v>-</v>
      </c>
      <c r="AA106" s="29"/>
    </row>
    <row r="107" spans="1:27" s="30" customFormat="1" ht="11.5" x14ac:dyDescent="0.25">
      <c r="A107" s="273">
        <v>5</v>
      </c>
      <c r="B107" s="142" t="s">
        <v>352</v>
      </c>
      <c r="C107" s="142" t="s">
        <v>347</v>
      </c>
      <c r="D107" s="140" t="s">
        <v>327</v>
      </c>
      <c r="E107" s="134"/>
      <c r="F107" s="31"/>
      <c r="G107" s="41">
        <f>IF('3f CPIH'!C$16="-","-",'3g OC '!$E$8*('3f CPIH'!C$16/'3f CPIH'!$G$16))</f>
        <v>76.533089989502642</v>
      </c>
      <c r="H107" s="41">
        <f>IF('3f CPIH'!D$16="-","-",'3g OC '!$E$8*('3f CPIH'!D$16/'3f CPIH'!$G$16))</f>
        <v>76.686309388881014</v>
      </c>
      <c r="I107" s="41">
        <f>IF('3f CPIH'!E$16="-","-",'3g OC '!$E$8*('3f CPIH'!E$16/'3f CPIH'!$G$16))</f>
        <v>76.916138487948601</v>
      </c>
      <c r="J107" s="41">
        <f>IF('3f CPIH'!F$16="-","-",'3g OC '!$E$8*('3f CPIH'!F$16/'3f CPIH'!$G$16))</f>
        <v>77.375796686083746</v>
      </c>
      <c r="K107" s="41">
        <f>IF('3f CPIH'!G$16="-","-",'3g OC '!$E$8*('3f CPIH'!G$16/'3f CPIH'!$G$16))</f>
        <v>78.29511308235405</v>
      </c>
      <c r="L107" s="41">
        <f>IF('3f CPIH'!H$16="-","-",'3g OC '!$E$8*('3f CPIH'!H$16/'3f CPIH'!$G$16))</f>
        <v>79.291039178313554</v>
      </c>
      <c r="M107" s="41">
        <f>IF('3f CPIH'!I$16="-","-",'3g OC '!$E$8*('3f CPIH'!I$16/'3f CPIH'!$G$16))</f>
        <v>80.440184673651416</v>
      </c>
      <c r="N107" s="41">
        <f>IF('3f CPIH'!J$16="-","-",'3g OC '!$E$8*('3f CPIH'!J$16/'3f CPIH'!$G$16))</f>
        <v>81.129671970854147</v>
      </c>
      <c r="O107" s="31"/>
      <c r="P107" s="41">
        <f>IF('3f CPIH'!L$16="-","-",'3g OC '!$E$8*('3f CPIH'!L$16/'3f CPIH'!$G$16))</f>
        <v>81.129671970854147</v>
      </c>
      <c r="Q107" s="41" t="str">
        <f>IF('3f CPIH'!M$16="-","-",'3g OC '!$E$8*('3f CPIH'!M$16/'3f CPIH'!$G$16))</f>
        <v>-</v>
      </c>
      <c r="R107" s="41" t="str">
        <f>IF('3f CPIH'!N$16="-","-",'3g OC '!$E$8*('3f CPIH'!N$16/'3f CPIH'!$G$16))</f>
        <v>-</v>
      </c>
      <c r="S107" s="41" t="str">
        <f>IF('3f CPIH'!O$16="-","-",'3g OC '!$E$8*('3f CPIH'!O$16/'3f CPIH'!$G$16))</f>
        <v>-</v>
      </c>
      <c r="T107" s="41" t="str">
        <f>IF('3f CPIH'!P$16="-","-",'3g OC '!$E$8*('3f CPIH'!P$16/'3f CPIH'!$G$16))</f>
        <v>-</v>
      </c>
      <c r="U107" s="41" t="str">
        <f>IF('3f CPIH'!Q$16="-","-",'3g OC '!$E$8*('3f CPIH'!Q$16/'3f CPIH'!$G$16))</f>
        <v>-</v>
      </c>
      <c r="V107" s="41" t="str">
        <f>IF('3f CPIH'!R$16="-","-",'3g OC '!$E$8*('3f CPIH'!R$16/'3f CPIH'!$G$16))</f>
        <v>-</v>
      </c>
      <c r="W107" s="41" t="str">
        <f>IF('3f CPIH'!S$16="-","-",'3g OC '!$E$8*('3f CPIH'!S$16/'3f CPIH'!$G$16))</f>
        <v>-</v>
      </c>
      <c r="X107" s="41" t="str">
        <f>IF('3f CPIH'!T$16="-","-",'3g OC '!$E$8*('3f CPIH'!T$16/'3f CPIH'!$G$16))</f>
        <v>-</v>
      </c>
      <c r="Y107" s="41" t="str">
        <f>IF('3f CPIH'!U$16="-","-",'3g OC '!$E$8*('3f CPIH'!U$16/'3f CPIH'!$G$16))</f>
        <v>-</v>
      </c>
      <c r="Z107" s="41" t="str">
        <f>IF('3f CPIH'!V$16="-","-",'3g OC '!$E$8*('3f CPIH'!V$16/'3f CPIH'!$G$16))</f>
        <v>-</v>
      </c>
      <c r="AA107" s="29"/>
    </row>
    <row r="108" spans="1:27" s="30" customFormat="1" ht="11.5" x14ac:dyDescent="0.25">
      <c r="A108" s="273">
        <v>6</v>
      </c>
      <c r="B108" s="142" t="s">
        <v>352</v>
      </c>
      <c r="C108" s="142" t="s">
        <v>45</v>
      </c>
      <c r="D108" s="140" t="s">
        <v>327</v>
      </c>
      <c r="E108" s="134"/>
      <c r="F108" s="31"/>
      <c r="G108" s="41" t="s">
        <v>336</v>
      </c>
      <c r="H108" s="41" t="s">
        <v>336</v>
      </c>
      <c r="I108" s="41" t="s">
        <v>336</v>
      </c>
      <c r="J108" s="41" t="s">
        <v>336</v>
      </c>
      <c r="K108" s="41">
        <f>IF('3h SMNCC'!F$36="-","-",'3h SMNCC'!F$36)</f>
        <v>0</v>
      </c>
      <c r="L108" s="41">
        <f>IF('3h SMNCC'!G$36="-","-",'3h SMNCC'!G$36)</f>
        <v>-0.20799732489328449</v>
      </c>
      <c r="M108" s="41">
        <f>IF('3h SMNCC'!H$36="-","-",'3h SMNCC'!H$36)</f>
        <v>2.3528451635617831</v>
      </c>
      <c r="N108" s="41">
        <f>IF('3h SMNCC'!I$36="-","-",'3h SMNCC'!I$36)</f>
        <v>7.276170729762069</v>
      </c>
      <c r="O108" s="31"/>
      <c r="P108" s="41" t="str">
        <f>IF('3h SMNCC'!K$36="-","-",'3h SMNCC'!K$36)</f>
        <v>-</v>
      </c>
      <c r="Q108" s="41" t="str">
        <f>IF('3h SMNCC'!L$36="-","-",'3h SMNCC'!L$36)</f>
        <v>-</v>
      </c>
      <c r="R108" s="41" t="str">
        <f>IF('3h SMNCC'!M$36="-","-",'3h SMNCC'!M$36)</f>
        <v>-</v>
      </c>
      <c r="S108" s="41" t="str">
        <f>IF('3h SMNCC'!N$36="-","-",'3h SMNCC'!N$36)</f>
        <v>-</v>
      </c>
      <c r="T108" s="41" t="str">
        <f>IF('3h SMNCC'!O$36="-","-",'3h SMNCC'!O$36)</f>
        <v>-</v>
      </c>
      <c r="U108" s="41" t="str">
        <f>IF('3h SMNCC'!P$36="-","-",'3h SMNCC'!P$36)</f>
        <v>-</v>
      </c>
      <c r="V108" s="41" t="str">
        <f>IF('3h SMNCC'!Q$36="-","-",'3h SMNCC'!Q$36)</f>
        <v>-</v>
      </c>
      <c r="W108" s="41" t="str">
        <f>IF('3h SMNCC'!R$36="-","-",'3h SMNCC'!R$36)</f>
        <v>-</v>
      </c>
      <c r="X108" s="41" t="str">
        <f>IF('3h SMNCC'!S$36="-","-",'3h SMNCC'!S$36)</f>
        <v>-</v>
      </c>
      <c r="Y108" s="41" t="str">
        <f>IF('3h SMNCC'!T$36="-","-",'3h SMNCC'!T$36)</f>
        <v>-</v>
      </c>
      <c r="Z108" s="41" t="str">
        <f>IF('3h SMNCC'!U$36="-","-",'3h SMNCC'!U$36)</f>
        <v>-</v>
      </c>
      <c r="AA108" s="29"/>
    </row>
    <row r="109" spans="1:27" s="30" customFormat="1" ht="11.5" x14ac:dyDescent="0.25">
      <c r="A109" s="273">
        <v>7</v>
      </c>
      <c r="B109" s="142" t="s">
        <v>352</v>
      </c>
      <c r="C109" s="142" t="s">
        <v>399</v>
      </c>
      <c r="D109" s="140" t="s">
        <v>327</v>
      </c>
      <c r="E109" s="134"/>
      <c r="F109" s="31"/>
      <c r="G109" s="41">
        <f>IF('3f CPIH'!C$16="-","-",'3i PAAC PAP'!$G$8*('3f CPIH'!C$16/'3f CPIH'!$G$16))</f>
        <v>12.553203379941255</v>
      </c>
      <c r="H109" s="41">
        <f>IF('3f CPIH'!D$16="-","-",'3i PAAC PAP'!$G$8*('3f CPIH'!D$16/'3f CPIH'!$G$16))</f>
        <v>12.578334918239436</v>
      </c>
      <c r="I109" s="41">
        <f>IF('3f CPIH'!E$16="-","-",'3i PAAC PAP'!$G$8*('3f CPIH'!E$16/'3f CPIH'!$G$16))</f>
        <v>12.616032225686709</v>
      </c>
      <c r="J109" s="41">
        <f>IF('3f CPIH'!F$16="-","-",'3i PAAC PAP'!$G$8*('3f CPIH'!F$16/'3f CPIH'!$G$16))</f>
        <v>12.691426840581251</v>
      </c>
      <c r="K109" s="41">
        <f>IF('3f CPIH'!G$16="-","-",'3i PAAC PAP'!$G$8*('3f CPIH'!G$16/'3f CPIH'!$G$16))</f>
        <v>12.842216070370334</v>
      </c>
      <c r="L109" s="41">
        <f>IF('3f CPIH'!H$16="-","-",'3i PAAC PAP'!$G$8*('3f CPIH'!H$16/'3f CPIH'!$G$16))</f>
        <v>13.005571069308509</v>
      </c>
      <c r="M109" s="41">
        <f>IF('3f CPIH'!I$16="-","-",'3i PAAC PAP'!$G$8*('3f CPIH'!I$16/'3f CPIH'!$G$16))</f>
        <v>13.194057606544863</v>
      </c>
      <c r="N109" s="41">
        <f>IF('3f CPIH'!J$16="-","-",'3i PAAC PAP'!$G$8*('3f CPIH'!J$16/'3f CPIH'!$G$16))</f>
        <v>13.307149528886677</v>
      </c>
      <c r="O109" s="31"/>
      <c r="P109" s="41">
        <f>IF('3f CPIH'!L$16="-","-",'3i PAAC PAP'!$G$8*('3f CPIH'!L$16/'3f CPIH'!$G$16))</f>
        <v>13.307149528886677</v>
      </c>
      <c r="Q109" s="41" t="str">
        <f>IF('3f CPIH'!M$16="-","-",'3i PAAC PAP'!$G$8*('3f CPIH'!M$16/'3f CPIH'!$G$16))</f>
        <v>-</v>
      </c>
      <c r="R109" s="41" t="str">
        <f>IF('3f CPIH'!N$16="-","-",'3i PAAC PAP'!$G$8*('3f CPIH'!N$16/'3f CPIH'!$G$16))</f>
        <v>-</v>
      </c>
      <c r="S109" s="41" t="str">
        <f>IF('3f CPIH'!O$16="-","-",'3i PAAC PAP'!$G$8*('3f CPIH'!O$16/'3f CPIH'!$G$16))</f>
        <v>-</v>
      </c>
      <c r="T109" s="41" t="str">
        <f>IF('3f CPIH'!P$16="-","-",'3i PAAC PAP'!$G$8*('3f CPIH'!P$16/'3f CPIH'!$G$16))</f>
        <v>-</v>
      </c>
      <c r="U109" s="41" t="str">
        <f>IF('3f CPIH'!Q$16="-","-",'3i PAAC PAP'!$G$8*('3f CPIH'!Q$16/'3f CPIH'!$G$16))</f>
        <v>-</v>
      </c>
      <c r="V109" s="41" t="str">
        <f>IF('3f CPIH'!R$16="-","-",'3i PAAC PAP'!$G$8*('3f CPIH'!R$16/'3f CPIH'!$G$16))</f>
        <v>-</v>
      </c>
      <c r="W109" s="41" t="str">
        <f>IF('3f CPIH'!S$16="-","-",'3i PAAC PAP'!$G$8*('3f CPIH'!S$16/'3f CPIH'!$G$16))</f>
        <v>-</v>
      </c>
      <c r="X109" s="41" t="str">
        <f>IF('3f CPIH'!T$16="-","-",'3i PAAC PAP'!$G$8*('3f CPIH'!T$16/'3f CPIH'!$G$16))</f>
        <v>-</v>
      </c>
      <c r="Y109" s="41" t="str">
        <f>IF('3f CPIH'!U$16="-","-",'3i PAAC PAP'!$G$8*('3f CPIH'!U$16/'3f CPIH'!$G$16))</f>
        <v>-</v>
      </c>
      <c r="Z109" s="41" t="str">
        <f>IF('3f CPIH'!V$16="-","-",'3i PAAC PAP'!$G$8*('3f CPIH'!V$16/'3f CPIH'!$G$16))</f>
        <v>-</v>
      </c>
      <c r="AA109" s="29"/>
    </row>
    <row r="110" spans="1:27" s="30" customFormat="1" ht="11.5" x14ac:dyDescent="0.25">
      <c r="A110" s="273">
        <v>8</v>
      </c>
      <c r="B110" s="142" t="s">
        <v>352</v>
      </c>
      <c r="C110" s="142" t="s">
        <v>417</v>
      </c>
      <c r="D110" s="140" t="s">
        <v>327</v>
      </c>
      <c r="E110" s="134"/>
      <c r="F110" s="31"/>
      <c r="G110" s="41">
        <f>IF(G103="-","-",SUM(G103:G108)*'3i PAAC PAP'!$G$20)</f>
        <v>37.996862815579675</v>
      </c>
      <c r="H110" s="41">
        <f>IF(H103="-","-",SUM(H103:H108)*'3i PAAC PAP'!$G$20)</f>
        <v>36.446606850592566</v>
      </c>
      <c r="I110" s="41">
        <f>IF(I103="-","-",SUM(I103:I108)*'3i PAAC PAP'!$G$20)</f>
        <v>38.403486292637517</v>
      </c>
      <c r="J110" s="41">
        <f>IF(J103="-","-",SUM(J103:J108)*'3i PAAC PAP'!$G$20)</f>
        <v>37.688328290468263</v>
      </c>
      <c r="K110" s="41">
        <f>IF(K103="-","-",SUM(K103:K108)*'3i PAAC PAP'!$G$20)</f>
        <v>40.600717511231998</v>
      </c>
      <c r="L110" s="41">
        <f>IF(L103="-","-",SUM(L103:L108)*'3i PAAC PAP'!$G$20)</f>
        <v>40.121547453972589</v>
      </c>
      <c r="M110" s="41">
        <f>IF(M103="-","-",SUM(M103:M108)*'3i PAAC PAP'!$G$20)</f>
        <v>43.150746883142673</v>
      </c>
      <c r="N110" s="41">
        <f>IF(N103="-","-",SUM(N103:N108)*'3i PAAC PAP'!$G$20)</f>
        <v>44.962565086665592</v>
      </c>
      <c r="O110" s="31"/>
      <c r="P110" s="41" t="str">
        <f>IF(P103="-","-",SUM(P103:P108)*'3i PAAC PAP'!$G$20)</f>
        <v>-</v>
      </c>
      <c r="Q110" s="41" t="str">
        <f>IF(Q103="-","-",SUM(Q103:Q108)*'3i PAAC PAP'!$G$20)</f>
        <v>-</v>
      </c>
      <c r="R110" s="41" t="str">
        <f>IF(R103="-","-",SUM(R103:R108)*'3i PAAC PAP'!$G$20)</f>
        <v>-</v>
      </c>
      <c r="S110" s="41" t="str">
        <f>IF(S103="-","-",SUM(S103:S108)*'3i PAAC PAP'!$G$20)</f>
        <v>-</v>
      </c>
      <c r="T110" s="41" t="str">
        <f>IF(T103="-","-",SUM(T103:T108)*'3i PAAC PAP'!$G$20)</f>
        <v>-</v>
      </c>
      <c r="U110" s="41" t="str">
        <f>IF(U103="-","-",SUM(U103:U108)*'3i PAAC PAP'!$G$20)</f>
        <v>-</v>
      </c>
      <c r="V110" s="41" t="str">
        <f>IF(V103="-","-",SUM(V103:V108)*'3i PAAC PAP'!$G$20)</f>
        <v>-</v>
      </c>
      <c r="W110" s="41" t="str">
        <f>IF(W103="-","-",SUM(W103:W108)*'3i PAAC PAP'!$G$20)</f>
        <v>-</v>
      </c>
      <c r="X110" s="41" t="str">
        <f>IF(X103="-","-",SUM(X103:X108)*'3i PAAC PAP'!$G$20)</f>
        <v>-</v>
      </c>
      <c r="Y110" s="41" t="str">
        <f>IF(Y103="-","-",SUM(Y103:Y108)*'3i PAAC PAP'!$G$20)</f>
        <v>-</v>
      </c>
      <c r="Z110" s="41" t="str">
        <f>IF(Z103="-","-",SUM(Z103:Z108)*'3i PAAC PAP'!$G$20)</f>
        <v>-</v>
      </c>
      <c r="AA110" s="29"/>
    </row>
    <row r="111" spans="1:27" s="30" customFormat="1" ht="11.5" x14ac:dyDescent="0.25">
      <c r="A111" s="273">
        <v>9</v>
      </c>
      <c r="B111" s="142" t="s">
        <v>398</v>
      </c>
      <c r="C111" s="142" t="s">
        <v>548</v>
      </c>
      <c r="D111" s="140" t="s">
        <v>327</v>
      </c>
      <c r="E111" s="134"/>
      <c r="F111" s="31"/>
      <c r="G111" s="41">
        <f>IF(G103="-","-",SUM(G103:G110)*'3j EBIT'!$E$8)</f>
        <v>9.7226125880616188</v>
      </c>
      <c r="H111" s="41">
        <f>IF(H103="-","-",SUM(H103:H110)*'3j EBIT'!$E$8)</f>
        <v>9.336142740049258</v>
      </c>
      <c r="I111" s="41">
        <f>IF(I103="-","-",SUM(I103:I110)*'3j EBIT'!$E$8)</f>
        <v>9.8253004631179692</v>
      </c>
      <c r="J111" s="41">
        <f>IF(J103="-","-",SUM(J103:J110)*'3j EBIT'!$E$8)</f>
        <v>9.6482279280535703</v>
      </c>
      <c r="K111" s="41">
        <f>IF(K103="-","-",SUM(K103:K110)*'3j EBIT'!$E$8)</f>
        <v>10.378031770008258</v>
      </c>
      <c r="L111" s="41">
        <f>IF(L103="-","-",SUM(L103:L110)*'3j EBIT'!$E$8)</f>
        <v>10.26153359974248</v>
      </c>
      <c r="M111" s="41">
        <f>IF(M103="-","-",SUM(M103:M110)*'3j EBIT'!$E$8)</f>
        <v>11.021209779142245</v>
      </c>
      <c r="N111" s="41">
        <f>IF(N103="-","-",SUM(N103:N110)*'3j EBIT'!$E$8)</f>
        <v>11.475592391149858</v>
      </c>
      <c r="O111" s="31"/>
      <c r="P111" s="41" t="str">
        <f>IF(P103="-","-",SUM(P103:P110)*'3j EBIT'!$E$8)</f>
        <v>-</v>
      </c>
      <c r="Q111" s="41" t="str">
        <f>IF(Q103="-","-",SUM(Q103:Q110)*'3j EBIT'!$E$8)</f>
        <v>-</v>
      </c>
      <c r="R111" s="41" t="str">
        <f>IF(R103="-","-",SUM(R103:R110)*'3j EBIT'!$E$8)</f>
        <v>-</v>
      </c>
      <c r="S111" s="41" t="str">
        <f>IF(S103="-","-",SUM(S103:S110)*'3j EBIT'!$E$8)</f>
        <v>-</v>
      </c>
      <c r="T111" s="41" t="str">
        <f>IF(T103="-","-",SUM(T103:T110)*'3j EBIT'!$E$8)</f>
        <v>-</v>
      </c>
      <c r="U111" s="41" t="str">
        <f>IF(U103="-","-",SUM(U103:U110)*'3j EBIT'!$E$8)</f>
        <v>-</v>
      </c>
      <c r="V111" s="41" t="str">
        <f>IF(V103="-","-",SUM(V103:V110)*'3j EBIT'!$E$8)</f>
        <v>-</v>
      </c>
      <c r="W111" s="41" t="str">
        <f>IF(W103="-","-",SUM(W103:W110)*'3j EBIT'!$E$8)</f>
        <v>-</v>
      </c>
      <c r="X111" s="41" t="str">
        <f>IF(X103="-","-",SUM(X103:X110)*'3j EBIT'!$E$8)</f>
        <v>-</v>
      </c>
      <c r="Y111" s="41" t="str">
        <f>IF(Y103="-","-",SUM(Y103:Y110)*'3j EBIT'!$E$8)</f>
        <v>-</v>
      </c>
      <c r="Z111" s="41" t="str">
        <f>IF(Z103="-","-",SUM(Z103:Z110)*'3j EBIT'!$E$8)</f>
        <v>-</v>
      </c>
      <c r="AA111" s="29"/>
    </row>
    <row r="112" spans="1:27" s="30" customFormat="1" ht="11.5" x14ac:dyDescent="0.25">
      <c r="A112" s="273">
        <v>10</v>
      </c>
      <c r="B112" s="142" t="s">
        <v>294</v>
      </c>
      <c r="C112" s="190" t="s">
        <v>549</v>
      </c>
      <c r="D112" s="140" t="s">
        <v>327</v>
      </c>
      <c r="E112" s="133"/>
      <c r="F112" s="31"/>
      <c r="G112" s="41">
        <f>IF(G103="-","-",SUM(G103:G105,G107:G111)*'3k HAP'!$E$9)</f>
        <v>5.7152546617337778</v>
      </c>
      <c r="H112" s="41">
        <f>IF(H103="-","-",SUM(H103:H105,H107:H111)*'3k HAP'!$E$9)</f>
        <v>5.4044481859991693</v>
      </c>
      <c r="I112" s="41">
        <f>IF(I103="-","-",SUM(I103:I105,I107:I111)*'3k HAP'!$E$9)</f>
        <v>5.4625870763274031</v>
      </c>
      <c r="J112" s="41">
        <f>IF(J103="-","-",SUM(J103:J105,J107:J111)*'3k HAP'!$E$9)</f>
        <v>5.3331936083190445</v>
      </c>
      <c r="K112" s="41">
        <f>IF(K103="-","-",SUM(K103:K105,K107:K111)*'3k HAP'!$E$9)</f>
        <v>5.9818241466260229</v>
      </c>
      <c r="L112" s="41">
        <f>IF(L103="-","-",SUM(L103:L105,L107:L111)*'3k HAP'!$E$9)</f>
        <v>5.8784867440166133</v>
      </c>
      <c r="M112" s="41">
        <f>IF(M103="-","-",SUM(M103:M105,M107:M111)*'3k HAP'!$E$9)</f>
        <v>6.5629505691460537</v>
      </c>
      <c r="N112" s="41">
        <f>IF(N103="-","-",SUM(N103:N105,N107:N111)*'3k HAP'!$E$9)</f>
        <v>6.9214431684207147</v>
      </c>
      <c r="O112" s="31"/>
      <c r="P112" s="41" t="str">
        <f>IF(P103="-","-",SUM(P103:P105,P107:P111)*'3k HAP'!$E$9)</f>
        <v>-</v>
      </c>
      <c r="Q112" s="41" t="str">
        <f>IF(Q103="-","-",SUM(Q103:Q105,Q107:Q111)*'3k HAP'!$E$9)</f>
        <v>-</v>
      </c>
      <c r="R112" s="41" t="str">
        <f>IF(R103="-","-",SUM(R103:R105,R107:R111)*'3k HAP'!$E$9)</f>
        <v>-</v>
      </c>
      <c r="S112" s="41" t="str">
        <f>IF(S103="-","-",SUM(S103:S105,S107:S111)*'3k HAP'!$E$9)</f>
        <v>-</v>
      </c>
      <c r="T112" s="41" t="str">
        <f>IF(T103="-","-",SUM(T103:T105,T107:T111)*'3k HAP'!$E$9)</f>
        <v>-</v>
      </c>
      <c r="U112" s="41" t="str">
        <f>IF(U103="-","-",SUM(U103:U105,U107:U111)*'3k HAP'!$E$9)</f>
        <v>-</v>
      </c>
      <c r="V112" s="41" t="str">
        <f>IF(V103="-","-",SUM(V103:V105,V107:V111)*'3k HAP'!$E$9)</f>
        <v>-</v>
      </c>
      <c r="W112" s="41" t="str">
        <f>IF(W103="-","-",SUM(W103:W105,W107:W111)*'3k HAP'!$E$9)</f>
        <v>-</v>
      </c>
      <c r="X112" s="41" t="str">
        <f>IF(X103="-","-",SUM(X103:X105,X107:X111)*'3k HAP'!$E$9)</f>
        <v>-</v>
      </c>
      <c r="Y112" s="41" t="str">
        <f>IF(Y103="-","-",SUM(Y103:Y105,Y107:Y111)*'3k HAP'!$E$9)</f>
        <v>-</v>
      </c>
      <c r="Z112" s="41" t="str">
        <f>IF(Z103="-","-",SUM(Z103:Z105,Z107:Z111)*'3k HAP'!$E$9)</f>
        <v>-</v>
      </c>
      <c r="AA112" s="29"/>
    </row>
    <row r="113" spans="1:27" s="30" customFormat="1" ht="11.5" x14ac:dyDescent="0.25">
      <c r="A113" s="273">
        <v>11</v>
      </c>
      <c r="B113" s="142" t="s">
        <v>46</v>
      </c>
      <c r="C113" s="142" t="str">
        <f>B113&amp;"_"&amp;D113</f>
        <v>Total_South East</v>
      </c>
      <c r="D113" s="140" t="s">
        <v>327</v>
      </c>
      <c r="E113" s="134"/>
      <c r="F113" s="31"/>
      <c r="G113" s="41">
        <f t="shared" ref="G113:N113" si="16">IF(G103="-","-",SUM(G103:G112))</f>
        <v>527.15431925303847</v>
      </c>
      <c r="H113" s="41">
        <f t="shared" si="16"/>
        <v>506.11652461285149</v>
      </c>
      <c r="I113" s="41">
        <f t="shared" si="16"/>
        <v>532.40896454565427</v>
      </c>
      <c r="J113" s="41">
        <f t="shared" si="16"/>
        <v>522.78289143392885</v>
      </c>
      <c r="K113" s="41">
        <f t="shared" si="16"/>
        <v>562.57205433812157</v>
      </c>
      <c r="L113" s="41">
        <f t="shared" si="16"/>
        <v>556.22073611967915</v>
      </c>
      <c r="M113" s="41">
        <f t="shared" si="16"/>
        <v>597.64783293472237</v>
      </c>
      <c r="N113" s="41">
        <f t="shared" si="16"/>
        <v>622.37558246219464</v>
      </c>
      <c r="O113" s="31"/>
      <c r="P113" s="41" t="str">
        <f t="shared" ref="P113:Z113" si="17">IF(P103="-","-",SUM(P103:P112))</f>
        <v>-</v>
      </c>
      <c r="Q113" s="41" t="str">
        <f t="shared" si="17"/>
        <v>-</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5" x14ac:dyDescent="0.25">
      <c r="A114" s="273">
        <v>1</v>
      </c>
      <c r="B114" s="138" t="s">
        <v>353</v>
      </c>
      <c r="C114" s="138" t="s">
        <v>344</v>
      </c>
      <c r="D114" s="141" t="s">
        <v>328</v>
      </c>
      <c r="E114" s="137"/>
      <c r="F114" s="31"/>
      <c r="G114" s="135">
        <f>IF('3a DF'!H23="-","-",'3a DF'!H23)</f>
        <v>188.17659524297707</v>
      </c>
      <c r="H114" s="135">
        <f>'3a DF'!I23</f>
        <v>168.56829623109115</v>
      </c>
      <c r="I114" s="135">
        <f>'3a DF'!J23</f>
        <v>151.8458933472626</v>
      </c>
      <c r="J114" s="135">
        <f>'3a DF'!K23</f>
        <v>144.30145539029857</v>
      </c>
      <c r="K114" s="135">
        <f>'3a DF'!L23</f>
        <v>168.80875009248817</v>
      </c>
      <c r="L114" s="135">
        <f>'3a DF'!M23</f>
        <v>162.26582020568361</v>
      </c>
      <c r="M114" s="135">
        <f>'3a DF'!N23</f>
        <v>170.73959015812613</v>
      </c>
      <c r="N114" s="135">
        <f>'3a DF'!O23</f>
        <v>189.98323091898061</v>
      </c>
      <c r="O114" s="31"/>
      <c r="P114" s="135" t="str">
        <f>'3a DF'!Q23</f>
        <v>-</v>
      </c>
      <c r="Q114" s="135" t="str">
        <f>'3a DF'!R23</f>
        <v>-</v>
      </c>
      <c r="R114" s="135" t="str">
        <f>'3a DF'!S23</f>
        <v>-</v>
      </c>
      <c r="S114" s="135" t="str">
        <f>'3a DF'!T23</f>
        <v>-</v>
      </c>
      <c r="T114" s="135" t="str">
        <f>'3a DF'!U23</f>
        <v>-</v>
      </c>
      <c r="U114" s="135" t="str">
        <f>'3a DF'!V23</f>
        <v>-</v>
      </c>
      <c r="V114" s="135" t="str">
        <f>'3a DF'!W23</f>
        <v>-</v>
      </c>
      <c r="W114" s="135" t="str">
        <f>'3a DF'!X23</f>
        <v>-</v>
      </c>
      <c r="X114" s="135" t="str">
        <f>'3a DF'!Y23</f>
        <v>-</v>
      </c>
      <c r="Y114" s="135" t="str">
        <f>'3a DF'!Z23</f>
        <v>-</v>
      </c>
      <c r="Z114" s="135" t="str">
        <f>'3a DF'!AA23</f>
        <v>-</v>
      </c>
      <c r="AA114" s="29"/>
    </row>
    <row r="115" spans="1:27" s="30" customFormat="1" ht="11.5" x14ac:dyDescent="0.25">
      <c r="A115" s="273">
        <v>2</v>
      </c>
      <c r="B115" s="138" t="s">
        <v>353</v>
      </c>
      <c r="C115" s="138" t="s">
        <v>303</v>
      </c>
      <c r="D115" s="141" t="s">
        <v>328</v>
      </c>
      <c r="E115" s="137"/>
      <c r="F115" s="31"/>
      <c r="G115" s="135">
        <f>IF('3b CM'!F22="-","-",'3b CM'!F22)</f>
        <v>5.5509303618492253E-2</v>
      </c>
      <c r="H115" s="135">
        <f>'3b CM'!G22</f>
        <v>8.3263955427738387E-2</v>
      </c>
      <c r="I115" s="135">
        <f>'3b CM'!H22</f>
        <v>0.26218914410765282</v>
      </c>
      <c r="J115" s="135">
        <f>'3b CM'!I22</f>
        <v>0.26663330122613599</v>
      </c>
      <c r="K115" s="135">
        <f>'3b CM'!J22</f>
        <v>3.4245830790222476</v>
      </c>
      <c r="L115" s="135">
        <f>'3b CM'!K22</f>
        <v>3.3221916341144282</v>
      </c>
      <c r="M115" s="135">
        <f>'3b CM'!L22</f>
        <v>11.406239831446058</v>
      </c>
      <c r="N115" s="135">
        <f>'3b CM'!M22</f>
        <v>10.843096033018703</v>
      </c>
      <c r="O115" s="31"/>
      <c r="P115" s="135" t="str">
        <f>'3b CM'!O22</f>
        <v>-</v>
      </c>
      <c r="Q115" s="135" t="str">
        <f>'3b CM'!P22</f>
        <v>-</v>
      </c>
      <c r="R115" s="135" t="str">
        <f>'3b CM'!Q22</f>
        <v>-</v>
      </c>
      <c r="S115" s="135" t="str">
        <f>'3b CM'!R22</f>
        <v>-</v>
      </c>
      <c r="T115" s="135" t="str">
        <f>'3b CM'!S22</f>
        <v>-</v>
      </c>
      <c r="U115" s="135" t="str">
        <f>'3b CM'!T22</f>
        <v>-</v>
      </c>
      <c r="V115" s="135" t="str">
        <f>'3b CM'!U22</f>
        <v>-</v>
      </c>
      <c r="W115" s="135" t="str">
        <f>'3b CM'!V22</f>
        <v>-</v>
      </c>
      <c r="X115" s="135" t="str">
        <f>'3b CM'!W22</f>
        <v>-</v>
      </c>
      <c r="Y115" s="135" t="str">
        <f>'3b CM'!X22</f>
        <v>-</v>
      </c>
      <c r="Z115" s="135" t="str">
        <f>'3b CM'!Y22</f>
        <v>-</v>
      </c>
      <c r="AA115" s="29"/>
    </row>
    <row r="116" spans="1:27" s="30" customFormat="1" ht="11.5" x14ac:dyDescent="0.25">
      <c r="A116" s="273">
        <v>3</v>
      </c>
      <c r="B116" s="138" t="s">
        <v>2</v>
      </c>
      <c r="C116" s="138" t="s">
        <v>345</v>
      </c>
      <c r="D116" s="141" t="s">
        <v>328</v>
      </c>
      <c r="E116" s="137"/>
      <c r="F116" s="31"/>
      <c r="G116" s="135">
        <f>IF('3c PC'!G23="-","-",'3c PC'!G23)</f>
        <v>68.685461585914183</v>
      </c>
      <c r="H116" s="135">
        <f>'3c PC'!H23</f>
        <v>68.665440646443344</v>
      </c>
      <c r="I116" s="135">
        <f>'3c PC'!I23</f>
        <v>86.587791236570553</v>
      </c>
      <c r="J116" s="135">
        <f>'3c PC'!J23</f>
        <v>85.594461317532918</v>
      </c>
      <c r="K116" s="135">
        <f>'3c PC'!K23</f>
        <v>97.810111750512519</v>
      </c>
      <c r="L116" s="135">
        <f>'3c PC'!L23</f>
        <v>97.006122251460653</v>
      </c>
      <c r="M116" s="135">
        <f>'3c PC'!M23</f>
        <v>118.12075448242457</v>
      </c>
      <c r="N116" s="135">
        <f>'3c PC'!N23</f>
        <v>115.98931169485611</v>
      </c>
      <c r="O116" s="31"/>
      <c r="P116" s="135" t="str">
        <f>'3c PC'!P23</f>
        <v>-</v>
      </c>
      <c r="Q116" s="135" t="str">
        <f>'3c PC'!Q23</f>
        <v>-</v>
      </c>
      <c r="R116" s="135" t="str">
        <f>'3c PC'!R23</f>
        <v>-</v>
      </c>
      <c r="S116" s="135" t="str">
        <f>'3c PC'!S23</f>
        <v>-</v>
      </c>
      <c r="T116" s="135" t="str">
        <f>'3c PC'!T23</f>
        <v>-</v>
      </c>
      <c r="U116" s="135" t="str">
        <f>'3c PC'!U23</f>
        <v>-</v>
      </c>
      <c r="V116" s="135" t="str">
        <f>'3c PC'!V23</f>
        <v>-</v>
      </c>
      <c r="W116" s="135" t="str">
        <f>'3c PC'!W23</f>
        <v>-</v>
      </c>
      <c r="X116" s="135" t="str">
        <f>'3c PC'!X23</f>
        <v>-</v>
      </c>
      <c r="Y116" s="135" t="str">
        <f>'3c PC'!Y23</f>
        <v>-</v>
      </c>
      <c r="Z116" s="135" t="str">
        <f>'3c PC'!Z23</f>
        <v>-</v>
      </c>
      <c r="AA116" s="29"/>
    </row>
    <row r="117" spans="1:27" s="30" customFormat="1" ht="11.5" x14ac:dyDescent="0.25">
      <c r="A117" s="273">
        <v>4</v>
      </c>
      <c r="B117" s="138" t="s">
        <v>355</v>
      </c>
      <c r="C117" s="138" t="s">
        <v>346</v>
      </c>
      <c r="D117" s="141" t="s">
        <v>328</v>
      </c>
      <c r="E117" s="137"/>
      <c r="F117" s="31"/>
      <c r="G117" s="135">
        <f>IF('3d NC-Elec'!H37="-","-",'3d NC-Elec'!H37)</f>
        <v>133.00294880673735</v>
      </c>
      <c r="H117" s="135">
        <f>'3d NC-Elec'!I37</f>
        <v>133.74139570596756</v>
      </c>
      <c r="I117" s="135">
        <f>'3d NC-Elec'!J37</f>
        <v>156.96665379217561</v>
      </c>
      <c r="J117" s="135">
        <f>'3d NC-Elec'!K37</f>
        <v>156.4112421558753</v>
      </c>
      <c r="K117" s="135">
        <f>'3d NC-Elec'!L37</f>
        <v>144.20689140703877</v>
      </c>
      <c r="L117" s="135">
        <f>'3d NC-Elec'!M37</f>
        <v>145.09215195698718</v>
      </c>
      <c r="M117" s="135">
        <f>'3d NC-Elec'!N37</f>
        <v>142.17653819584098</v>
      </c>
      <c r="N117" s="135">
        <f>'3d NC-Elec'!O37</f>
        <v>141.78758931715748</v>
      </c>
      <c r="O117" s="31"/>
      <c r="P117" s="135" t="str">
        <f>'3d NC-Elec'!Q37</f>
        <v>-</v>
      </c>
      <c r="Q117" s="135" t="str">
        <f>'3d NC-Elec'!R37</f>
        <v>-</v>
      </c>
      <c r="R117" s="135" t="str">
        <f>'3d NC-Elec'!S37</f>
        <v>-</v>
      </c>
      <c r="S117" s="135" t="str">
        <f>'3d NC-Elec'!T37</f>
        <v>-</v>
      </c>
      <c r="T117" s="135" t="str">
        <f>'3d NC-Elec'!U37</f>
        <v>-</v>
      </c>
      <c r="U117" s="135" t="str">
        <f>'3d NC-Elec'!V37</f>
        <v>-</v>
      </c>
      <c r="V117" s="135" t="str">
        <f>'3d NC-Elec'!W37</f>
        <v>-</v>
      </c>
      <c r="W117" s="135" t="str">
        <f>'3d NC-Elec'!X37</f>
        <v>-</v>
      </c>
      <c r="X117" s="135" t="str">
        <f>'3d NC-Elec'!Y37</f>
        <v>-</v>
      </c>
      <c r="Y117" s="135" t="str">
        <f>'3d NC-Elec'!Z37</f>
        <v>-</v>
      </c>
      <c r="Z117" s="135" t="str">
        <f>'3d NC-Elec'!AA37</f>
        <v>-</v>
      </c>
      <c r="AA117" s="29"/>
    </row>
    <row r="118" spans="1:27" s="30" customFormat="1" ht="12.4" customHeight="1" x14ac:dyDescent="0.25">
      <c r="A118" s="273">
        <v>5</v>
      </c>
      <c r="B118" s="138" t="s">
        <v>352</v>
      </c>
      <c r="C118" s="138" t="s">
        <v>347</v>
      </c>
      <c r="D118" s="141" t="s">
        <v>328</v>
      </c>
      <c r="E118" s="137"/>
      <c r="F118" s="31"/>
      <c r="G118" s="135">
        <f>IF('3f CPIH'!C$16="-","-",'3g OC '!$E$8*('3f CPIH'!C$16/'3f CPIH'!$G$16))</f>
        <v>76.533089989502642</v>
      </c>
      <c r="H118" s="135">
        <f>IF('3f CPIH'!D$16="-","-",'3g OC '!$E$8*('3f CPIH'!D$16/'3f CPIH'!$G$16))</f>
        <v>76.686309388881014</v>
      </c>
      <c r="I118" s="135">
        <f>IF('3f CPIH'!E$16="-","-",'3g OC '!$E$8*('3f CPIH'!E$16/'3f CPIH'!$G$16))</f>
        <v>76.916138487948601</v>
      </c>
      <c r="J118" s="135">
        <f>IF('3f CPIH'!F$16="-","-",'3g OC '!$E$8*('3f CPIH'!F$16/'3f CPIH'!$G$16))</f>
        <v>77.375796686083746</v>
      </c>
      <c r="K118" s="135">
        <f>IF('3f CPIH'!G$16="-","-",'3g OC '!$E$8*('3f CPIH'!G$16/'3f CPIH'!$G$16))</f>
        <v>78.29511308235405</v>
      </c>
      <c r="L118" s="135">
        <f>IF('3f CPIH'!H$16="-","-",'3g OC '!$E$8*('3f CPIH'!H$16/'3f CPIH'!$G$16))</f>
        <v>79.291039178313554</v>
      </c>
      <c r="M118" s="135">
        <f>IF('3f CPIH'!I$16="-","-",'3g OC '!$E$8*('3f CPIH'!I$16/'3f CPIH'!$G$16))</f>
        <v>80.440184673651416</v>
      </c>
      <c r="N118" s="135">
        <f>IF('3f CPIH'!J$16="-","-",'3g OC '!$E$8*('3f CPIH'!J$16/'3f CPIH'!$G$16))</f>
        <v>81.129671970854147</v>
      </c>
      <c r="O118" s="31"/>
      <c r="P118" s="135">
        <f>IF('3f CPIH'!L$16="-","-",'3g OC '!$E$8*('3f CPIH'!L$16/'3f CPIH'!$G$16))</f>
        <v>81.129671970854147</v>
      </c>
      <c r="Q118" s="135" t="str">
        <f>IF('3f CPIH'!M$16="-","-",'3g OC '!$E$8*('3f CPIH'!M$16/'3f CPIH'!$G$16))</f>
        <v>-</v>
      </c>
      <c r="R118" s="135" t="str">
        <f>IF('3f CPIH'!N$16="-","-",'3g OC '!$E$8*('3f CPIH'!N$16/'3f CPIH'!$G$16))</f>
        <v>-</v>
      </c>
      <c r="S118" s="135" t="str">
        <f>IF('3f CPIH'!O$16="-","-",'3g OC '!$E$8*('3f CPIH'!O$16/'3f CPIH'!$G$16))</f>
        <v>-</v>
      </c>
      <c r="T118" s="135" t="str">
        <f>IF('3f CPIH'!P$16="-","-",'3g OC '!$E$8*('3f CPIH'!P$16/'3f CPIH'!$G$16))</f>
        <v>-</v>
      </c>
      <c r="U118" s="135" t="str">
        <f>IF('3f CPIH'!Q$16="-","-",'3g OC '!$E$8*('3f CPIH'!Q$16/'3f CPIH'!$G$16))</f>
        <v>-</v>
      </c>
      <c r="V118" s="135" t="str">
        <f>IF('3f CPIH'!R$16="-","-",'3g OC '!$E$8*('3f CPIH'!R$16/'3f CPIH'!$G$16))</f>
        <v>-</v>
      </c>
      <c r="W118" s="135" t="str">
        <f>IF('3f CPIH'!S$16="-","-",'3g OC '!$E$8*('3f CPIH'!S$16/'3f CPIH'!$G$16))</f>
        <v>-</v>
      </c>
      <c r="X118" s="135" t="str">
        <f>IF('3f CPIH'!T$16="-","-",'3g OC '!$E$8*('3f CPIH'!T$16/'3f CPIH'!$G$16))</f>
        <v>-</v>
      </c>
      <c r="Y118" s="135" t="str">
        <f>IF('3f CPIH'!U$16="-","-",'3g OC '!$E$8*('3f CPIH'!U$16/'3f CPIH'!$G$16))</f>
        <v>-</v>
      </c>
      <c r="Z118" s="135" t="str">
        <f>IF('3f CPIH'!V$16="-","-",'3g OC '!$E$8*('3f CPIH'!V$16/'3f CPIH'!$G$16))</f>
        <v>-</v>
      </c>
      <c r="AA118" s="29"/>
    </row>
    <row r="119" spans="1:27" s="30" customFormat="1" ht="11.5" x14ac:dyDescent="0.25">
      <c r="A119" s="273">
        <v>6</v>
      </c>
      <c r="B119" s="138" t="s">
        <v>352</v>
      </c>
      <c r="C119" s="138" t="s">
        <v>45</v>
      </c>
      <c r="D119" s="141" t="s">
        <v>328</v>
      </c>
      <c r="E119" s="137"/>
      <c r="F119" s="31"/>
      <c r="G119" s="135" t="s">
        <v>336</v>
      </c>
      <c r="H119" s="135" t="s">
        <v>336</v>
      </c>
      <c r="I119" s="135" t="s">
        <v>336</v>
      </c>
      <c r="J119" s="135" t="s">
        <v>336</v>
      </c>
      <c r="K119" s="135">
        <f>IF('3h SMNCC'!F$36="-","-",'3h SMNCC'!F$36)</f>
        <v>0</v>
      </c>
      <c r="L119" s="135">
        <f>IF('3h SMNCC'!G$36="-","-",'3h SMNCC'!G$36)</f>
        <v>-0.20799732489328449</v>
      </c>
      <c r="M119" s="135">
        <f>IF('3h SMNCC'!H$36="-","-",'3h SMNCC'!H$36)</f>
        <v>2.3528451635617831</v>
      </c>
      <c r="N119" s="135">
        <f>IF('3h SMNCC'!I$36="-","-",'3h SMNCC'!I$36)</f>
        <v>7.276170729762069</v>
      </c>
      <c r="O119" s="31"/>
      <c r="P119" s="135" t="str">
        <f>IF('3h SMNCC'!K$36="-","-",'3h SMNCC'!K$36)</f>
        <v>-</v>
      </c>
      <c r="Q119" s="135" t="str">
        <f>IF('3h SMNCC'!L$36="-","-",'3h SMNCC'!L$36)</f>
        <v>-</v>
      </c>
      <c r="R119" s="135" t="str">
        <f>IF('3h SMNCC'!M$36="-","-",'3h SMNCC'!M$36)</f>
        <v>-</v>
      </c>
      <c r="S119" s="135" t="str">
        <f>IF('3h SMNCC'!N$36="-","-",'3h SMNCC'!N$36)</f>
        <v>-</v>
      </c>
      <c r="T119" s="135" t="str">
        <f>IF('3h SMNCC'!O$36="-","-",'3h SMNCC'!O$36)</f>
        <v>-</v>
      </c>
      <c r="U119" s="135" t="str">
        <f>IF('3h SMNCC'!P$36="-","-",'3h SMNCC'!P$36)</f>
        <v>-</v>
      </c>
      <c r="V119" s="135" t="str">
        <f>IF('3h SMNCC'!Q$36="-","-",'3h SMNCC'!Q$36)</f>
        <v>-</v>
      </c>
      <c r="W119" s="135" t="str">
        <f>IF('3h SMNCC'!R$36="-","-",'3h SMNCC'!R$36)</f>
        <v>-</v>
      </c>
      <c r="X119" s="135" t="str">
        <f>IF('3h SMNCC'!S$36="-","-",'3h SMNCC'!S$36)</f>
        <v>-</v>
      </c>
      <c r="Y119" s="135" t="str">
        <f>IF('3h SMNCC'!T$36="-","-",'3h SMNCC'!T$36)</f>
        <v>-</v>
      </c>
      <c r="Z119" s="135" t="str">
        <f>IF('3h SMNCC'!U$36="-","-",'3h SMNCC'!U$36)</f>
        <v>-</v>
      </c>
      <c r="AA119" s="29"/>
    </row>
    <row r="120" spans="1:27" s="30" customFormat="1" ht="11.5" x14ac:dyDescent="0.25">
      <c r="A120" s="273">
        <v>7</v>
      </c>
      <c r="B120" s="138" t="s">
        <v>352</v>
      </c>
      <c r="C120" s="138" t="s">
        <v>399</v>
      </c>
      <c r="D120" s="141" t="s">
        <v>328</v>
      </c>
      <c r="E120" s="137"/>
      <c r="F120" s="31"/>
      <c r="G120" s="135">
        <f>IF('3f CPIH'!C$16="-","-",'3i PAAC PAP'!$G$8*('3f CPIH'!C$16/'3f CPIH'!$G$16))</f>
        <v>12.553203379941255</v>
      </c>
      <c r="H120" s="135">
        <f>IF('3f CPIH'!D$16="-","-",'3i PAAC PAP'!$G$8*('3f CPIH'!D$16/'3f CPIH'!$G$16))</f>
        <v>12.578334918239436</v>
      </c>
      <c r="I120" s="135">
        <f>IF('3f CPIH'!E$16="-","-",'3i PAAC PAP'!$G$8*('3f CPIH'!E$16/'3f CPIH'!$G$16))</f>
        <v>12.616032225686709</v>
      </c>
      <c r="J120" s="135">
        <f>IF('3f CPIH'!F$16="-","-",'3i PAAC PAP'!$G$8*('3f CPIH'!F$16/'3f CPIH'!$G$16))</f>
        <v>12.691426840581251</v>
      </c>
      <c r="K120" s="135">
        <f>IF('3f CPIH'!G$16="-","-",'3i PAAC PAP'!$G$8*('3f CPIH'!G$16/'3f CPIH'!$G$16))</f>
        <v>12.842216070370334</v>
      </c>
      <c r="L120" s="135">
        <f>IF('3f CPIH'!H$16="-","-",'3i PAAC PAP'!$G$8*('3f CPIH'!H$16/'3f CPIH'!$G$16))</f>
        <v>13.005571069308509</v>
      </c>
      <c r="M120" s="135">
        <f>IF('3f CPIH'!I$16="-","-",'3i PAAC PAP'!$G$8*('3f CPIH'!I$16/'3f CPIH'!$G$16))</f>
        <v>13.194057606544863</v>
      </c>
      <c r="N120" s="135">
        <f>IF('3f CPIH'!J$16="-","-",'3i PAAC PAP'!$G$8*('3f CPIH'!J$16/'3f CPIH'!$G$16))</f>
        <v>13.307149528886677</v>
      </c>
      <c r="O120" s="31"/>
      <c r="P120" s="135">
        <f>IF('3f CPIH'!L$16="-","-",'3i PAAC PAP'!$G$8*('3f CPIH'!L$16/'3f CPIH'!$G$16))</f>
        <v>13.307149528886677</v>
      </c>
      <c r="Q120" s="135" t="str">
        <f>IF('3f CPIH'!M$16="-","-",'3i PAAC PAP'!$G$8*('3f CPIH'!M$16/'3f CPIH'!$G$16))</f>
        <v>-</v>
      </c>
      <c r="R120" s="135" t="str">
        <f>IF('3f CPIH'!N$16="-","-",'3i PAAC PAP'!$G$8*('3f CPIH'!N$16/'3f CPIH'!$G$16))</f>
        <v>-</v>
      </c>
      <c r="S120" s="135" t="str">
        <f>IF('3f CPIH'!O$16="-","-",'3i PAAC PAP'!$G$8*('3f CPIH'!O$16/'3f CPIH'!$G$16))</f>
        <v>-</v>
      </c>
      <c r="T120" s="135" t="str">
        <f>IF('3f CPIH'!P$16="-","-",'3i PAAC PAP'!$G$8*('3f CPIH'!P$16/'3f CPIH'!$G$16))</f>
        <v>-</v>
      </c>
      <c r="U120" s="135" t="str">
        <f>IF('3f CPIH'!Q$16="-","-",'3i PAAC PAP'!$G$8*('3f CPIH'!Q$16/'3f CPIH'!$G$16))</f>
        <v>-</v>
      </c>
      <c r="V120" s="135" t="str">
        <f>IF('3f CPIH'!R$16="-","-",'3i PAAC PAP'!$G$8*('3f CPIH'!R$16/'3f CPIH'!$G$16))</f>
        <v>-</v>
      </c>
      <c r="W120" s="135" t="str">
        <f>IF('3f CPIH'!S$16="-","-",'3i PAAC PAP'!$G$8*('3f CPIH'!S$16/'3f CPIH'!$G$16))</f>
        <v>-</v>
      </c>
      <c r="X120" s="135" t="str">
        <f>IF('3f CPIH'!T$16="-","-",'3i PAAC PAP'!$G$8*('3f CPIH'!T$16/'3f CPIH'!$G$16))</f>
        <v>-</v>
      </c>
      <c r="Y120" s="135" t="str">
        <f>IF('3f CPIH'!U$16="-","-",'3i PAAC PAP'!$G$8*('3f CPIH'!U$16/'3f CPIH'!$G$16))</f>
        <v>-</v>
      </c>
      <c r="Z120" s="135" t="str">
        <f>IF('3f CPIH'!V$16="-","-",'3i PAAC PAP'!$G$8*('3f CPIH'!V$16/'3f CPIH'!$G$16))</f>
        <v>-</v>
      </c>
      <c r="AA120" s="29"/>
    </row>
    <row r="121" spans="1:27" s="30" customFormat="1" ht="11.5" x14ac:dyDescent="0.25">
      <c r="A121" s="273">
        <v>8</v>
      </c>
      <c r="B121" s="138" t="s">
        <v>352</v>
      </c>
      <c r="C121" s="138" t="s">
        <v>417</v>
      </c>
      <c r="D121" s="141" t="s">
        <v>328</v>
      </c>
      <c r="E121" s="137"/>
      <c r="F121" s="31"/>
      <c r="G121" s="135">
        <f>IF(G114="-","-",SUM(G114:G119)*'3i PAAC PAP'!$G$20)</f>
        <v>38.432492440374915</v>
      </c>
      <c r="H121" s="135">
        <f>IF(H114="-","-",SUM(H114:H119)*'3i PAAC PAP'!$G$20)</f>
        <v>36.891010904325562</v>
      </c>
      <c r="I121" s="135">
        <f>IF(I114="-","-",SUM(I114:I119)*'3i PAAC PAP'!$G$20)</f>
        <v>38.937154342738339</v>
      </c>
      <c r="J121" s="135">
        <f>IF(J114="-","-",SUM(J114:J119)*'3i PAAC PAP'!$G$20)</f>
        <v>38.226179147989157</v>
      </c>
      <c r="K121" s="135">
        <f>IF(K114="-","-",SUM(K114:K119)*'3i PAAC PAP'!$G$20)</f>
        <v>40.582276695957361</v>
      </c>
      <c r="L121" s="135">
        <f>IF(L114="-","-",SUM(L114:L119)*'3i PAAC PAP'!$G$20)</f>
        <v>40.106364957013781</v>
      </c>
      <c r="M121" s="135">
        <f>IF(M114="-","-",SUM(M114:M119)*'3i PAAC PAP'!$G$20)</f>
        <v>43.27576043419235</v>
      </c>
      <c r="N121" s="135">
        <f>IF(N114="-","-",SUM(N114:N119)*'3i PAAC PAP'!$G$20)</f>
        <v>45.06969557314514</v>
      </c>
      <c r="O121" s="31"/>
      <c r="P121" s="135" t="str">
        <f>IF(P114="-","-",SUM(P114:P119)*'3i PAAC PAP'!$G$20)</f>
        <v>-</v>
      </c>
      <c r="Q121" s="135" t="str">
        <f>IF(Q114="-","-",SUM(Q114:Q119)*'3i PAAC PAP'!$G$20)</f>
        <v>-</v>
      </c>
      <c r="R121" s="135" t="str">
        <f>IF(R114="-","-",SUM(R114:R119)*'3i PAAC PAP'!$G$20)</f>
        <v>-</v>
      </c>
      <c r="S121" s="135" t="str">
        <f>IF(S114="-","-",SUM(S114:S119)*'3i PAAC PAP'!$G$20)</f>
        <v>-</v>
      </c>
      <c r="T121" s="135" t="str">
        <f>IF(T114="-","-",SUM(T114:T119)*'3i PAAC PAP'!$G$20)</f>
        <v>-</v>
      </c>
      <c r="U121" s="135" t="str">
        <f>IF(U114="-","-",SUM(U114:U119)*'3i PAAC PAP'!$G$20)</f>
        <v>-</v>
      </c>
      <c r="V121" s="135" t="str">
        <f>IF(V114="-","-",SUM(V114:V119)*'3i PAAC PAP'!$G$20)</f>
        <v>-</v>
      </c>
      <c r="W121" s="135" t="str">
        <f>IF(W114="-","-",SUM(W114:W119)*'3i PAAC PAP'!$G$20)</f>
        <v>-</v>
      </c>
      <c r="X121" s="135" t="str">
        <f>IF(X114="-","-",SUM(X114:X119)*'3i PAAC PAP'!$G$20)</f>
        <v>-</v>
      </c>
      <c r="Y121" s="135" t="str">
        <f>IF(Y114="-","-",SUM(Y114:Y119)*'3i PAAC PAP'!$G$20)</f>
        <v>-</v>
      </c>
      <c r="Z121" s="135" t="str">
        <f>IF(Z114="-","-",SUM(Z114:Z119)*'3i PAAC PAP'!$G$20)</f>
        <v>-</v>
      </c>
      <c r="AA121" s="29"/>
    </row>
    <row r="122" spans="1:27" s="30" customFormat="1" ht="11.5" x14ac:dyDescent="0.25">
      <c r="A122" s="273">
        <v>9</v>
      </c>
      <c r="B122" s="138" t="s">
        <v>398</v>
      </c>
      <c r="C122" s="138" t="s">
        <v>548</v>
      </c>
      <c r="D122" s="141" t="s">
        <v>328</v>
      </c>
      <c r="E122" s="137"/>
      <c r="F122" s="31"/>
      <c r="G122" s="135">
        <f>IF(G114="-","-",SUM(G114:G121)*'3j EBIT'!$E$8)</f>
        <v>9.8313467142322537</v>
      </c>
      <c r="H122" s="135">
        <f>IF(H114="-","-",SUM(H114:H121)*'3j EBIT'!$E$8)</f>
        <v>9.4470669832571392</v>
      </c>
      <c r="I122" s="135">
        <f>IF(I114="-","-",SUM(I114:I121)*'3j EBIT'!$E$8)</f>
        <v>9.9585051989533131</v>
      </c>
      <c r="J122" s="135">
        <f>IF(J114="-","-",SUM(J114:J121)*'3j EBIT'!$E$8)</f>
        <v>9.7824767019521524</v>
      </c>
      <c r="K122" s="135">
        <f>IF(K114="-","-",SUM(K114:K121)*'3j EBIT'!$E$8)</f>
        <v>10.373428901377126</v>
      </c>
      <c r="L122" s="135">
        <f>IF(L114="-","-",SUM(L114:L121)*'3j EBIT'!$E$8)</f>
        <v>10.257744014631779</v>
      </c>
      <c r="M122" s="135">
        <f>IF(M114="-","-",SUM(M114:M121)*'3j EBIT'!$E$8)</f>
        <v>11.052413440369975</v>
      </c>
      <c r="N122" s="135">
        <f>IF(N114="-","-",SUM(N114:N121)*'3j EBIT'!$E$8)</f>
        <v>11.502332399566559</v>
      </c>
      <c r="O122" s="31"/>
      <c r="P122" s="135" t="str">
        <f>IF(P114="-","-",SUM(P114:P121)*'3j EBIT'!$E$8)</f>
        <v>-</v>
      </c>
      <c r="Q122" s="135" t="str">
        <f>IF(Q114="-","-",SUM(Q114:Q121)*'3j EBIT'!$E$8)</f>
        <v>-</v>
      </c>
      <c r="R122" s="135" t="str">
        <f>IF(R114="-","-",SUM(R114:R121)*'3j EBIT'!$E$8)</f>
        <v>-</v>
      </c>
      <c r="S122" s="135" t="str">
        <f>IF(S114="-","-",SUM(S114:S121)*'3j EBIT'!$E$8)</f>
        <v>-</v>
      </c>
      <c r="T122" s="135" t="str">
        <f>IF(T114="-","-",SUM(T114:T121)*'3j EBIT'!$E$8)</f>
        <v>-</v>
      </c>
      <c r="U122" s="135" t="str">
        <f>IF(U114="-","-",SUM(U114:U121)*'3j EBIT'!$E$8)</f>
        <v>-</v>
      </c>
      <c r="V122" s="135" t="str">
        <f>IF(V114="-","-",SUM(V114:V121)*'3j EBIT'!$E$8)</f>
        <v>-</v>
      </c>
      <c r="W122" s="135" t="str">
        <f>IF(W114="-","-",SUM(W114:W121)*'3j EBIT'!$E$8)</f>
        <v>-</v>
      </c>
      <c r="X122" s="135" t="str">
        <f>IF(X114="-","-",SUM(X114:X121)*'3j EBIT'!$E$8)</f>
        <v>-</v>
      </c>
      <c r="Y122" s="135" t="str">
        <f>IF(Y114="-","-",SUM(Y114:Y121)*'3j EBIT'!$E$8)</f>
        <v>-</v>
      </c>
      <c r="Z122" s="135" t="str">
        <f>IF(Z114="-","-",SUM(Z114:Z121)*'3j EBIT'!$E$8)</f>
        <v>-</v>
      </c>
      <c r="AA122" s="29"/>
    </row>
    <row r="123" spans="1:27" s="30" customFormat="1" ht="11.5" x14ac:dyDescent="0.25">
      <c r="A123" s="273">
        <v>10</v>
      </c>
      <c r="B123" s="138" t="s">
        <v>294</v>
      </c>
      <c r="C123" s="188" t="s">
        <v>549</v>
      </c>
      <c r="D123" s="141" t="s">
        <v>328</v>
      </c>
      <c r="E123" s="136"/>
      <c r="F123" s="31"/>
      <c r="G123" s="135">
        <f>IF(G114="-","-",SUM(G114:G116,G118:G122)*'3k HAP'!$E$9)</f>
        <v>5.7076464062690855</v>
      </c>
      <c r="H123" s="135">
        <f>IF(H114="-","-",SUM(H114:H116,H118:H122)*'3k HAP'!$E$9)</f>
        <v>5.398600809090901</v>
      </c>
      <c r="I123" s="135">
        <f>IF(I114="-","-",SUM(I114:I116,I118:I122)*'3k HAP'!$E$9)</f>
        <v>5.4594600599882703</v>
      </c>
      <c r="J123" s="135">
        <f>IF(J114="-","-",SUM(J114:J116,J118:J122)*'3k HAP'!$E$9)</f>
        <v>5.3308317046892384</v>
      </c>
      <c r="K123" s="135">
        <f>IF(K114="-","-",SUM(K114:K116,K118:K122)*'3k HAP'!$E$9)</f>
        <v>5.9663251773050261</v>
      </c>
      <c r="L123" s="135">
        <f>IF(L114="-","-",SUM(L114:L116,L118:L122)*'3k HAP'!$E$9)</f>
        <v>5.8636916993568171</v>
      </c>
      <c r="M123" s="135">
        <f>IF(M114="-","-",SUM(M114:M116,M118:M122)*'3k HAP'!$E$9)</f>
        <v>6.5228824517410136</v>
      </c>
      <c r="N123" s="135">
        <f>IF(N114="-","-",SUM(N114:N116,N118:N122)*'3k HAP'!$E$9)</f>
        <v>6.8778309187790843</v>
      </c>
      <c r="O123" s="31"/>
      <c r="P123" s="135" t="str">
        <f>IF(P114="-","-",SUM(P114:P116,P118:P122)*'3k HAP'!$E$9)</f>
        <v>-</v>
      </c>
      <c r="Q123" s="135" t="str">
        <f>IF(Q114="-","-",SUM(Q114:Q116,Q118:Q122)*'3k HAP'!$E$9)</f>
        <v>-</v>
      </c>
      <c r="R123" s="135" t="str">
        <f>IF(R114="-","-",SUM(R114:R116,R118:R122)*'3k HAP'!$E$9)</f>
        <v>-</v>
      </c>
      <c r="S123" s="135" t="str">
        <f>IF(S114="-","-",SUM(S114:S116,S118:S122)*'3k HAP'!$E$9)</f>
        <v>-</v>
      </c>
      <c r="T123" s="135" t="str">
        <f>IF(T114="-","-",SUM(T114:T116,T118:T122)*'3k HAP'!$E$9)</f>
        <v>-</v>
      </c>
      <c r="U123" s="135" t="str">
        <f>IF(U114="-","-",SUM(U114:U116,U118:U122)*'3k HAP'!$E$9)</f>
        <v>-</v>
      </c>
      <c r="V123" s="135" t="str">
        <f>IF(V114="-","-",SUM(V114:V116,V118:V122)*'3k HAP'!$E$9)</f>
        <v>-</v>
      </c>
      <c r="W123" s="135" t="str">
        <f>IF(W114="-","-",SUM(W114:W116,W118:W122)*'3k HAP'!$E$9)</f>
        <v>-</v>
      </c>
      <c r="X123" s="135" t="str">
        <f>IF(X114="-","-",SUM(X114:X116,X118:X122)*'3k HAP'!$E$9)</f>
        <v>-</v>
      </c>
      <c r="Y123" s="135" t="str">
        <f>IF(Y114="-","-",SUM(Y114:Y116,Y118:Y122)*'3k HAP'!$E$9)</f>
        <v>-</v>
      </c>
      <c r="Z123" s="135" t="str">
        <f>IF(Z114="-","-",SUM(Z114:Z116,Z118:Z122)*'3k HAP'!$E$9)</f>
        <v>-</v>
      </c>
      <c r="AA123" s="29"/>
    </row>
    <row r="124" spans="1:27" s="30" customFormat="1" ht="11.5" x14ac:dyDescent="0.25">
      <c r="A124" s="273">
        <v>11</v>
      </c>
      <c r="B124" s="138" t="s">
        <v>46</v>
      </c>
      <c r="C124" s="138" t="str">
        <f>B124&amp;"_"&amp;D124</f>
        <v>Total_South Wales</v>
      </c>
      <c r="D124" s="141" t="s">
        <v>328</v>
      </c>
      <c r="E124" s="137"/>
      <c r="F124" s="31"/>
      <c r="G124" s="135">
        <f t="shared" ref="G124:N124" si="18">IF(G114="-","-",SUM(G114:G123))</f>
        <v>532.97829386956732</v>
      </c>
      <c r="H124" s="135">
        <f t="shared" si="18"/>
        <v>512.05971954272377</v>
      </c>
      <c r="I124" s="135">
        <f t="shared" si="18"/>
        <v>539.54981783543167</v>
      </c>
      <c r="J124" s="135">
        <f t="shared" si="18"/>
        <v>529.98050324622841</v>
      </c>
      <c r="K124" s="135">
        <f t="shared" si="18"/>
        <v>562.3096962564257</v>
      </c>
      <c r="L124" s="135">
        <f t="shared" si="18"/>
        <v>556.00269964197685</v>
      </c>
      <c r="M124" s="135">
        <f t="shared" si="18"/>
        <v>599.28126643789915</v>
      </c>
      <c r="N124" s="135">
        <f t="shared" si="18"/>
        <v>623.7660790850066</v>
      </c>
      <c r="O124" s="31"/>
      <c r="P124" s="135" t="str">
        <f t="shared" ref="P124:Z124" si="19">IF(P114="-","-",SUM(P114:P123))</f>
        <v>-</v>
      </c>
      <c r="Q124" s="135" t="str">
        <f t="shared" si="19"/>
        <v>-</v>
      </c>
      <c r="R124" s="135" t="str">
        <f t="shared" si="19"/>
        <v>-</v>
      </c>
      <c r="S124" s="135" t="str">
        <f t="shared" si="19"/>
        <v>-</v>
      </c>
      <c r="T124" s="135" t="str">
        <f t="shared" si="19"/>
        <v>-</v>
      </c>
      <c r="U124" s="135" t="str">
        <f t="shared" si="19"/>
        <v>-</v>
      </c>
      <c r="V124" s="135" t="str">
        <f t="shared" si="19"/>
        <v>-</v>
      </c>
      <c r="W124" s="135" t="str">
        <f t="shared" si="19"/>
        <v>-</v>
      </c>
      <c r="X124" s="135" t="str">
        <f t="shared" si="19"/>
        <v>-</v>
      </c>
      <c r="Y124" s="135" t="str">
        <f t="shared" si="19"/>
        <v>-</v>
      </c>
      <c r="Z124" s="135" t="str">
        <f t="shared" si="19"/>
        <v>-</v>
      </c>
      <c r="AA124" s="29"/>
    </row>
    <row r="125" spans="1:27" s="30" customFormat="1" ht="11.5" x14ac:dyDescent="0.25">
      <c r="A125" s="273">
        <v>1</v>
      </c>
      <c r="B125" s="142" t="s">
        <v>353</v>
      </c>
      <c r="C125" s="142" t="s">
        <v>344</v>
      </c>
      <c r="D125" s="140" t="s">
        <v>329</v>
      </c>
      <c r="E125" s="134"/>
      <c r="F125" s="31"/>
      <c r="G125" s="41">
        <f>IF('3a DF'!H24="-","-",'3a DF'!H24)</f>
        <v>185.0702827599905</v>
      </c>
      <c r="H125" s="41">
        <f>'3a DF'!I24</f>
        <v>165.78566642454001</v>
      </c>
      <c r="I125" s="41">
        <f>'3a DF'!J24</f>
        <v>149.33930748101389</v>
      </c>
      <c r="J125" s="41">
        <f>'3a DF'!K24</f>
        <v>141.91940882593582</v>
      </c>
      <c r="K125" s="41">
        <f>'3a DF'!L24</f>
        <v>166.02215101000093</v>
      </c>
      <c r="L125" s="41">
        <f>'3a DF'!M24</f>
        <v>159.58722809800872</v>
      </c>
      <c r="M125" s="41">
        <f>'3a DF'!N24</f>
        <v>169.9788025802134</v>
      </c>
      <c r="N125" s="41">
        <f>'3a DF'!O24</f>
        <v>189.1366968376874</v>
      </c>
      <c r="O125" s="31"/>
      <c r="P125" s="41" t="str">
        <f>'3a DF'!Q24</f>
        <v>-</v>
      </c>
      <c r="Q125" s="41" t="str">
        <f>'3a DF'!R24</f>
        <v>-</v>
      </c>
      <c r="R125" s="41" t="str">
        <f>'3a DF'!S24</f>
        <v>-</v>
      </c>
      <c r="S125" s="41" t="str">
        <f>'3a DF'!T24</f>
        <v>-</v>
      </c>
      <c r="T125" s="41" t="str">
        <f>'3a DF'!U24</f>
        <v>-</v>
      </c>
      <c r="U125" s="41" t="str">
        <f>'3a DF'!V24</f>
        <v>-</v>
      </c>
      <c r="V125" s="41" t="str">
        <f>'3a DF'!W24</f>
        <v>-</v>
      </c>
      <c r="W125" s="41" t="str">
        <f>'3a DF'!X24</f>
        <v>-</v>
      </c>
      <c r="X125" s="41" t="str">
        <f>'3a DF'!Y24</f>
        <v>-</v>
      </c>
      <c r="Y125" s="41" t="str">
        <f>'3a DF'!Z24</f>
        <v>-</v>
      </c>
      <c r="Z125" s="41" t="str">
        <f>'3a DF'!AA24</f>
        <v>-</v>
      </c>
      <c r="AA125" s="29"/>
    </row>
    <row r="126" spans="1:27" s="30" customFormat="1" ht="11.5" x14ac:dyDescent="0.25">
      <c r="A126" s="273">
        <v>2</v>
      </c>
      <c r="B126" s="142" t="s">
        <v>353</v>
      </c>
      <c r="C126" s="142" t="s">
        <v>303</v>
      </c>
      <c r="D126" s="140" t="s">
        <v>329</v>
      </c>
      <c r="E126" s="134"/>
      <c r="F126" s="31"/>
      <c r="G126" s="41">
        <f>IF('3b CM'!F23="-","-",'3b CM'!F23)</f>
        <v>5.438273103582917E-2</v>
      </c>
      <c r="H126" s="41">
        <f>'3b CM'!G23</f>
        <v>8.1574096553743758E-2</v>
      </c>
      <c r="I126" s="41">
        <f>'3b CM'!H23</f>
        <v>0.25686796221616925</v>
      </c>
      <c r="J126" s="41">
        <f>'3b CM'!I23</f>
        <v>0.26122192426398211</v>
      </c>
      <c r="K126" s="41">
        <f>'3b CM'!J23</f>
        <v>3.3550804704074078</v>
      </c>
      <c r="L126" s="41">
        <f>'3b CM'!K23</f>
        <v>3.2547670806545437</v>
      </c>
      <c r="M126" s="41">
        <f>'3b CM'!L23</f>
        <v>11.3739039895618</v>
      </c>
      <c r="N126" s="41">
        <f>'3b CM'!M23</f>
        <v>10.812356661934036</v>
      </c>
      <c r="O126" s="31"/>
      <c r="P126" s="41" t="str">
        <f>'3b CM'!O23</f>
        <v>-</v>
      </c>
      <c r="Q126" s="41" t="str">
        <f>'3b CM'!P23</f>
        <v>-</v>
      </c>
      <c r="R126" s="41" t="str">
        <f>'3b CM'!Q23</f>
        <v>-</v>
      </c>
      <c r="S126" s="41" t="str">
        <f>'3b CM'!R23</f>
        <v>-</v>
      </c>
      <c r="T126" s="41" t="str">
        <f>'3b CM'!S23</f>
        <v>-</v>
      </c>
      <c r="U126" s="41" t="str">
        <f>'3b CM'!T23</f>
        <v>-</v>
      </c>
      <c r="V126" s="41" t="str">
        <f>'3b CM'!U23</f>
        <v>-</v>
      </c>
      <c r="W126" s="41" t="str">
        <f>'3b CM'!V23</f>
        <v>-</v>
      </c>
      <c r="X126" s="41" t="str">
        <f>'3b CM'!W23</f>
        <v>-</v>
      </c>
      <c r="Y126" s="41" t="str">
        <f>'3b CM'!X23</f>
        <v>-</v>
      </c>
      <c r="Z126" s="41" t="str">
        <f>'3b CM'!Y23</f>
        <v>-</v>
      </c>
      <c r="AA126" s="29"/>
    </row>
    <row r="127" spans="1:27" s="30" customFormat="1" ht="11.5" x14ac:dyDescent="0.25">
      <c r="A127" s="273">
        <v>3</v>
      </c>
      <c r="B127" s="142" t="s">
        <v>2</v>
      </c>
      <c r="C127" s="142" t="s">
        <v>345</v>
      </c>
      <c r="D127" s="140" t="s">
        <v>329</v>
      </c>
      <c r="E127" s="134"/>
      <c r="F127" s="31"/>
      <c r="G127" s="41">
        <f>IF('3c PC'!G24="-","-",'3c PC'!G24)</f>
        <v>68.671157560696429</v>
      </c>
      <c r="H127" s="41">
        <f>'3c PC'!H24</f>
        <v>68.651330582572669</v>
      </c>
      <c r="I127" s="41">
        <f>'3c PC'!I24</f>
        <v>86.526293005382186</v>
      </c>
      <c r="J127" s="41">
        <f>'3c PC'!J24</f>
        <v>85.547553838481548</v>
      </c>
      <c r="K127" s="41">
        <f>'3c PC'!K24</f>
        <v>97.650132706506909</v>
      </c>
      <c r="L127" s="41">
        <f>'3c PC'!L24</f>
        <v>96.864851293844183</v>
      </c>
      <c r="M127" s="41">
        <f>'3c PC'!M24</f>
        <v>118.04461733557049</v>
      </c>
      <c r="N127" s="41">
        <f>'3c PC'!N24</f>
        <v>115.92248816025224</v>
      </c>
      <c r="O127" s="31"/>
      <c r="P127" s="41" t="str">
        <f>'3c PC'!P24</f>
        <v>-</v>
      </c>
      <c r="Q127" s="41" t="str">
        <f>'3c PC'!Q24</f>
        <v>-</v>
      </c>
      <c r="R127" s="41" t="str">
        <f>'3c PC'!R24</f>
        <v>-</v>
      </c>
      <c r="S127" s="41" t="str">
        <f>'3c PC'!S24</f>
        <v>-</v>
      </c>
      <c r="T127" s="41" t="str">
        <f>'3c PC'!T24</f>
        <v>-</v>
      </c>
      <c r="U127" s="41" t="str">
        <f>'3c PC'!U24</f>
        <v>-</v>
      </c>
      <c r="V127" s="41" t="str">
        <f>'3c PC'!V24</f>
        <v>-</v>
      </c>
      <c r="W127" s="41" t="str">
        <f>'3c PC'!W24</f>
        <v>-</v>
      </c>
      <c r="X127" s="41" t="str">
        <f>'3c PC'!X24</f>
        <v>-</v>
      </c>
      <c r="Y127" s="41" t="str">
        <f>'3c PC'!Y24</f>
        <v>-</v>
      </c>
      <c r="Z127" s="41" t="str">
        <f>'3c PC'!Z24</f>
        <v>-</v>
      </c>
      <c r="AA127" s="29"/>
    </row>
    <row r="128" spans="1:27" s="30" customFormat="1" ht="11.5" x14ac:dyDescent="0.25">
      <c r="A128" s="273">
        <v>4</v>
      </c>
      <c r="B128" s="142" t="s">
        <v>355</v>
      </c>
      <c r="C128" s="142" t="s">
        <v>346</v>
      </c>
      <c r="D128" s="140" t="s">
        <v>329</v>
      </c>
      <c r="E128" s="134"/>
      <c r="F128" s="31"/>
      <c r="G128" s="41">
        <f>IF('3d NC-Elec'!H38="-","-",'3d NC-Elec'!H38)</f>
        <v>146.64933375988156</v>
      </c>
      <c r="H128" s="41">
        <f>'3d NC-Elec'!I38</f>
        <v>147.37559079661511</v>
      </c>
      <c r="I128" s="41">
        <f>'3d NC-Elec'!J38</f>
        <v>168.50890410403383</v>
      </c>
      <c r="J128" s="41">
        <f>'3d NC-Elec'!K38</f>
        <v>167.96266088794439</v>
      </c>
      <c r="K128" s="41">
        <f>'3d NC-Elec'!L38</f>
        <v>163.90927532597712</v>
      </c>
      <c r="L128" s="41">
        <f>'3d NC-Elec'!M38</f>
        <v>164.77992249696916</v>
      </c>
      <c r="M128" s="41">
        <f>'3d NC-Elec'!N38</f>
        <v>154.51850663243908</v>
      </c>
      <c r="N128" s="41">
        <f>'3d NC-Elec'!O38</f>
        <v>154.13129084609272</v>
      </c>
      <c r="O128" s="31"/>
      <c r="P128" s="41" t="str">
        <f>'3d NC-Elec'!Q38</f>
        <v>-</v>
      </c>
      <c r="Q128" s="41" t="str">
        <f>'3d NC-Elec'!R38</f>
        <v>-</v>
      </c>
      <c r="R128" s="41" t="str">
        <f>'3d NC-Elec'!S38</f>
        <v>-</v>
      </c>
      <c r="S128" s="41" t="str">
        <f>'3d NC-Elec'!T38</f>
        <v>-</v>
      </c>
      <c r="T128" s="41" t="str">
        <f>'3d NC-Elec'!U38</f>
        <v>-</v>
      </c>
      <c r="U128" s="41" t="str">
        <f>'3d NC-Elec'!V38</f>
        <v>-</v>
      </c>
      <c r="V128" s="41" t="str">
        <f>'3d NC-Elec'!W38</f>
        <v>-</v>
      </c>
      <c r="W128" s="41" t="str">
        <f>'3d NC-Elec'!X38</f>
        <v>-</v>
      </c>
      <c r="X128" s="41" t="str">
        <f>'3d NC-Elec'!Y38</f>
        <v>-</v>
      </c>
      <c r="Y128" s="41" t="str">
        <f>'3d NC-Elec'!Z38</f>
        <v>-</v>
      </c>
      <c r="Z128" s="41" t="str">
        <f>'3d NC-Elec'!AA38</f>
        <v>-</v>
      </c>
      <c r="AA128" s="29"/>
    </row>
    <row r="129" spans="1:27" s="30" customFormat="1" ht="11.5" x14ac:dyDescent="0.25">
      <c r="A129" s="273">
        <v>5</v>
      </c>
      <c r="B129" s="142" t="s">
        <v>352</v>
      </c>
      <c r="C129" s="142" t="s">
        <v>347</v>
      </c>
      <c r="D129" s="140" t="s">
        <v>329</v>
      </c>
      <c r="E129" s="134"/>
      <c r="F129" s="31"/>
      <c r="G129" s="41">
        <f>IF('3f CPIH'!C$16="-","-",'3g OC '!$E$8*('3f CPIH'!C$16/'3f CPIH'!$G$16))</f>
        <v>76.533089989502642</v>
      </c>
      <c r="H129" s="41">
        <f>IF('3f CPIH'!D$16="-","-",'3g OC '!$E$8*('3f CPIH'!D$16/'3f CPIH'!$G$16))</f>
        <v>76.686309388881014</v>
      </c>
      <c r="I129" s="41">
        <f>IF('3f CPIH'!E$16="-","-",'3g OC '!$E$8*('3f CPIH'!E$16/'3f CPIH'!$G$16))</f>
        <v>76.916138487948601</v>
      </c>
      <c r="J129" s="41">
        <f>IF('3f CPIH'!F$16="-","-",'3g OC '!$E$8*('3f CPIH'!F$16/'3f CPIH'!$G$16))</f>
        <v>77.375796686083746</v>
      </c>
      <c r="K129" s="41">
        <f>IF('3f CPIH'!G$16="-","-",'3g OC '!$E$8*('3f CPIH'!G$16/'3f CPIH'!$G$16))</f>
        <v>78.29511308235405</v>
      </c>
      <c r="L129" s="41">
        <f>IF('3f CPIH'!H$16="-","-",'3g OC '!$E$8*('3f CPIH'!H$16/'3f CPIH'!$G$16))</f>
        <v>79.291039178313554</v>
      </c>
      <c r="M129" s="41">
        <f>IF('3f CPIH'!I$16="-","-",'3g OC '!$E$8*('3f CPIH'!I$16/'3f CPIH'!$G$16))</f>
        <v>80.440184673651416</v>
      </c>
      <c r="N129" s="41">
        <f>IF('3f CPIH'!J$16="-","-",'3g OC '!$E$8*('3f CPIH'!J$16/'3f CPIH'!$G$16))</f>
        <v>81.129671970854147</v>
      </c>
      <c r="O129" s="31"/>
      <c r="P129" s="41">
        <f>IF('3f CPIH'!L$16="-","-",'3g OC '!$E$8*('3f CPIH'!L$16/'3f CPIH'!$G$16))</f>
        <v>81.129671970854147</v>
      </c>
      <c r="Q129" s="41" t="str">
        <f>IF('3f CPIH'!M$16="-","-",'3g OC '!$E$8*('3f CPIH'!M$16/'3f CPIH'!$G$16))</f>
        <v>-</v>
      </c>
      <c r="R129" s="41" t="str">
        <f>IF('3f CPIH'!N$16="-","-",'3g OC '!$E$8*('3f CPIH'!N$16/'3f CPIH'!$G$16))</f>
        <v>-</v>
      </c>
      <c r="S129" s="41" t="str">
        <f>IF('3f CPIH'!O$16="-","-",'3g OC '!$E$8*('3f CPIH'!O$16/'3f CPIH'!$G$16))</f>
        <v>-</v>
      </c>
      <c r="T129" s="41" t="str">
        <f>IF('3f CPIH'!P$16="-","-",'3g OC '!$E$8*('3f CPIH'!P$16/'3f CPIH'!$G$16))</f>
        <v>-</v>
      </c>
      <c r="U129" s="41" t="str">
        <f>IF('3f CPIH'!Q$16="-","-",'3g OC '!$E$8*('3f CPIH'!Q$16/'3f CPIH'!$G$16))</f>
        <v>-</v>
      </c>
      <c r="V129" s="41" t="str">
        <f>IF('3f CPIH'!R$16="-","-",'3g OC '!$E$8*('3f CPIH'!R$16/'3f CPIH'!$G$16))</f>
        <v>-</v>
      </c>
      <c r="W129" s="41" t="str">
        <f>IF('3f CPIH'!S$16="-","-",'3g OC '!$E$8*('3f CPIH'!S$16/'3f CPIH'!$G$16))</f>
        <v>-</v>
      </c>
      <c r="X129" s="41" t="str">
        <f>IF('3f CPIH'!T$16="-","-",'3g OC '!$E$8*('3f CPIH'!T$16/'3f CPIH'!$G$16))</f>
        <v>-</v>
      </c>
      <c r="Y129" s="41" t="str">
        <f>IF('3f CPIH'!U$16="-","-",'3g OC '!$E$8*('3f CPIH'!U$16/'3f CPIH'!$G$16))</f>
        <v>-</v>
      </c>
      <c r="Z129" s="41" t="str">
        <f>IF('3f CPIH'!V$16="-","-",'3g OC '!$E$8*('3f CPIH'!V$16/'3f CPIH'!$G$16))</f>
        <v>-</v>
      </c>
      <c r="AA129" s="29"/>
    </row>
    <row r="130" spans="1:27" s="30" customFormat="1" ht="11.5" x14ac:dyDescent="0.25">
      <c r="A130" s="273">
        <v>6</v>
      </c>
      <c r="B130" s="142" t="s">
        <v>352</v>
      </c>
      <c r="C130" s="142" t="s">
        <v>45</v>
      </c>
      <c r="D130" s="140" t="s">
        <v>329</v>
      </c>
      <c r="E130" s="134"/>
      <c r="F130" s="31"/>
      <c r="G130" s="41" t="s">
        <v>336</v>
      </c>
      <c r="H130" s="41" t="s">
        <v>336</v>
      </c>
      <c r="I130" s="41" t="s">
        <v>336</v>
      </c>
      <c r="J130" s="41" t="s">
        <v>336</v>
      </c>
      <c r="K130" s="41">
        <f>IF('3h SMNCC'!F$36="-","-",'3h SMNCC'!F$36)</f>
        <v>0</v>
      </c>
      <c r="L130" s="41">
        <f>IF('3h SMNCC'!G$36="-","-",'3h SMNCC'!G$36)</f>
        <v>-0.20799732489328449</v>
      </c>
      <c r="M130" s="41">
        <f>IF('3h SMNCC'!H$36="-","-",'3h SMNCC'!H$36)</f>
        <v>2.3528451635617831</v>
      </c>
      <c r="N130" s="41">
        <f>IF('3h SMNCC'!I$36="-","-",'3h SMNCC'!I$36)</f>
        <v>7.276170729762069</v>
      </c>
      <c r="O130" s="31"/>
      <c r="P130" s="41" t="str">
        <f>IF('3h SMNCC'!K$36="-","-",'3h SMNCC'!K$36)</f>
        <v>-</v>
      </c>
      <c r="Q130" s="41" t="str">
        <f>IF('3h SMNCC'!L$36="-","-",'3h SMNCC'!L$36)</f>
        <v>-</v>
      </c>
      <c r="R130" s="41" t="str">
        <f>IF('3h SMNCC'!M$36="-","-",'3h SMNCC'!M$36)</f>
        <v>-</v>
      </c>
      <c r="S130" s="41" t="str">
        <f>IF('3h SMNCC'!N$36="-","-",'3h SMNCC'!N$36)</f>
        <v>-</v>
      </c>
      <c r="T130" s="41" t="str">
        <f>IF('3h SMNCC'!O$36="-","-",'3h SMNCC'!O$36)</f>
        <v>-</v>
      </c>
      <c r="U130" s="41" t="str">
        <f>IF('3h SMNCC'!P$36="-","-",'3h SMNCC'!P$36)</f>
        <v>-</v>
      </c>
      <c r="V130" s="41" t="str">
        <f>IF('3h SMNCC'!Q$36="-","-",'3h SMNCC'!Q$36)</f>
        <v>-</v>
      </c>
      <c r="W130" s="41" t="str">
        <f>IF('3h SMNCC'!R$36="-","-",'3h SMNCC'!R$36)</f>
        <v>-</v>
      </c>
      <c r="X130" s="41" t="str">
        <f>IF('3h SMNCC'!S$36="-","-",'3h SMNCC'!S$36)</f>
        <v>-</v>
      </c>
      <c r="Y130" s="41" t="str">
        <f>IF('3h SMNCC'!T$36="-","-",'3h SMNCC'!T$36)</f>
        <v>-</v>
      </c>
      <c r="Z130" s="41" t="str">
        <f>IF('3h SMNCC'!U$36="-","-",'3h SMNCC'!U$36)</f>
        <v>-</v>
      </c>
      <c r="AA130" s="29"/>
    </row>
    <row r="131" spans="1:27" s="30" customFormat="1" ht="12.4" customHeight="1" x14ac:dyDescent="0.25">
      <c r="A131" s="273">
        <v>7</v>
      </c>
      <c r="B131" s="142" t="s">
        <v>352</v>
      </c>
      <c r="C131" s="142" t="s">
        <v>399</v>
      </c>
      <c r="D131" s="140" t="s">
        <v>329</v>
      </c>
      <c r="E131" s="134"/>
      <c r="F131" s="31"/>
      <c r="G131" s="41">
        <f>IF('3f CPIH'!C$16="-","-",'3i PAAC PAP'!$G$8*('3f CPIH'!C$16/'3f CPIH'!$G$16))</f>
        <v>12.553203379941255</v>
      </c>
      <c r="H131" s="41">
        <f>IF('3f CPIH'!D$16="-","-",'3i PAAC PAP'!$G$8*('3f CPIH'!D$16/'3f CPIH'!$G$16))</f>
        <v>12.578334918239436</v>
      </c>
      <c r="I131" s="41">
        <f>IF('3f CPIH'!E$16="-","-",'3i PAAC PAP'!$G$8*('3f CPIH'!E$16/'3f CPIH'!$G$16))</f>
        <v>12.616032225686709</v>
      </c>
      <c r="J131" s="41">
        <f>IF('3f CPIH'!F$16="-","-",'3i PAAC PAP'!$G$8*('3f CPIH'!F$16/'3f CPIH'!$G$16))</f>
        <v>12.691426840581251</v>
      </c>
      <c r="K131" s="41">
        <f>IF('3f CPIH'!G$16="-","-",'3i PAAC PAP'!$G$8*('3f CPIH'!G$16/'3f CPIH'!$G$16))</f>
        <v>12.842216070370334</v>
      </c>
      <c r="L131" s="41">
        <f>IF('3f CPIH'!H$16="-","-",'3i PAAC PAP'!$G$8*('3f CPIH'!H$16/'3f CPIH'!$G$16))</f>
        <v>13.005571069308509</v>
      </c>
      <c r="M131" s="41">
        <f>IF('3f CPIH'!I$16="-","-",'3i PAAC PAP'!$G$8*('3f CPIH'!I$16/'3f CPIH'!$G$16))</f>
        <v>13.194057606544863</v>
      </c>
      <c r="N131" s="41">
        <f>IF('3f CPIH'!J$16="-","-",'3i PAAC PAP'!$G$8*('3f CPIH'!J$16/'3f CPIH'!$G$16))</f>
        <v>13.307149528886677</v>
      </c>
      <c r="O131" s="31"/>
      <c r="P131" s="41">
        <f>IF('3f CPIH'!L$16="-","-",'3i PAAC PAP'!$G$8*('3f CPIH'!L$16/'3f CPIH'!$G$16))</f>
        <v>13.307149528886677</v>
      </c>
      <c r="Q131" s="41" t="str">
        <f>IF('3f CPIH'!M$16="-","-",'3i PAAC PAP'!$G$8*('3f CPIH'!M$16/'3f CPIH'!$G$16))</f>
        <v>-</v>
      </c>
      <c r="R131" s="41" t="str">
        <f>IF('3f CPIH'!N$16="-","-",'3i PAAC PAP'!$G$8*('3f CPIH'!N$16/'3f CPIH'!$G$16))</f>
        <v>-</v>
      </c>
      <c r="S131" s="41" t="str">
        <f>IF('3f CPIH'!O$16="-","-",'3i PAAC PAP'!$G$8*('3f CPIH'!O$16/'3f CPIH'!$G$16))</f>
        <v>-</v>
      </c>
      <c r="T131" s="41" t="str">
        <f>IF('3f CPIH'!P$16="-","-",'3i PAAC PAP'!$G$8*('3f CPIH'!P$16/'3f CPIH'!$G$16))</f>
        <v>-</v>
      </c>
      <c r="U131" s="41" t="str">
        <f>IF('3f CPIH'!Q$16="-","-",'3i PAAC PAP'!$G$8*('3f CPIH'!Q$16/'3f CPIH'!$G$16))</f>
        <v>-</v>
      </c>
      <c r="V131" s="41" t="str">
        <f>IF('3f CPIH'!R$16="-","-",'3i PAAC PAP'!$G$8*('3f CPIH'!R$16/'3f CPIH'!$G$16))</f>
        <v>-</v>
      </c>
      <c r="W131" s="41" t="str">
        <f>IF('3f CPIH'!S$16="-","-",'3i PAAC PAP'!$G$8*('3f CPIH'!S$16/'3f CPIH'!$G$16))</f>
        <v>-</v>
      </c>
      <c r="X131" s="41" t="str">
        <f>IF('3f CPIH'!T$16="-","-",'3i PAAC PAP'!$G$8*('3f CPIH'!T$16/'3f CPIH'!$G$16))</f>
        <v>-</v>
      </c>
      <c r="Y131" s="41" t="str">
        <f>IF('3f CPIH'!U$16="-","-",'3i PAAC PAP'!$G$8*('3f CPIH'!U$16/'3f CPIH'!$G$16))</f>
        <v>-</v>
      </c>
      <c r="Z131" s="41" t="str">
        <f>IF('3f CPIH'!V$16="-","-",'3i PAAC PAP'!$G$8*('3f CPIH'!V$16/'3f CPIH'!$G$16))</f>
        <v>-</v>
      </c>
      <c r="AA131" s="29"/>
    </row>
    <row r="132" spans="1:27" s="30" customFormat="1" ht="11.5" x14ac:dyDescent="0.25">
      <c r="A132" s="273">
        <v>8</v>
      </c>
      <c r="B132" s="142" t="s">
        <v>352</v>
      </c>
      <c r="C132" s="142" t="s">
        <v>417</v>
      </c>
      <c r="D132" s="140" t="s">
        <v>329</v>
      </c>
      <c r="E132" s="134"/>
      <c r="F132" s="31"/>
      <c r="G132" s="41">
        <f>IF(G125="-","-",SUM(G125:G130)*'3i PAAC PAP'!$G$20)</f>
        <v>39.299648819751177</v>
      </c>
      <c r="H132" s="41">
        <f>IF(H125="-","-",SUM(H125:H130)*'3i PAAC PAP'!$G$20)</f>
        <v>37.783801668370451</v>
      </c>
      <c r="I132" s="41">
        <f>IF(I125="-","-",SUM(I125:I130)*'3i PAAC PAP'!$G$20)</f>
        <v>39.676124017898722</v>
      </c>
      <c r="J132" s="41">
        <f>IF(J125="-","-",SUM(J125:J130)*'3i PAAC PAP'!$G$20)</f>
        <v>38.977360141720901</v>
      </c>
      <c r="K132" s="41">
        <f>IF(K125="-","-",SUM(K125:K130)*'3i PAAC PAP'!$G$20)</f>
        <v>41.957110579100643</v>
      </c>
      <c r="L132" s="41">
        <f>IF(L125="-","-",SUM(L125:L130)*'3i PAAC PAP'!$G$20)</f>
        <v>41.490606446504415</v>
      </c>
      <c r="M132" s="41">
        <f>IF(M125="-","-",SUM(M125:M130)*'3i PAAC PAP'!$G$20)</f>
        <v>44.221030775815542</v>
      </c>
      <c r="N132" s="41">
        <f>IF(N125="-","-",SUM(N125:N130)*'3i PAAC PAP'!$G$20)</f>
        <v>46.008942715310148</v>
      </c>
      <c r="O132" s="31"/>
      <c r="P132" s="41" t="str">
        <f>IF(P125="-","-",SUM(P125:P130)*'3i PAAC PAP'!$G$20)</f>
        <v>-</v>
      </c>
      <c r="Q132" s="41" t="str">
        <f>IF(Q125="-","-",SUM(Q125:Q130)*'3i PAAC PAP'!$G$20)</f>
        <v>-</v>
      </c>
      <c r="R132" s="41" t="str">
        <f>IF(R125="-","-",SUM(R125:R130)*'3i PAAC PAP'!$G$20)</f>
        <v>-</v>
      </c>
      <c r="S132" s="41" t="str">
        <f>IF(S125="-","-",SUM(S125:S130)*'3i PAAC PAP'!$G$20)</f>
        <v>-</v>
      </c>
      <c r="T132" s="41" t="str">
        <f>IF(T125="-","-",SUM(T125:T130)*'3i PAAC PAP'!$G$20)</f>
        <v>-</v>
      </c>
      <c r="U132" s="41" t="str">
        <f>IF(U125="-","-",SUM(U125:U130)*'3i PAAC PAP'!$G$20)</f>
        <v>-</v>
      </c>
      <c r="V132" s="41" t="str">
        <f>IF(V125="-","-",SUM(V125:V130)*'3i PAAC PAP'!$G$20)</f>
        <v>-</v>
      </c>
      <c r="W132" s="41" t="str">
        <f>IF(W125="-","-",SUM(W125:W130)*'3i PAAC PAP'!$G$20)</f>
        <v>-</v>
      </c>
      <c r="X132" s="41" t="str">
        <f>IF(X125="-","-",SUM(X125:X130)*'3i PAAC PAP'!$G$20)</f>
        <v>-</v>
      </c>
      <c r="Y132" s="41" t="str">
        <f>IF(Y125="-","-",SUM(Y125:Y130)*'3i PAAC PAP'!$G$20)</f>
        <v>-</v>
      </c>
      <c r="Z132" s="41" t="str">
        <f>IF(Z125="-","-",SUM(Z125:Z130)*'3i PAAC PAP'!$G$20)</f>
        <v>-</v>
      </c>
      <c r="AA132" s="29"/>
    </row>
    <row r="133" spans="1:27" s="30" customFormat="1" ht="11.5" x14ac:dyDescent="0.25">
      <c r="A133" s="273">
        <v>9</v>
      </c>
      <c r="B133" s="142" t="s">
        <v>398</v>
      </c>
      <c r="C133" s="142" t="s">
        <v>548</v>
      </c>
      <c r="D133" s="140" t="s">
        <v>329</v>
      </c>
      <c r="E133" s="134"/>
      <c r="F133" s="31"/>
      <c r="G133" s="41">
        <f>IF(G125="-","-",SUM(G125:G132)*'3j EBIT'!$E$8)</f>
        <v>10.047790881015187</v>
      </c>
      <c r="H133" s="41">
        <f>IF(H125="-","-",SUM(H125:H132)*'3j EBIT'!$E$8)</f>
        <v>9.6699095496396765</v>
      </c>
      <c r="I133" s="41">
        <f>IF(I125="-","-",SUM(I125:I132)*'3j EBIT'!$E$8)</f>
        <v>10.142953678399422</v>
      </c>
      <c r="J133" s="41">
        <f>IF(J125="-","-",SUM(J125:J132)*'3j EBIT'!$E$8)</f>
        <v>9.9699731537552196</v>
      </c>
      <c r="K133" s="41">
        <f>IF(K125="-","-",SUM(K125:K132)*'3j EBIT'!$E$8)</f>
        <v>10.716590505649632</v>
      </c>
      <c r="L133" s="41">
        <f>IF(L125="-","-",SUM(L125:L132)*'3j EBIT'!$E$8)</f>
        <v>10.603253778435487</v>
      </c>
      <c r="M133" s="41">
        <f>IF(M125="-","-",SUM(M125:M132)*'3j EBIT'!$E$8)</f>
        <v>11.28835502638981</v>
      </c>
      <c r="N133" s="41">
        <f>IF(N125="-","-",SUM(N125:N132)*'3j EBIT'!$E$8)</f>
        <v>11.73677058156481</v>
      </c>
      <c r="O133" s="31"/>
      <c r="P133" s="41" t="str">
        <f>IF(P125="-","-",SUM(P125:P132)*'3j EBIT'!$E$8)</f>
        <v>-</v>
      </c>
      <c r="Q133" s="41" t="str">
        <f>IF(Q125="-","-",SUM(Q125:Q132)*'3j EBIT'!$E$8)</f>
        <v>-</v>
      </c>
      <c r="R133" s="41" t="str">
        <f>IF(R125="-","-",SUM(R125:R132)*'3j EBIT'!$E$8)</f>
        <v>-</v>
      </c>
      <c r="S133" s="41" t="str">
        <f>IF(S125="-","-",SUM(S125:S132)*'3j EBIT'!$E$8)</f>
        <v>-</v>
      </c>
      <c r="T133" s="41" t="str">
        <f>IF(T125="-","-",SUM(T125:T132)*'3j EBIT'!$E$8)</f>
        <v>-</v>
      </c>
      <c r="U133" s="41" t="str">
        <f>IF(U125="-","-",SUM(U125:U132)*'3j EBIT'!$E$8)</f>
        <v>-</v>
      </c>
      <c r="V133" s="41" t="str">
        <f>IF(V125="-","-",SUM(V125:V132)*'3j EBIT'!$E$8)</f>
        <v>-</v>
      </c>
      <c r="W133" s="41" t="str">
        <f>IF(W125="-","-",SUM(W125:W132)*'3j EBIT'!$E$8)</f>
        <v>-</v>
      </c>
      <c r="X133" s="41" t="str">
        <f>IF(X125="-","-",SUM(X125:X132)*'3j EBIT'!$E$8)</f>
        <v>-</v>
      </c>
      <c r="Y133" s="41" t="str">
        <f>IF(Y125="-","-",SUM(Y125:Y132)*'3j EBIT'!$E$8)</f>
        <v>-</v>
      </c>
      <c r="Z133" s="41" t="str">
        <f>IF(Z125="-","-",SUM(Z125:Z132)*'3j EBIT'!$E$8)</f>
        <v>-</v>
      </c>
      <c r="AA133" s="29"/>
    </row>
    <row r="134" spans="1:27" s="30" customFormat="1" ht="11.5" x14ac:dyDescent="0.25">
      <c r="A134" s="273">
        <v>10</v>
      </c>
      <c r="B134" s="142" t="s">
        <v>294</v>
      </c>
      <c r="C134" s="190" t="s">
        <v>549</v>
      </c>
      <c r="D134" s="140" t="s">
        <v>329</v>
      </c>
      <c r="E134" s="133"/>
      <c r="F134" s="31"/>
      <c r="G134" s="41">
        <f>IF(G125="-","-",SUM(G125:G127,G129:G133)*'3k HAP'!$E$9)</f>
        <v>5.6781410804387642</v>
      </c>
      <c r="H134" s="41">
        <f>IF(H125="-","-",SUM(H125:H127,H129:H133)*'3k HAP'!$E$9)</f>
        <v>5.3742396786934297</v>
      </c>
      <c r="I134" s="41">
        <f>IF(I125="-","-",SUM(I125:I127,I129:I133)*'3k HAP'!$E$9)</f>
        <v>5.4355738955499966</v>
      </c>
      <c r="J134" s="41">
        <f>IF(J125="-","-",SUM(J125:J127,J129:J133)*'3k HAP'!$E$9)</f>
        <v>5.309179263660992</v>
      </c>
      <c r="K134" s="41">
        <f>IF(K125="-","-",SUM(K125:K127,K129:K133)*'3k HAP'!$E$9)</f>
        <v>5.9475333472254484</v>
      </c>
      <c r="L134" s="41">
        <f>IF(L125="-","-",SUM(L125:L127,L129:L133)*'3k HAP'!$E$9)</f>
        <v>5.8469345358891065</v>
      </c>
      <c r="M134" s="41">
        <f>IF(M125="-","-",SUM(M125:M127,M129:M133)*'3k HAP'!$E$9)</f>
        <v>6.5273984394076763</v>
      </c>
      <c r="N134" s="41">
        <f>IF(N125="-","-",SUM(N125:N127,N129:N133)*'3k HAP'!$E$9)</f>
        <v>6.8811545718505904</v>
      </c>
      <c r="O134" s="31"/>
      <c r="P134" s="41" t="str">
        <f>IF(P125="-","-",SUM(P125:P127,P129:P133)*'3k HAP'!$E$9)</f>
        <v>-</v>
      </c>
      <c r="Q134" s="41" t="str">
        <f>IF(Q125="-","-",SUM(Q125:Q127,Q129:Q133)*'3k HAP'!$E$9)</f>
        <v>-</v>
      </c>
      <c r="R134" s="41" t="str">
        <f>IF(R125="-","-",SUM(R125:R127,R129:R133)*'3k HAP'!$E$9)</f>
        <v>-</v>
      </c>
      <c r="S134" s="41" t="str">
        <f>IF(S125="-","-",SUM(S125:S127,S129:S133)*'3k HAP'!$E$9)</f>
        <v>-</v>
      </c>
      <c r="T134" s="41" t="str">
        <f>IF(T125="-","-",SUM(T125:T127,T129:T133)*'3k HAP'!$E$9)</f>
        <v>-</v>
      </c>
      <c r="U134" s="41" t="str">
        <f>IF(U125="-","-",SUM(U125:U127,U129:U133)*'3k HAP'!$E$9)</f>
        <v>-</v>
      </c>
      <c r="V134" s="41" t="str">
        <f>IF(V125="-","-",SUM(V125:V127,V129:V133)*'3k HAP'!$E$9)</f>
        <v>-</v>
      </c>
      <c r="W134" s="41" t="str">
        <f>IF(W125="-","-",SUM(W125:W127,W129:W133)*'3k HAP'!$E$9)</f>
        <v>-</v>
      </c>
      <c r="X134" s="41" t="str">
        <f>IF(X125="-","-",SUM(X125:X127,X129:X133)*'3k HAP'!$E$9)</f>
        <v>-</v>
      </c>
      <c r="Y134" s="41" t="str">
        <f>IF(Y125="-","-",SUM(Y125:Y127,Y129:Y133)*'3k HAP'!$E$9)</f>
        <v>-</v>
      </c>
      <c r="Z134" s="41" t="str">
        <f>IF(Z125="-","-",SUM(Z125:Z127,Z129:Z133)*'3k HAP'!$E$9)</f>
        <v>-</v>
      </c>
      <c r="AA134" s="29"/>
    </row>
    <row r="135" spans="1:27" s="30" customFormat="1" ht="11.5" x14ac:dyDescent="0.25">
      <c r="A135" s="273">
        <v>11</v>
      </c>
      <c r="B135" s="142" t="s">
        <v>46</v>
      </c>
      <c r="C135" s="142" t="str">
        <f>B135&amp;"_"&amp;D135</f>
        <v>Total_Southern Western</v>
      </c>
      <c r="D135" s="140" t="s">
        <v>329</v>
      </c>
      <c r="E135" s="134"/>
      <c r="F135" s="31"/>
      <c r="G135" s="41">
        <f t="shared" ref="G135:N135" si="20">IF(G125="-","-",SUM(G125:G134))</f>
        <v>544.55703096225329</v>
      </c>
      <c r="H135" s="41">
        <f t="shared" si="20"/>
        <v>523.98675710410566</v>
      </c>
      <c r="I135" s="41">
        <f t="shared" si="20"/>
        <v>549.41819485812948</v>
      </c>
      <c r="J135" s="41">
        <f t="shared" si="20"/>
        <v>540.01458156242779</v>
      </c>
      <c r="K135" s="41">
        <f t="shared" si="20"/>
        <v>580.69520309759253</v>
      </c>
      <c r="L135" s="41">
        <f t="shared" si="20"/>
        <v>574.51617665303445</v>
      </c>
      <c r="M135" s="41">
        <f t="shared" si="20"/>
        <v>611.9397022231559</v>
      </c>
      <c r="N135" s="41">
        <f t="shared" si="20"/>
        <v>636.34269260419489</v>
      </c>
      <c r="O135" s="31"/>
      <c r="P135" s="41" t="str">
        <f t="shared" ref="P135:Z135" si="21">IF(P125="-","-",SUM(P125:P134))</f>
        <v>-</v>
      </c>
      <c r="Q135" s="41" t="str">
        <f t="shared" si="21"/>
        <v>-</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5" x14ac:dyDescent="0.25">
      <c r="A136" s="273">
        <v>1</v>
      </c>
      <c r="B136" s="138" t="s">
        <v>353</v>
      </c>
      <c r="C136" s="138" t="s">
        <v>344</v>
      </c>
      <c r="D136" s="141" t="s">
        <v>330</v>
      </c>
      <c r="E136" s="137"/>
      <c r="F136" s="31"/>
      <c r="G136" s="135">
        <f>IF('3a DF'!H25="-","-",'3a DF'!H25)</f>
        <v>191.92937497230963</v>
      </c>
      <c r="H136" s="135">
        <f>'3a DF'!I25</f>
        <v>171.9300303738911</v>
      </c>
      <c r="I136" s="135">
        <f>'3a DF'!J25</f>
        <v>154.87413492959223</v>
      </c>
      <c r="J136" s="135">
        <f>'3a DF'!K25</f>
        <v>147.17923929324709</v>
      </c>
      <c r="K136" s="135">
        <f>'3a DF'!L25</f>
        <v>172.17527957328289</v>
      </c>
      <c r="L136" s="135">
        <f>'3a DF'!M25</f>
        <v>165.50186494358064</v>
      </c>
      <c r="M136" s="135">
        <f>'3a DF'!N25</f>
        <v>173.34584049084481</v>
      </c>
      <c r="N136" s="135">
        <f>'3a DF'!O25</f>
        <v>192.8832253393432</v>
      </c>
      <c r="O136" s="31"/>
      <c r="P136" s="135" t="str">
        <f>'3a DF'!Q25</f>
        <v>-</v>
      </c>
      <c r="Q136" s="135" t="str">
        <f>'3a DF'!R25</f>
        <v>-</v>
      </c>
      <c r="R136" s="135" t="str">
        <f>'3a DF'!S25</f>
        <v>-</v>
      </c>
      <c r="S136" s="135" t="str">
        <f>'3a DF'!T25</f>
        <v>-</v>
      </c>
      <c r="T136" s="135" t="str">
        <f>'3a DF'!U25</f>
        <v>-</v>
      </c>
      <c r="U136" s="135" t="str">
        <f>'3a DF'!V25</f>
        <v>-</v>
      </c>
      <c r="V136" s="135" t="str">
        <f>'3a DF'!W25</f>
        <v>-</v>
      </c>
      <c r="W136" s="135" t="str">
        <f>'3a DF'!X25</f>
        <v>-</v>
      </c>
      <c r="X136" s="135" t="str">
        <f>'3a DF'!Y25</f>
        <v>-</v>
      </c>
      <c r="Y136" s="135" t="str">
        <f>'3a DF'!Z25</f>
        <v>-</v>
      </c>
      <c r="Z136" s="135" t="str">
        <f>'3a DF'!AA25</f>
        <v>-</v>
      </c>
      <c r="AA136" s="29"/>
    </row>
    <row r="137" spans="1:27" s="30" customFormat="1" ht="11.5" x14ac:dyDescent="0.25">
      <c r="A137" s="273">
        <v>2</v>
      </c>
      <c r="B137" s="138" t="s">
        <v>353</v>
      </c>
      <c r="C137" s="138" t="s">
        <v>303</v>
      </c>
      <c r="D137" s="141" t="s">
        <v>330</v>
      </c>
      <c r="E137" s="137"/>
      <c r="F137" s="31"/>
      <c r="G137" s="135">
        <f>IF('3b CM'!F24="-","-",'3b CM'!F24)</f>
        <v>5.7352786026486517E-2</v>
      </c>
      <c r="H137" s="135">
        <f>'3b CM'!G24</f>
        <v>8.6029179039729772E-2</v>
      </c>
      <c r="I137" s="135">
        <f>'3b CM'!H24</f>
        <v>0.27089653265735369</v>
      </c>
      <c r="J137" s="135">
        <f>'3b CM'!I24</f>
        <v>0.27548828170966105</v>
      </c>
      <c r="K137" s="135">
        <f>'3b CM'!J24</f>
        <v>3.5383146203919931</v>
      </c>
      <c r="L137" s="135">
        <f>'3b CM'!K24</f>
        <v>3.4325227215942462</v>
      </c>
      <c r="M137" s="135">
        <f>'3b CM'!L24</f>
        <v>11.674347723612401</v>
      </c>
      <c r="N137" s="135">
        <f>'3b CM'!M24</f>
        <v>11.097967021611735</v>
      </c>
      <c r="O137" s="31"/>
      <c r="P137" s="135" t="str">
        <f>'3b CM'!O24</f>
        <v>-</v>
      </c>
      <c r="Q137" s="135" t="str">
        <f>'3b CM'!P24</f>
        <v>-</v>
      </c>
      <c r="R137" s="135" t="str">
        <f>'3b CM'!Q24</f>
        <v>-</v>
      </c>
      <c r="S137" s="135" t="str">
        <f>'3b CM'!R24</f>
        <v>-</v>
      </c>
      <c r="T137" s="135" t="str">
        <f>'3b CM'!S24</f>
        <v>-</v>
      </c>
      <c r="U137" s="135" t="str">
        <f>'3b CM'!T24</f>
        <v>-</v>
      </c>
      <c r="V137" s="135" t="str">
        <f>'3b CM'!U24</f>
        <v>-</v>
      </c>
      <c r="W137" s="135" t="str">
        <f>'3b CM'!V24</f>
        <v>-</v>
      </c>
      <c r="X137" s="135" t="str">
        <f>'3b CM'!W24</f>
        <v>-</v>
      </c>
      <c r="Y137" s="135" t="str">
        <f>'3b CM'!X24</f>
        <v>-</v>
      </c>
      <c r="Z137" s="135" t="str">
        <f>'3b CM'!Y24</f>
        <v>-</v>
      </c>
      <c r="AA137" s="29"/>
    </row>
    <row r="138" spans="1:27" s="30" customFormat="1" ht="11.5" x14ac:dyDescent="0.25">
      <c r="A138" s="273">
        <v>3</v>
      </c>
      <c r="B138" s="138" t="s">
        <v>2</v>
      </c>
      <c r="C138" s="138" t="s">
        <v>345</v>
      </c>
      <c r="D138" s="141" t="s">
        <v>330</v>
      </c>
      <c r="E138" s="137"/>
      <c r="F138" s="31"/>
      <c r="G138" s="135">
        <f>IF('3c PC'!G25="-","-",'3c PC'!G25)</f>
        <v>68.702741762601519</v>
      </c>
      <c r="H138" s="135">
        <f>'3c PC'!H25</f>
        <v>68.682486507202356</v>
      </c>
      <c r="I138" s="135">
        <f>'3c PC'!I25</f>
        <v>86.662087390754721</v>
      </c>
      <c r="J138" s="135">
        <f>'3c PC'!J25</f>
        <v>85.651130147878007</v>
      </c>
      <c r="K138" s="135">
        <f>'3c PC'!K25</f>
        <v>98.003383912654513</v>
      </c>
      <c r="L138" s="135">
        <f>'3c PC'!L25</f>
        <v>97.176792925729728</v>
      </c>
      <c r="M138" s="135">
        <f>'3c PC'!M25</f>
        <v>118.3614900691685</v>
      </c>
      <c r="N138" s="135">
        <f>'3c PC'!N25</f>
        <v>116.19769965150239</v>
      </c>
      <c r="O138" s="31"/>
      <c r="P138" s="135" t="str">
        <f>'3c PC'!P25</f>
        <v>-</v>
      </c>
      <c r="Q138" s="135" t="str">
        <f>'3c PC'!Q25</f>
        <v>-</v>
      </c>
      <c r="R138" s="135" t="str">
        <f>'3c PC'!R25</f>
        <v>-</v>
      </c>
      <c r="S138" s="135" t="str">
        <f>'3c PC'!S25</f>
        <v>-</v>
      </c>
      <c r="T138" s="135" t="str">
        <f>'3c PC'!T25</f>
        <v>-</v>
      </c>
      <c r="U138" s="135" t="str">
        <f>'3c PC'!U25</f>
        <v>-</v>
      </c>
      <c r="V138" s="135" t="str">
        <f>'3c PC'!V25</f>
        <v>-</v>
      </c>
      <c r="W138" s="135" t="str">
        <f>'3c PC'!W25</f>
        <v>-</v>
      </c>
      <c r="X138" s="135" t="str">
        <f>'3c PC'!X25</f>
        <v>-</v>
      </c>
      <c r="Y138" s="135" t="str">
        <f>'3c PC'!Y25</f>
        <v>-</v>
      </c>
      <c r="Z138" s="135" t="str">
        <f>'3c PC'!Z25</f>
        <v>-</v>
      </c>
      <c r="AA138" s="29"/>
    </row>
    <row r="139" spans="1:27" s="30" customFormat="1" ht="11.5" x14ac:dyDescent="0.25">
      <c r="A139" s="273">
        <v>4</v>
      </c>
      <c r="B139" s="138" t="s">
        <v>355</v>
      </c>
      <c r="C139" s="138" t="s">
        <v>346</v>
      </c>
      <c r="D139" s="141" t="s">
        <v>330</v>
      </c>
      <c r="E139" s="137"/>
      <c r="F139" s="31"/>
      <c r="G139" s="135">
        <f>IF('3d NC-Elec'!H39="-","-",'3d NC-Elec'!H39)</f>
        <v>121.21758563954305</v>
      </c>
      <c r="H139" s="135">
        <f>'3d NC-Elec'!I39</f>
        <v>121.97075928282472</v>
      </c>
      <c r="I139" s="135">
        <f>'3d NC-Elec'!J39</f>
        <v>126.71847162785441</v>
      </c>
      <c r="J139" s="135">
        <f>'3d NC-Elec'!K39</f>
        <v>126.15198349435502</v>
      </c>
      <c r="K139" s="135">
        <f>'3d NC-Elec'!L39</f>
        <v>119.60689069991193</v>
      </c>
      <c r="L139" s="135">
        <f>'3d NC-Elec'!M39</f>
        <v>120.50980587817759</v>
      </c>
      <c r="M139" s="135">
        <f>'3d NC-Elec'!N39</f>
        <v>117.59310327280225</v>
      </c>
      <c r="N139" s="135">
        <f>'3d NC-Elec'!O39</f>
        <v>117.19821729339398</v>
      </c>
      <c r="O139" s="31"/>
      <c r="P139" s="135" t="str">
        <f>'3d NC-Elec'!Q39</f>
        <v>-</v>
      </c>
      <c r="Q139" s="135" t="str">
        <f>'3d NC-Elec'!R39</f>
        <v>-</v>
      </c>
      <c r="R139" s="135" t="str">
        <f>'3d NC-Elec'!S39</f>
        <v>-</v>
      </c>
      <c r="S139" s="135" t="str">
        <f>'3d NC-Elec'!T39</f>
        <v>-</v>
      </c>
      <c r="T139" s="135" t="str">
        <f>'3d NC-Elec'!U39</f>
        <v>-</v>
      </c>
      <c r="U139" s="135" t="str">
        <f>'3d NC-Elec'!V39</f>
        <v>-</v>
      </c>
      <c r="V139" s="135" t="str">
        <f>'3d NC-Elec'!W39</f>
        <v>-</v>
      </c>
      <c r="W139" s="135" t="str">
        <f>'3d NC-Elec'!X39</f>
        <v>-</v>
      </c>
      <c r="X139" s="135" t="str">
        <f>'3d NC-Elec'!Y39</f>
        <v>-</v>
      </c>
      <c r="Y139" s="135" t="str">
        <f>'3d NC-Elec'!Z39</f>
        <v>-</v>
      </c>
      <c r="Z139" s="135" t="str">
        <f>'3d NC-Elec'!AA39</f>
        <v>-</v>
      </c>
      <c r="AA139" s="29"/>
    </row>
    <row r="140" spans="1:27" s="30" customFormat="1" ht="11.5" x14ac:dyDescent="0.25">
      <c r="A140" s="273">
        <v>5</v>
      </c>
      <c r="B140" s="138" t="s">
        <v>352</v>
      </c>
      <c r="C140" s="138" t="s">
        <v>347</v>
      </c>
      <c r="D140" s="141" t="s">
        <v>330</v>
      </c>
      <c r="E140" s="137"/>
      <c r="F140" s="31"/>
      <c r="G140" s="135">
        <f>IF('3f CPIH'!C$16="-","-",'3g OC '!$E$8*('3f CPIH'!C$16/'3f CPIH'!$G$16))</f>
        <v>76.533089989502642</v>
      </c>
      <c r="H140" s="135">
        <f>IF('3f CPIH'!D$16="-","-",'3g OC '!$E$8*('3f CPIH'!D$16/'3f CPIH'!$G$16))</f>
        <v>76.686309388881014</v>
      </c>
      <c r="I140" s="135">
        <f>IF('3f CPIH'!E$16="-","-",'3g OC '!$E$8*('3f CPIH'!E$16/'3f CPIH'!$G$16))</f>
        <v>76.916138487948601</v>
      </c>
      <c r="J140" s="135">
        <f>IF('3f CPIH'!F$16="-","-",'3g OC '!$E$8*('3f CPIH'!F$16/'3f CPIH'!$G$16))</f>
        <v>77.375796686083746</v>
      </c>
      <c r="K140" s="135">
        <f>IF('3f CPIH'!G$16="-","-",'3g OC '!$E$8*('3f CPIH'!G$16/'3f CPIH'!$G$16))</f>
        <v>78.29511308235405</v>
      </c>
      <c r="L140" s="135">
        <f>IF('3f CPIH'!H$16="-","-",'3g OC '!$E$8*('3f CPIH'!H$16/'3f CPIH'!$G$16))</f>
        <v>79.291039178313554</v>
      </c>
      <c r="M140" s="135">
        <f>IF('3f CPIH'!I$16="-","-",'3g OC '!$E$8*('3f CPIH'!I$16/'3f CPIH'!$G$16))</f>
        <v>80.440184673651416</v>
      </c>
      <c r="N140" s="135">
        <f>IF('3f CPIH'!J$16="-","-",'3g OC '!$E$8*('3f CPIH'!J$16/'3f CPIH'!$G$16))</f>
        <v>81.129671970854147</v>
      </c>
      <c r="O140" s="31"/>
      <c r="P140" s="135">
        <f>IF('3f CPIH'!L$16="-","-",'3g OC '!$E$8*('3f CPIH'!L$16/'3f CPIH'!$G$16))</f>
        <v>81.129671970854147</v>
      </c>
      <c r="Q140" s="135" t="str">
        <f>IF('3f CPIH'!M$16="-","-",'3g OC '!$E$8*('3f CPIH'!M$16/'3f CPIH'!$G$16))</f>
        <v>-</v>
      </c>
      <c r="R140" s="135" t="str">
        <f>IF('3f CPIH'!N$16="-","-",'3g OC '!$E$8*('3f CPIH'!N$16/'3f CPIH'!$G$16))</f>
        <v>-</v>
      </c>
      <c r="S140" s="135" t="str">
        <f>IF('3f CPIH'!O$16="-","-",'3g OC '!$E$8*('3f CPIH'!O$16/'3f CPIH'!$G$16))</f>
        <v>-</v>
      </c>
      <c r="T140" s="135" t="str">
        <f>IF('3f CPIH'!P$16="-","-",'3g OC '!$E$8*('3f CPIH'!P$16/'3f CPIH'!$G$16))</f>
        <v>-</v>
      </c>
      <c r="U140" s="135" t="str">
        <f>IF('3f CPIH'!Q$16="-","-",'3g OC '!$E$8*('3f CPIH'!Q$16/'3f CPIH'!$G$16))</f>
        <v>-</v>
      </c>
      <c r="V140" s="135" t="str">
        <f>IF('3f CPIH'!R$16="-","-",'3g OC '!$E$8*('3f CPIH'!R$16/'3f CPIH'!$G$16))</f>
        <v>-</v>
      </c>
      <c r="W140" s="135" t="str">
        <f>IF('3f CPIH'!S$16="-","-",'3g OC '!$E$8*('3f CPIH'!S$16/'3f CPIH'!$G$16))</f>
        <v>-</v>
      </c>
      <c r="X140" s="135" t="str">
        <f>IF('3f CPIH'!T$16="-","-",'3g OC '!$E$8*('3f CPIH'!T$16/'3f CPIH'!$G$16))</f>
        <v>-</v>
      </c>
      <c r="Y140" s="135" t="str">
        <f>IF('3f CPIH'!U$16="-","-",'3g OC '!$E$8*('3f CPIH'!U$16/'3f CPIH'!$G$16))</f>
        <v>-</v>
      </c>
      <c r="Z140" s="135" t="str">
        <f>IF('3f CPIH'!V$16="-","-",'3g OC '!$E$8*('3f CPIH'!V$16/'3f CPIH'!$G$16))</f>
        <v>-</v>
      </c>
      <c r="AA140" s="29"/>
    </row>
    <row r="141" spans="1:27" s="30" customFormat="1" ht="11.5" x14ac:dyDescent="0.25">
      <c r="A141" s="273">
        <v>6</v>
      </c>
      <c r="B141" s="138" t="s">
        <v>352</v>
      </c>
      <c r="C141" s="138" t="s">
        <v>45</v>
      </c>
      <c r="D141" s="141" t="s">
        <v>330</v>
      </c>
      <c r="E141" s="137"/>
      <c r="F141" s="31"/>
      <c r="G141" s="135" t="s">
        <v>336</v>
      </c>
      <c r="H141" s="135" t="s">
        <v>336</v>
      </c>
      <c r="I141" s="135" t="s">
        <v>336</v>
      </c>
      <c r="J141" s="135" t="s">
        <v>336</v>
      </c>
      <c r="K141" s="135">
        <f>IF('3h SMNCC'!F$36="-","-",'3h SMNCC'!F$36)</f>
        <v>0</v>
      </c>
      <c r="L141" s="135">
        <f>IF('3h SMNCC'!G$36="-","-",'3h SMNCC'!G$36)</f>
        <v>-0.20799732489328449</v>
      </c>
      <c r="M141" s="135">
        <f>IF('3h SMNCC'!H$36="-","-",'3h SMNCC'!H$36)</f>
        <v>2.3528451635617831</v>
      </c>
      <c r="N141" s="135">
        <f>IF('3h SMNCC'!I$36="-","-",'3h SMNCC'!I$36)</f>
        <v>7.276170729762069</v>
      </c>
      <c r="O141" s="31"/>
      <c r="P141" s="135" t="str">
        <f>IF('3h SMNCC'!K$36="-","-",'3h SMNCC'!K$36)</f>
        <v>-</v>
      </c>
      <c r="Q141" s="135" t="str">
        <f>IF('3h SMNCC'!L$36="-","-",'3h SMNCC'!L$36)</f>
        <v>-</v>
      </c>
      <c r="R141" s="135" t="str">
        <f>IF('3h SMNCC'!M$36="-","-",'3h SMNCC'!M$36)</f>
        <v>-</v>
      </c>
      <c r="S141" s="135" t="str">
        <f>IF('3h SMNCC'!N$36="-","-",'3h SMNCC'!N$36)</f>
        <v>-</v>
      </c>
      <c r="T141" s="135" t="str">
        <f>IF('3h SMNCC'!O$36="-","-",'3h SMNCC'!O$36)</f>
        <v>-</v>
      </c>
      <c r="U141" s="135" t="str">
        <f>IF('3h SMNCC'!P$36="-","-",'3h SMNCC'!P$36)</f>
        <v>-</v>
      </c>
      <c r="V141" s="135" t="str">
        <f>IF('3h SMNCC'!Q$36="-","-",'3h SMNCC'!Q$36)</f>
        <v>-</v>
      </c>
      <c r="W141" s="135" t="str">
        <f>IF('3h SMNCC'!R$36="-","-",'3h SMNCC'!R$36)</f>
        <v>-</v>
      </c>
      <c r="X141" s="135" t="str">
        <f>IF('3h SMNCC'!S$36="-","-",'3h SMNCC'!S$36)</f>
        <v>-</v>
      </c>
      <c r="Y141" s="135" t="str">
        <f>IF('3h SMNCC'!T$36="-","-",'3h SMNCC'!T$36)</f>
        <v>-</v>
      </c>
      <c r="Z141" s="135" t="str">
        <f>IF('3h SMNCC'!U$36="-","-",'3h SMNCC'!U$36)</f>
        <v>-</v>
      </c>
      <c r="AA141" s="29"/>
    </row>
    <row r="142" spans="1:27" s="30" customFormat="1" ht="11.5" x14ac:dyDescent="0.25">
      <c r="A142" s="273">
        <v>7</v>
      </c>
      <c r="B142" s="138" t="s">
        <v>352</v>
      </c>
      <c r="C142" s="138" t="s">
        <v>399</v>
      </c>
      <c r="D142" s="141" t="s">
        <v>330</v>
      </c>
      <c r="E142" s="137"/>
      <c r="F142" s="31"/>
      <c r="G142" s="135">
        <f>IF('3f CPIH'!C$16="-","-",'3i PAAC PAP'!$G$8*('3f CPIH'!C$16/'3f CPIH'!$G$16))</f>
        <v>12.553203379941255</v>
      </c>
      <c r="H142" s="135">
        <f>IF('3f CPIH'!D$16="-","-",'3i PAAC PAP'!$G$8*('3f CPIH'!D$16/'3f CPIH'!$G$16))</f>
        <v>12.578334918239436</v>
      </c>
      <c r="I142" s="135">
        <f>IF('3f CPIH'!E$16="-","-",'3i PAAC PAP'!$G$8*('3f CPIH'!E$16/'3f CPIH'!$G$16))</f>
        <v>12.616032225686709</v>
      </c>
      <c r="J142" s="135">
        <f>IF('3f CPIH'!F$16="-","-",'3i PAAC PAP'!$G$8*('3f CPIH'!F$16/'3f CPIH'!$G$16))</f>
        <v>12.691426840581251</v>
      </c>
      <c r="K142" s="135">
        <f>IF('3f CPIH'!G$16="-","-",'3i PAAC PAP'!$G$8*('3f CPIH'!G$16/'3f CPIH'!$G$16))</f>
        <v>12.842216070370334</v>
      </c>
      <c r="L142" s="135">
        <f>IF('3f CPIH'!H$16="-","-",'3i PAAC PAP'!$G$8*('3f CPIH'!H$16/'3f CPIH'!$G$16))</f>
        <v>13.005571069308509</v>
      </c>
      <c r="M142" s="135">
        <f>IF('3f CPIH'!I$16="-","-",'3i PAAC PAP'!$G$8*('3f CPIH'!I$16/'3f CPIH'!$G$16))</f>
        <v>13.194057606544863</v>
      </c>
      <c r="N142" s="135">
        <f>IF('3f CPIH'!J$16="-","-",'3i PAAC PAP'!$G$8*('3f CPIH'!J$16/'3f CPIH'!$G$16))</f>
        <v>13.307149528886677</v>
      </c>
      <c r="O142" s="31"/>
      <c r="P142" s="135">
        <f>IF('3f CPIH'!L$16="-","-",'3i PAAC PAP'!$G$8*('3f CPIH'!L$16/'3f CPIH'!$G$16))</f>
        <v>13.307149528886677</v>
      </c>
      <c r="Q142" s="135" t="str">
        <f>IF('3f CPIH'!M$16="-","-",'3i PAAC PAP'!$G$8*('3f CPIH'!M$16/'3f CPIH'!$G$16))</f>
        <v>-</v>
      </c>
      <c r="R142" s="135" t="str">
        <f>IF('3f CPIH'!N$16="-","-",'3i PAAC PAP'!$G$8*('3f CPIH'!N$16/'3f CPIH'!$G$16))</f>
        <v>-</v>
      </c>
      <c r="S142" s="135" t="str">
        <f>IF('3f CPIH'!O$16="-","-",'3i PAAC PAP'!$G$8*('3f CPIH'!O$16/'3f CPIH'!$G$16))</f>
        <v>-</v>
      </c>
      <c r="T142" s="135" t="str">
        <f>IF('3f CPIH'!P$16="-","-",'3i PAAC PAP'!$G$8*('3f CPIH'!P$16/'3f CPIH'!$G$16))</f>
        <v>-</v>
      </c>
      <c r="U142" s="135" t="str">
        <f>IF('3f CPIH'!Q$16="-","-",'3i PAAC PAP'!$G$8*('3f CPIH'!Q$16/'3f CPIH'!$G$16))</f>
        <v>-</v>
      </c>
      <c r="V142" s="135" t="str">
        <f>IF('3f CPIH'!R$16="-","-",'3i PAAC PAP'!$G$8*('3f CPIH'!R$16/'3f CPIH'!$G$16))</f>
        <v>-</v>
      </c>
      <c r="W142" s="135" t="str">
        <f>IF('3f CPIH'!S$16="-","-",'3i PAAC PAP'!$G$8*('3f CPIH'!S$16/'3f CPIH'!$G$16))</f>
        <v>-</v>
      </c>
      <c r="X142" s="135" t="str">
        <f>IF('3f CPIH'!T$16="-","-",'3i PAAC PAP'!$G$8*('3f CPIH'!T$16/'3f CPIH'!$G$16))</f>
        <v>-</v>
      </c>
      <c r="Y142" s="135" t="str">
        <f>IF('3f CPIH'!U$16="-","-",'3i PAAC PAP'!$G$8*('3f CPIH'!U$16/'3f CPIH'!$G$16))</f>
        <v>-</v>
      </c>
      <c r="Z142" s="135" t="str">
        <f>IF('3f CPIH'!V$16="-","-",'3i PAAC PAP'!$G$8*('3f CPIH'!V$16/'3f CPIH'!$G$16))</f>
        <v>-</v>
      </c>
      <c r="AA142" s="29"/>
    </row>
    <row r="143" spans="1:27" s="30" customFormat="1" ht="11.5" x14ac:dyDescent="0.25">
      <c r="A143" s="273">
        <v>8</v>
      </c>
      <c r="B143" s="138" t="s">
        <v>352</v>
      </c>
      <c r="C143" s="138" t="s">
        <v>417</v>
      </c>
      <c r="D143" s="141" t="s">
        <v>330</v>
      </c>
      <c r="E143" s="137"/>
      <c r="F143" s="31"/>
      <c r="G143" s="135">
        <f>IF(G136="-","-",SUM(G136:G141)*'3i PAAC PAP'!$G$20)</f>
        <v>37.772239782630457</v>
      </c>
      <c r="H143" s="135">
        <f>IF(H136="-","-",SUM(H136:H141)*'3i PAAC PAP'!$G$20)</f>
        <v>36.199808862870547</v>
      </c>
      <c r="I143" s="135">
        <f>IF(I136="-","-",SUM(I136:I141)*'3i PAAC PAP'!$G$20)</f>
        <v>36.701261819674848</v>
      </c>
      <c r="J143" s="135">
        <f>IF(J136="-","-",SUM(J136:J141)*'3i PAAC PAP'!$G$20)</f>
        <v>35.975537139420808</v>
      </c>
      <c r="K143" s="135">
        <f>IF(K136="-","-",SUM(K136:K141)*'3i PAAC PAP'!$G$20)</f>
        <v>38.858083129059324</v>
      </c>
      <c r="L143" s="135">
        <f>IF(L136="-","-",SUM(L136:L141)*'3i PAAC PAP'!$G$20)</f>
        <v>38.370732606280633</v>
      </c>
      <c r="M143" s="135">
        <f>IF(M136="-","-",SUM(M136:M141)*'3i PAAC PAP'!$G$20)</f>
        <v>41.506920299281866</v>
      </c>
      <c r="N143" s="135">
        <f>IF(N136="-","-",SUM(N136:N141)*'3i PAAC PAP'!$G$20)</f>
        <v>43.32081286273516</v>
      </c>
      <c r="O143" s="31"/>
      <c r="P143" s="135" t="str">
        <f>IF(P136="-","-",SUM(P136:P141)*'3i PAAC PAP'!$G$20)</f>
        <v>-</v>
      </c>
      <c r="Q143" s="135" t="str">
        <f>IF(Q136="-","-",SUM(Q136:Q141)*'3i PAAC PAP'!$G$20)</f>
        <v>-</v>
      </c>
      <c r="R143" s="135" t="str">
        <f>IF(R136="-","-",SUM(R136:R141)*'3i PAAC PAP'!$G$20)</f>
        <v>-</v>
      </c>
      <c r="S143" s="135" t="str">
        <f>IF(S136="-","-",SUM(S136:S141)*'3i PAAC PAP'!$G$20)</f>
        <v>-</v>
      </c>
      <c r="T143" s="135" t="str">
        <f>IF(T136="-","-",SUM(T136:T141)*'3i PAAC PAP'!$G$20)</f>
        <v>-</v>
      </c>
      <c r="U143" s="135" t="str">
        <f>IF(U136="-","-",SUM(U136:U141)*'3i PAAC PAP'!$G$20)</f>
        <v>-</v>
      </c>
      <c r="V143" s="135" t="str">
        <f>IF(V136="-","-",SUM(V136:V141)*'3i PAAC PAP'!$G$20)</f>
        <v>-</v>
      </c>
      <c r="W143" s="135" t="str">
        <f>IF(W136="-","-",SUM(W136:W141)*'3i PAAC PAP'!$G$20)</f>
        <v>-</v>
      </c>
      <c r="X143" s="135" t="str">
        <f>IF(X136="-","-",SUM(X136:X141)*'3i PAAC PAP'!$G$20)</f>
        <v>-</v>
      </c>
      <c r="Y143" s="135" t="str">
        <f>IF(Y136="-","-",SUM(Y136:Y141)*'3i PAAC PAP'!$G$20)</f>
        <v>-</v>
      </c>
      <c r="Z143" s="135" t="str">
        <f>IF(Z136="-","-",SUM(Z136:Z141)*'3i PAAC PAP'!$G$20)</f>
        <v>-</v>
      </c>
      <c r="AA143" s="29"/>
    </row>
    <row r="144" spans="1:27" s="30" customFormat="1" ht="11.5" x14ac:dyDescent="0.25">
      <c r="A144" s="273">
        <v>9</v>
      </c>
      <c r="B144" s="138" t="s">
        <v>398</v>
      </c>
      <c r="C144" s="138" t="s">
        <v>548</v>
      </c>
      <c r="D144" s="141" t="s">
        <v>330</v>
      </c>
      <c r="E144" s="193"/>
      <c r="F144" s="31"/>
      <c r="G144" s="135">
        <f>IF(G136="-","-",SUM(G136:G143)*'3j EBIT'!$E$8)</f>
        <v>9.6665461779385442</v>
      </c>
      <c r="H144" s="135">
        <f>IF(H136="-","-",SUM(H136:H143)*'3j EBIT'!$E$8)</f>
        <v>9.2745414117460285</v>
      </c>
      <c r="I144" s="135">
        <f>IF(I136="-","-",SUM(I136:I143)*'3j EBIT'!$E$8)</f>
        <v>9.400421437269209</v>
      </c>
      <c r="J144" s="135">
        <f>IF(J136="-","-",SUM(J136:J143)*'3j EBIT'!$E$8)</f>
        <v>9.2207114357822366</v>
      </c>
      <c r="K144" s="135">
        <f>IF(K136="-","-",SUM(K136:K143)*'3j EBIT'!$E$8)</f>
        <v>9.9430663406724751</v>
      </c>
      <c r="L144" s="135">
        <f>IF(L136="-","-",SUM(L136:L143)*'3j EBIT'!$E$8)</f>
        <v>9.8245263079637404</v>
      </c>
      <c r="M144" s="135">
        <f>IF(M136="-","-",SUM(M136:M143)*'3j EBIT'!$E$8)</f>
        <v>10.61090699668989</v>
      </c>
      <c r="N144" s="135">
        <f>IF(N136="-","-",SUM(N136:N143)*'3j EBIT'!$E$8)</f>
        <v>11.065807373563697</v>
      </c>
      <c r="O144" s="31"/>
      <c r="P144" s="135" t="str">
        <f>IF(P136="-","-",SUM(P136:P143)*'3j EBIT'!$E$8)</f>
        <v>-</v>
      </c>
      <c r="Q144" s="135" t="str">
        <f>IF(Q136="-","-",SUM(Q136:Q143)*'3j EBIT'!$E$8)</f>
        <v>-</v>
      </c>
      <c r="R144" s="135" t="str">
        <f>IF(R136="-","-",SUM(R136:R143)*'3j EBIT'!$E$8)</f>
        <v>-</v>
      </c>
      <c r="S144" s="135" t="str">
        <f>IF(S136="-","-",SUM(S136:S143)*'3j EBIT'!$E$8)</f>
        <v>-</v>
      </c>
      <c r="T144" s="135" t="str">
        <f>IF(T136="-","-",SUM(T136:T143)*'3j EBIT'!$E$8)</f>
        <v>-</v>
      </c>
      <c r="U144" s="135" t="str">
        <f>IF(U136="-","-",SUM(U136:U143)*'3j EBIT'!$E$8)</f>
        <v>-</v>
      </c>
      <c r="V144" s="135" t="str">
        <f>IF(V136="-","-",SUM(V136:V143)*'3j EBIT'!$E$8)</f>
        <v>-</v>
      </c>
      <c r="W144" s="135" t="str">
        <f>IF(W136="-","-",SUM(W136:W143)*'3j EBIT'!$E$8)</f>
        <v>-</v>
      </c>
      <c r="X144" s="135" t="str">
        <f>IF(X136="-","-",SUM(X136:X143)*'3j EBIT'!$E$8)</f>
        <v>-</v>
      </c>
      <c r="Y144" s="135" t="str">
        <f>IF(Y136="-","-",SUM(Y136:Y143)*'3j EBIT'!$E$8)</f>
        <v>-</v>
      </c>
      <c r="Z144" s="135" t="str">
        <f>IF(Z136="-","-",SUM(Z136:Z143)*'3j EBIT'!$E$8)</f>
        <v>-</v>
      </c>
      <c r="AA144" s="29"/>
    </row>
    <row r="145" spans="1:27" s="30" customFormat="1" ht="11.5" x14ac:dyDescent="0.25">
      <c r="A145" s="273">
        <v>10</v>
      </c>
      <c r="B145" s="138" t="s">
        <v>294</v>
      </c>
      <c r="C145" s="188" t="s">
        <v>549</v>
      </c>
      <c r="D145" s="141" t="s">
        <v>330</v>
      </c>
      <c r="E145" s="141"/>
      <c r="F145" s="31"/>
      <c r="G145" s="135">
        <f>IF(G136="-","-",SUM(G136:G138,G140:G144)*'3k HAP'!$E$9)</f>
        <v>5.7503067078335626</v>
      </c>
      <c r="H145" s="135">
        <f>IF(H136="-","-",SUM(H136:H138,H140:H144)*'3k HAP'!$E$9)</f>
        <v>5.4350501877905133</v>
      </c>
      <c r="I145" s="135">
        <f>IF(I136="-","-",SUM(I136:I138,I140:I144)*'3k HAP'!$E$9)</f>
        <v>5.4640530265498741</v>
      </c>
      <c r="J145" s="135">
        <f>IF(J136="-","-",SUM(J136:J138,J140:J144)*'3k HAP'!$E$9)</f>
        <v>5.3327266948773895</v>
      </c>
      <c r="K145" s="135">
        <f>IF(K136="-","-",SUM(K136:K138,K140:K144)*'3k HAP'!$E$9)</f>
        <v>5.9883147645028671</v>
      </c>
      <c r="L145" s="135">
        <f>IF(L136="-","-",SUM(L136:L138,L140:L144)*'3k HAP'!$E$9)</f>
        <v>5.8832089679657926</v>
      </c>
      <c r="M145" s="135">
        <f>IF(M136="-","-",SUM(M136:M138,M140:M144)*'3k HAP'!$E$9)</f>
        <v>6.5359800940556889</v>
      </c>
      <c r="N145" s="135">
        <f>IF(N136="-","-",SUM(N136:N138,N140:N144)*'3k HAP'!$E$9)</f>
        <v>6.8948820908519881</v>
      </c>
      <c r="O145" s="31"/>
      <c r="P145" s="135" t="str">
        <f>IF(P136="-","-",SUM(P136:P138,P140:P144)*'3k HAP'!$E$9)</f>
        <v>-</v>
      </c>
      <c r="Q145" s="135" t="str">
        <f>IF(Q136="-","-",SUM(Q136:Q138,Q140:Q144)*'3k HAP'!$E$9)</f>
        <v>-</v>
      </c>
      <c r="R145" s="135" t="str">
        <f>IF(R136="-","-",SUM(R136:R138,R140:R144)*'3k HAP'!$E$9)</f>
        <v>-</v>
      </c>
      <c r="S145" s="135" t="str">
        <f>IF(S136="-","-",SUM(S136:S138,S140:S144)*'3k HAP'!$E$9)</f>
        <v>-</v>
      </c>
      <c r="T145" s="135" t="str">
        <f>IF(T136="-","-",SUM(T136:T138,T140:T144)*'3k HAP'!$E$9)</f>
        <v>-</v>
      </c>
      <c r="U145" s="135" t="str">
        <f>IF(U136="-","-",SUM(U136:U138,U140:U144)*'3k HAP'!$E$9)</f>
        <v>-</v>
      </c>
      <c r="V145" s="135" t="str">
        <f>IF(V136="-","-",SUM(V136:V138,V140:V144)*'3k HAP'!$E$9)</f>
        <v>-</v>
      </c>
      <c r="W145" s="135" t="str">
        <f>IF(W136="-","-",SUM(W136:W138,W140:W144)*'3k HAP'!$E$9)</f>
        <v>-</v>
      </c>
      <c r="X145" s="135" t="str">
        <f>IF(X136="-","-",SUM(X136:X138,X140:X144)*'3k HAP'!$E$9)</f>
        <v>-</v>
      </c>
      <c r="Y145" s="135" t="str">
        <f>IF(Y136="-","-",SUM(Y136:Y138,Y140:Y144)*'3k HAP'!$E$9)</f>
        <v>-</v>
      </c>
      <c r="Z145" s="135" t="str">
        <f>IF(Z136="-","-",SUM(Z136:Z138,Z140:Z144)*'3k HAP'!$E$9)</f>
        <v>-</v>
      </c>
      <c r="AA145" s="29"/>
    </row>
    <row r="146" spans="1:27" s="30" customFormat="1" ht="11.5" x14ac:dyDescent="0.25">
      <c r="A146" s="273">
        <v>11</v>
      </c>
      <c r="B146" s="138" t="s">
        <v>46</v>
      </c>
      <c r="C146" s="138" t="str">
        <f>B146&amp;"_"&amp;D146</f>
        <v>Total_Yorkshire</v>
      </c>
      <c r="D146" s="141" t="s">
        <v>330</v>
      </c>
      <c r="E146" s="193"/>
      <c r="F146" s="31"/>
      <c r="G146" s="135">
        <f t="shared" ref="G146:N146" si="22">IF(G136="-","-",SUM(G136:G145))</f>
        <v>524.18244119832718</v>
      </c>
      <c r="H146" s="135">
        <f t="shared" si="22"/>
        <v>502.84335011248544</v>
      </c>
      <c r="I146" s="135">
        <f t="shared" si="22"/>
        <v>509.623497477988</v>
      </c>
      <c r="J146" s="135">
        <f t="shared" si="22"/>
        <v>499.85404001393522</v>
      </c>
      <c r="K146" s="135">
        <f t="shared" si="22"/>
        <v>539.25066219320036</v>
      </c>
      <c r="L146" s="135">
        <f t="shared" si="22"/>
        <v>532.78806727402116</v>
      </c>
      <c r="M146" s="135">
        <f t="shared" si="22"/>
        <v>575.61567639021348</v>
      </c>
      <c r="N146" s="135">
        <f t="shared" si="22"/>
        <v>600.37160386250491</v>
      </c>
      <c r="O146" s="31"/>
      <c r="P146" s="135" t="str">
        <f t="shared" ref="P146:Z146" si="23">IF(P136="-","-",SUM(P136:P145))</f>
        <v>-</v>
      </c>
      <c r="Q146" s="135" t="str">
        <f t="shared" si="23"/>
        <v>-</v>
      </c>
      <c r="R146" s="135" t="str">
        <f t="shared" si="23"/>
        <v>-</v>
      </c>
      <c r="S146" s="135" t="str">
        <f t="shared" si="23"/>
        <v>-</v>
      </c>
      <c r="T146" s="135" t="str">
        <f t="shared" si="23"/>
        <v>-</v>
      </c>
      <c r="U146" s="135" t="str">
        <f t="shared" si="23"/>
        <v>-</v>
      </c>
      <c r="V146" s="135" t="str">
        <f t="shared" si="23"/>
        <v>-</v>
      </c>
      <c r="W146" s="135" t="str">
        <f t="shared" si="23"/>
        <v>-</v>
      </c>
      <c r="X146" s="135" t="str">
        <f t="shared" si="23"/>
        <v>-</v>
      </c>
      <c r="Y146" s="135" t="str">
        <f t="shared" si="23"/>
        <v>-</v>
      </c>
      <c r="Z146" s="135" t="str">
        <f t="shared" si="23"/>
        <v>-</v>
      </c>
      <c r="AA146" s="29"/>
    </row>
    <row r="147" spans="1:27" s="30" customFormat="1" ht="11.5" x14ac:dyDescent="0.25">
      <c r="A147" s="273">
        <v>1</v>
      </c>
      <c r="B147" s="142" t="s">
        <v>353</v>
      </c>
      <c r="C147" s="142" t="s">
        <v>344</v>
      </c>
      <c r="D147" s="140" t="s">
        <v>331</v>
      </c>
      <c r="E147" s="192"/>
      <c r="F147" s="31"/>
      <c r="G147" s="41">
        <f>IF('3a DF'!H26="-","-",'3a DF'!H26)</f>
        <v>190.64915982115176</v>
      </c>
      <c r="H147" s="41">
        <f>'3a DF'!I26</f>
        <v>170.78321566741144</v>
      </c>
      <c r="I147" s="41">
        <f>'3a DF'!J26</f>
        <v>153.84108715309662</v>
      </c>
      <c r="J147" s="41">
        <f>'3a DF'!K26</f>
        <v>146.19751832371708</v>
      </c>
      <c r="K147" s="41">
        <f>'3a DF'!L26</f>
        <v>171.02682899558283</v>
      </c>
      <c r="L147" s="41">
        <f>'3a DF'!M26</f>
        <v>164.39792764854059</v>
      </c>
      <c r="M147" s="41">
        <f>'3a DF'!N26</f>
        <v>173.48201690262516</v>
      </c>
      <c r="N147" s="41">
        <f>'3a DF'!O26</f>
        <v>193.03474986075636</v>
      </c>
      <c r="O147" s="31"/>
      <c r="P147" s="41" t="str">
        <f>'3a DF'!Q26</f>
        <v>-</v>
      </c>
      <c r="Q147" s="41" t="str">
        <f>'3a DF'!R26</f>
        <v>-</v>
      </c>
      <c r="R147" s="41" t="str">
        <f>'3a DF'!S26</f>
        <v>-</v>
      </c>
      <c r="S147" s="41" t="str">
        <f>'3a DF'!T26</f>
        <v>-</v>
      </c>
      <c r="T147" s="41" t="str">
        <f>'3a DF'!U26</f>
        <v>-</v>
      </c>
      <c r="U147" s="41" t="str">
        <f>'3a DF'!V26</f>
        <v>-</v>
      </c>
      <c r="V147" s="41" t="str">
        <f>'3a DF'!W26</f>
        <v>-</v>
      </c>
      <c r="W147" s="41" t="str">
        <f>'3a DF'!X26</f>
        <v>-</v>
      </c>
      <c r="X147" s="41" t="str">
        <f>'3a DF'!Y26</f>
        <v>-</v>
      </c>
      <c r="Y147" s="41" t="str">
        <f>'3a DF'!Z26</f>
        <v>-</v>
      </c>
      <c r="Z147" s="41" t="str">
        <f>'3a DF'!AA26</f>
        <v>-</v>
      </c>
      <c r="AA147" s="29"/>
    </row>
    <row r="148" spans="1:27" s="30" customFormat="1" ht="11.5" x14ac:dyDescent="0.25">
      <c r="A148" s="273">
        <v>2</v>
      </c>
      <c r="B148" s="142" t="s">
        <v>353</v>
      </c>
      <c r="C148" s="142" t="s">
        <v>303</v>
      </c>
      <c r="D148" s="140" t="s">
        <v>331</v>
      </c>
      <c r="E148" s="192"/>
      <c r="F148" s="31"/>
      <c r="G148" s="41">
        <f>IF('3b CM'!F25="-","-",'3b CM'!F25)</f>
        <v>5.699433111382092E-2</v>
      </c>
      <c r="H148" s="41">
        <f>'3b CM'!G25</f>
        <v>8.5491496670731373E-2</v>
      </c>
      <c r="I148" s="41">
        <f>'3b CM'!H25</f>
        <v>0.26920342932824498</v>
      </c>
      <c r="J148" s="41">
        <f>'3b CM'!I25</f>
        <v>0.27376647994897541</v>
      </c>
      <c r="K148" s="41">
        <f>'3b CM'!J25</f>
        <v>3.5162001540145398</v>
      </c>
      <c r="L148" s="41">
        <f>'3b CM'!K25</f>
        <v>3.411069454584279</v>
      </c>
      <c r="M148" s="41">
        <f>'3b CM'!L25</f>
        <v>11.796224299080484</v>
      </c>
      <c r="N148" s="41">
        <f>'3b CM'!M25</f>
        <v>11.213826361017571</v>
      </c>
      <c r="O148" s="31"/>
      <c r="P148" s="41" t="str">
        <f>'3b CM'!O25</f>
        <v>-</v>
      </c>
      <c r="Q148" s="41" t="str">
        <f>'3b CM'!P25</f>
        <v>-</v>
      </c>
      <c r="R148" s="41" t="str">
        <f>'3b CM'!Q25</f>
        <v>-</v>
      </c>
      <c r="S148" s="41" t="str">
        <f>'3b CM'!R25</f>
        <v>-</v>
      </c>
      <c r="T148" s="41" t="str">
        <f>'3b CM'!S25</f>
        <v>-</v>
      </c>
      <c r="U148" s="41" t="str">
        <f>'3b CM'!T25</f>
        <v>-</v>
      </c>
      <c r="V148" s="41" t="str">
        <f>'3b CM'!U25</f>
        <v>-</v>
      </c>
      <c r="W148" s="41" t="str">
        <f>'3b CM'!V25</f>
        <v>-</v>
      </c>
      <c r="X148" s="41" t="str">
        <f>'3b CM'!W25</f>
        <v>-</v>
      </c>
      <c r="Y148" s="41" t="str">
        <f>'3b CM'!X25</f>
        <v>-</v>
      </c>
      <c r="Z148" s="41" t="str">
        <f>'3b CM'!Y25</f>
        <v>-</v>
      </c>
      <c r="AA148" s="29"/>
    </row>
    <row r="149" spans="1:27" s="30" customFormat="1" ht="11.5" x14ac:dyDescent="0.25">
      <c r="A149" s="273">
        <v>3</v>
      </c>
      <c r="B149" s="142" t="s">
        <v>2</v>
      </c>
      <c r="C149" s="142" t="s">
        <v>345</v>
      </c>
      <c r="D149" s="140" t="s">
        <v>331</v>
      </c>
      <c r="E149" s="192"/>
      <c r="F149" s="31"/>
      <c r="G149" s="41">
        <f>IF('3c PC'!G26="-","-",'3c PC'!G26)</f>
        <v>68.696846532777627</v>
      </c>
      <c r="H149" s="41">
        <f>'3c PC'!H26</f>
        <v>68.676671216342328</v>
      </c>
      <c r="I149" s="41">
        <f>'3c PC'!I26</f>
        <v>86.636741851488935</v>
      </c>
      <c r="J149" s="41">
        <f>'3c PC'!J26</f>
        <v>85.631797942264583</v>
      </c>
      <c r="K149" s="41">
        <f>'3c PC'!K26</f>
        <v>97.937451136388688</v>
      </c>
      <c r="L149" s="41">
        <f>'3c PC'!L26</f>
        <v>97.118570378104408</v>
      </c>
      <c r="M149" s="41">
        <f>'3c PC'!M26</f>
        <v>118.38200017246123</v>
      </c>
      <c r="N149" s="41">
        <f>'3c PC'!N26</f>
        <v>116.21669400000823</v>
      </c>
      <c r="O149" s="31"/>
      <c r="P149" s="41" t="str">
        <f>'3c PC'!P26</f>
        <v>-</v>
      </c>
      <c r="Q149" s="41" t="str">
        <f>'3c PC'!Q26</f>
        <v>-</v>
      </c>
      <c r="R149" s="41" t="str">
        <f>'3c PC'!R26</f>
        <v>-</v>
      </c>
      <c r="S149" s="41" t="str">
        <f>'3c PC'!S26</f>
        <v>-</v>
      </c>
      <c r="T149" s="41" t="str">
        <f>'3c PC'!T26</f>
        <v>-</v>
      </c>
      <c r="U149" s="41" t="str">
        <f>'3c PC'!U26</f>
        <v>-</v>
      </c>
      <c r="V149" s="41" t="str">
        <f>'3c PC'!V26</f>
        <v>-</v>
      </c>
      <c r="W149" s="41" t="str">
        <f>'3c PC'!W26</f>
        <v>-</v>
      </c>
      <c r="X149" s="41" t="str">
        <f>'3c PC'!X26</f>
        <v>-</v>
      </c>
      <c r="Y149" s="41" t="str">
        <f>'3c PC'!Y26</f>
        <v>-</v>
      </c>
      <c r="Z149" s="41" t="str">
        <f>'3c PC'!Z26</f>
        <v>-</v>
      </c>
      <c r="AA149" s="29"/>
    </row>
    <row r="150" spans="1:27" s="30" customFormat="1" ht="11.5" x14ac:dyDescent="0.25">
      <c r="A150" s="273">
        <v>4</v>
      </c>
      <c r="B150" s="142" t="s">
        <v>355</v>
      </c>
      <c r="C150" s="142" t="s">
        <v>346</v>
      </c>
      <c r="D150" s="140" t="s">
        <v>331</v>
      </c>
      <c r="E150" s="192"/>
      <c r="F150" s="31"/>
      <c r="G150" s="41">
        <f>IF('3d NC-Elec'!H40="-","-",'3d NC-Elec'!H40)</f>
        <v>123.95014913709178</v>
      </c>
      <c r="H150" s="41">
        <f>'3d NC-Elec'!I40</f>
        <v>124.69829893079482</v>
      </c>
      <c r="I150" s="41">
        <f>'3d NC-Elec'!J40</f>
        <v>139.99637776476746</v>
      </c>
      <c r="J150" s="41">
        <f>'3d NC-Elec'!K40</f>
        <v>139.43366824353919</v>
      </c>
      <c r="K150" s="41">
        <f>'3d NC-Elec'!L40</f>
        <v>124.74872860420707</v>
      </c>
      <c r="L150" s="41">
        <f>'3d NC-Elec'!M40</f>
        <v>125.64562112079527</v>
      </c>
      <c r="M150" s="41">
        <f>'3d NC-Elec'!N40</f>
        <v>125.42362347896896</v>
      </c>
      <c r="N150" s="41">
        <f>'3d NC-Elec'!O40</f>
        <v>125.02842728643076</v>
      </c>
      <c r="O150" s="31"/>
      <c r="P150" s="41" t="str">
        <f>'3d NC-Elec'!Q40</f>
        <v>-</v>
      </c>
      <c r="Q150" s="41" t="str">
        <f>'3d NC-Elec'!R40</f>
        <v>-</v>
      </c>
      <c r="R150" s="41" t="str">
        <f>'3d NC-Elec'!S40</f>
        <v>-</v>
      </c>
      <c r="S150" s="41" t="str">
        <f>'3d NC-Elec'!T40</f>
        <v>-</v>
      </c>
      <c r="T150" s="41" t="str">
        <f>'3d NC-Elec'!U40</f>
        <v>-</v>
      </c>
      <c r="U150" s="41" t="str">
        <f>'3d NC-Elec'!V40</f>
        <v>-</v>
      </c>
      <c r="V150" s="41" t="str">
        <f>'3d NC-Elec'!W40</f>
        <v>-</v>
      </c>
      <c r="W150" s="41" t="str">
        <f>'3d NC-Elec'!X40</f>
        <v>-</v>
      </c>
      <c r="X150" s="41" t="str">
        <f>'3d NC-Elec'!Y40</f>
        <v>-</v>
      </c>
      <c r="Y150" s="41" t="str">
        <f>'3d NC-Elec'!Z40</f>
        <v>-</v>
      </c>
      <c r="Z150" s="41" t="str">
        <f>'3d NC-Elec'!AA40</f>
        <v>-</v>
      </c>
      <c r="AA150" s="29"/>
    </row>
    <row r="151" spans="1:27" s="30" customFormat="1" ht="11.5" x14ac:dyDescent="0.25">
      <c r="A151" s="273">
        <v>5</v>
      </c>
      <c r="B151" s="142" t="s">
        <v>352</v>
      </c>
      <c r="C151" s="142" t="s">
        <v>347</v>
      </c>
      <c r="D151" s="140" t="s">
        <v>331</v>
      </c>
      <c r="E151" s="192"/>
      <c r="F151" s="31"/>
      <c r="G151" s="41">
        <f>IF('3f CPIH'!C$16="-","-",'3g OC '!$E$8*('3f CPIH'!C$16/'3f CPIH'!$G$16))</f>
        <v>76.533089989502642</v>
      </c>
      <c r="H151" s="41">
        <f>IF('3f CPIH'!D$16="-","-",'3g OC '!$E$8*('3f CPIH'!D$16/'3f CPIH'!$G$16))</f>
        <v>76.686309388881014</v>
      </c>
      <c r="I151" s="41">
        <f>IF('3f CPIH'!E$16="-","-",'3g OC '!$E$8*('3f CPIH'!E$16/'3f CPIH'!$G$16))</f>
        <v>76.916138487948601</v>
      </c>
      <c r="J151" s="41">
        <f>IF('3f CPIH'!F$16="-","-",'3g OC '!$E$8*('3f CPIH'!F$16/'3f CPIH'!$G$16))</f>
        <v>77.375796686083746</v>
      </c>
      <c r="K151" s="41">
        <f>IF('3f CPIH'!G$16="-","-",'3g OC '!$E$8*('3f CPIH'!G$16/'3f CPIH'!$G$16))</f>
        <v>78.29511308235405</v>
      </c>
      <c r="L151" s="41">
        <f>IF('3f CPIH'!H$16="-","-",'3g OC '!$E$8*('3f CPIH'!H$16/'3f CPIH'!$G$16))</f>
        <v>79.291039178313554</v>
      </c>
      <c r="M151" s="41">
        <f>IF('3f CPIH'!I$16="-","-",'3g OC '!$E$8*('3f CPIH'!I$16/'3f CPIH'!$G$16))</f>
        <v>80.440184673651416</v>
      </c>
      <c r="N151" s="41">
        <f>IF('3f CPIH'!J$16="-","-",'3g OC '!$E$8*('3f CPIH'!J$16/'3f CPIH'!$G$16))</f>
        <v>81.129671970854147</v>
      </c>
      <c r="O151" s="31"/>
      <c r="P151" s="41">
        <f>IF('3f CPIH'!L$16="-","-",'3g OC '!$E$8*('3f CPIH'!L$16/'3f CPIH'!$G$16))</f>
        <v>81.129671970854147</v>
      </c>
      <c r="Q151" s="41" t="str">
        <f>IF('3f CPIH'!M$16="-","-",'3g OC '!$E$8*('3f CPIH'!M$16/'3f CPIH'!$G$16))</f>
        <v>-</v>
      </c>
      <c r="R151" s="41" t="str">
        <f>IF('3f CPIH'!N$16="-","-",'3g OC '!$E$8*('3f CPIH'!N$16/'3f CPIH'!$G$16))</f>
        <v>-</v>
      </c>
      <c r="S151" s="41" t="str">
        <f>IF('3f CPIH'!O$16="-","-",'3g OC '!$E$8*('3f CPIH'!O$16/'3f CPIH'!$G$16))</f>
        <v>-</v>
      </c>
      <c r="T151" s="41" t="str">
        <f>IF('3f CPIH'!P$16="-","-",'3g OC '!$E$8*('3f CPIH'!P$16/'3f CPIH'!$G$16))</f>
        <v>-</v>
      </c>
      <c r="U151" s="41" t="str">
        <f>IF('3f CPIH'!Q$16="-","-",'3g OC '!$E$8*('3f CPIH'!Q$16/'3f CPIH'!$G$16))</f>
        <v>-</v>
      </c>
      <c r="V151" s="41" t="str">
        <f>IF('3f CPIH'!R$16="-","-",'3g OC '!$E$8*('3f CPIH'!R$16/'3f CPIH'!$G$16))</f>
        <v>-</v>
      </c>
      <c r="W151" s="41" t="str">
        <f>IF('3f CPIH'!S$16="-","-",'3g OC '!$E$8*('3f CPIH'!S$16/'3f CPIH'!$G$16))</f>
        <v>-</v>
      </c>
      <c r="X151" s="41" t="str">
        <f>IF('3f CPIH'!T$16="-","-",'3g OC '!$E$8*('3f CPIH'!T$16/'3f CPIH'!$G$16))</f>
        <v>-</v>
      </c>
      <c r="Y151" s="41" t="str">
        <f>IF('3f CPIH'!U$16="-","-",'3g OC '!$E$8*('3f CPIH'!U$16/'3f CPIH'!$G$16))</f>
        <v>-</v>
      </c>
      <c r="Z151" s="41" t="str">
        <f>IF('3f CPIH'!V$16="-","-",'3g OC '!$E$8*('3f CPIH'!V$16/'3f CPIH'!$G$16))</f>
        <v>-</v>
      </c>
      <c r="AA151" s="29"/>
    </row>
    <row r="152" spans="1:27" s="30" customFormat="1" ht="11.5" x14ac:dyDescent="0.25">
      <c r="A152" s="273">
        <v>6</v>
      </c>
      <c r="B152" s="142" t="s">
        <v>352</v>
      </c>
      <c r="C152" s="142" t="s">
        <v>45</v>
      </c>
      <c r="D152" s="140" t="s">
        <v>331</v>
      </c>
      <c r="E152" s="192"/>
      <c r="F152" s="31"/>
      <c r="G152" s="41" t="s">
        <v>336</v>
      </c>
      <c r="H152" s="41" t="s">
        <v>336</v>
      </c>
      <c r="I152" s="41" t="s">
        <v>336</v>
      </c>
      <c r="J152" s="41" t="s">
        <v>336</v>
      </c>
      <c r="K152" s="41">
        <f>IF('3h SMNCC'!F$36="-","-",'3h SMNCC'!F$36)</f>
        <v>0</v>
      </c>
      <c r="L152" s="41">
        <f>IF('3h SMNCC'!G$36="-","-",'3h SMNCC'!G$36)</f>
        <v>-0.20799732489328449</v>
      </c>
      <c r="M152" s="41">
        <f>IF('3h SMNCC'!H$36="-","-",'3h SMNCC'!H$36)</f>
        <v>2.3528451635617831</v>
      </c>
      <c r="N152" s="41">
        <f>IF('3h SMNCC'!I$36="-","-",'3h SMNCC'!I$36)</f>
        <v>7.276170729762069</v>
      </c>
      <c r="O152" s="31"/>
      <c r="P152" s="41" t="str">
        <f>IF('3h SMNCC'!K$36="-","-",'3h SMNCC'!K$36)</f>
        <v>-</v>
      </c>
      <c r="Q152" s="41" t="str">
        <f>IF('3h SMNCC'!L$36="-","-",'3h SMNCC'!L$36)</f>
        <v>-</v>
      </c>
      <c r="R152" s="41" t="str">
        <f>IF('3h SMNCC'!M$36="-","-",'3h SMNCC'!M$36)</f>
        <v>-</v>
      </c>
      <c r="S152" s="41" t="str">
        <f>IF('3h SMNCC'!N$36="-","-",'3h SMNCC'!N$36)</f>
        <v>-</v>
      </c>
      <c r="T152" s="41" t="str">
        <f>IF('3h SMNCC'!O$36="-","-",'3h SMNCC'!O$36)</f>
        <v>-</v>
      </c>
      <c r="U152" s="41" t="str">
        <f>IF('3h SMNCC'!P$36="-","-",'3h SMNCC'!P$36)</f>
        <v>-</v>
      </c>
      <c r="V152" s="41" t="str">
        <f>IF('3h SMNCC'!Q$36="-","-",'3h SMNCC'!Q$36)</f>
        <v>-</v>
      </c>
      <c r="W152" s="41" t="str">
        <f>IF('3h SMNCC'!R$36="-","-",'3h SMNCC'!R$36)</f>
        <v>-</v>
      </c>
      <c r="X152" s="41" t="str">
        <f>IF('3h SMNCC'!S$36="-","-",'3h SMNCC'!S$36)</f>
        <v>-</v>
      </c>
      <c r="Y152" s="41" t="str">
        <f>IF('3h SMNCC'!T$36="-","-",'3h SMNCC'!T$36)</f>
        <v>-</v>
      </c>
      <c r="Z152" s="41" t="str">
        <f>IF('3h SMNCC'!U$36="-","-",'3h SMNCC'!U$36)</f>
        <v>-</v>
      </c>
      <c r="AA152" s="29"/>
    </row>
    <row r="153" spans="1:27" s="30" customFormat="1" ht="11.5" x14ac:dyDescent="0.25">
      <c r="A153" s="273">
        <v>7</v>
      </c>
      <c r="B153" s="142" t="s">
        <v>352</v>
      </c>
      <c r="C153" s="142" t="s">
        <v>399</v>
      </c>
      <c r="D153" s="140" t="s">
        <v>331</v>
      </c>
      <c r="E153" s="192"/>
      <c r="F153" s="31"/>
      <c r="G153" s="41">
        <f>IF('3f CPIH'!C$16="-","-",'3i PAAC PAP'!$G$8*('3f CPIH'!C$16/'3f CPIH'!$G$16))</f>
        <v>12.553203379941255</v>
      </c>
      <c r="H153" s="41">
        <f>IF('3f CPIH'!D$16="-","-",'3i PAAC PAP'!$G$8*('3f CPIH'!D$16/'3f CPIH'!$G$16))</f>
        <v>12.578334918239436</v>
      </c>
      <c r="I153" s="41">
        <f>IF('3f CPIH'!E$16="-","-",'3i PAAC PAP'!$G$8*('3f CPIH'!E$16/'3f CPIH'!$G$16))</f>
        <v>12.616032225686709</v>
      </c>
      <c r="J153" s="41">
        <f>IF('3f CPIH'!F$16="-","-",'3i PAAC PAP'!$G$8*('3f CPIH'!F$16/'3f CPIH'!$G$16))</f>
        <v>12.691426840581251</v>
      </c>
      <c r="K153" s="41">
        <f>IF('3f CPIH'!G$16="-","-",'3i PAAC PAP'!$G$8*('3f CPIH'!G$16/'3f CPIH'!$G$16))</f>
        <v>12.842216070370334</v>
      </c>
      <c r="L153" s="41">
        <f>IF('3f CPIH'!H$16="-","-",'3i PAAC PAP'!$G$8*('3f CPIH'!H$16/'3f CPIH'!$G$16))</f>
        <v>13.005571069308509</v>
      </c>
      <c r="M153" s="41">
        <f>IF('3f CPIH'!I$16="-","-",'3i PAAC PAP'!$G$8*('3f CPIH'!I$16/'3f CPIH'!$G$16))</f>
        <v>13.194057606544863</v>
      </c>
      <c r="N153" s="41">
        <f>IF('3f CPIH'!J$16="-","-",'3i PAAC PAP'!$G$8*('3f CPIH'!J$16/'3f CPIH'!$G$16))</f>
        <v>13.307149528886677</v>
      </c>
      <c r="O153" s="31"/>
      <c r="P153" s="41">
        <f>IF('3f CPIH'!L$16="-","-",'3i PAAC PAP'!$G$8*('3f CPIH'!L$16/'3f CPIH'!$G$16))</f>
        <v>13.307149528886677</v>
      </c>
      <c r="Q153" s="41" t="str">
        <f>IF('3f CPIH'!M$16="-","-",'3i PAAC PAP'!$G$8*('3f CPIH'!M$16/'3f CPIH'!$G$16))</f>
        <v>-</v>
      </c>
      <c r="R153" s="41" t="str">
        <f>IF('3f CPIH'!N$16="-","-",'3i PAAC PAP'!$G$8*('3f CPIH'!N$16/'3f CPIH'!$G$16))</f>
        <v>-</v>
      </c>
      <c r="S153" s="41" t="str">
        <f>IF('3f CPIH'!O$16="-","-",'3i PAAC PAP'!$G$8*('3f CPIH'!O$16/'3f CPIH'!$G$16))</f>
        <v>-</v>
      </c>
      <c r="T153" s="41" t="str">
        <f>IF('3f CPIH'!P$16="-","-",'3i PAAC PAP'!$G$8*('3f CPIH'!P$16/'3f CPIH'!$G$16))</f>
        <v>-</v>
      </c>
      <c r="U153" s="41" t="str">
        <f>IF('3f CPIH'!Q$16="-","-",'3i PAAC PAP'!$G$8*('3f CPIH'!Q$16/'3f CPIH'!$G$16))</f>
        <v>-</v>
      </c>
      <c r="V153" s="41" t="str">
        <f>IF('3f CPIH'!R$16="-","-",'3i PAAC PAP'!$G$8*('3f CPIH'!R$16/'3f CPIH'!$G$16))</f>
        <v>-</v>
      </c>
      <c r="W153" s="41" t="str">
        <f>IF('3f CPIH'!S$16="-","-",'3i PAAC PAP'!$G$8*('3f CPIH'!S$16/'3f CPIH'!$G$16))</f>
        <v>-</v>
      </c>
      <c r="X153" s="41" t="str">
        <f>IF('3f CPIH'!T$16="-","-",'3i PAAC PAP'!$G$8*('3f CPIH'!T$16/'3f CPIH'!$G$16))</f>
        <v>-</v>
      </c>
      <c r="Y153" s="41" t="str">
        <f>IF('3f CPIH'!U$16="-","-",'3i PAAC PAP'!$G$8*('3f CPIH'!U$16/'3f CPIH'!$G$16))</f>
        <v>-</v>
      </c>
      <c r="Z153" s="41" t="str">
        <f>IF('3f CPIH'!V$16="-","-",'3i PAAC PAP'!$G$8*('3f CPIH'!V$16/'3f CPIH'!$G$16))</f>
        <v>-</v>
      </c>
      <c r="AA153" s="29"/>
    </row>
    <row r="154" spans="1:27" s="30" customFormat="1" ht="11.5" x14ac:dyDescent="0.25">
      <c r="A154" s="273">
        <v>8</v>
      </c>
      <c r="B154" s="142" t="s">
        <v>352</v>
      </c>
      <c r="C154" s="142" t="s">
        <v>417</v>
      </c>
      <c r="D154" s="140" t="s">
        <v>331</v>
      </c>
      <c r="E154" s="192"/>
      <c r="F154" s="31"/>
      <c r="G154" s="41">
        <f>IF(G147="-","-",SUM(G147:G152)*'3i PAAC PAP'!$G$20)</f>
        <v>37.891387799849845</v>
      </c>
      <c r="H154" s="41">
        <f>IF(H147="-","-",SUM(H147:H152)*'3i PAAC PAP'!$G$20)</f>
        <v>36.329526026869708</v>
      </c>
      <c r="I154" s="41">
        <f>IF(I147="-","-",SUM(I147:I152)*'3i PAAC PAP'!$G$20)</f>
        <v>37.707924130741787</v>
      </c>
      <c r="J154" s="41">
        <f>IF(J147="-","-",SUM(J147:J152)*'3i PAAC PAP'!$G$20)</f>
        <v>36.987232840799905</v>
      </c>
      <c r="K154" s="41">
        <f>IF(K147="-","-",SUM(K147:K152)*'3i PAAC PAP'!$G$20)</f>
        <v>39.179855651916128</v>
      </c>
      <c r="L154" s="41">
        <f>IF(L147="-","-",SUM(L147:L152)*'3i PAAC PAP'!$G$20)</f>
        <v>38.696366231987831</v>
      </c>
      <c r="M154" s="41">
        <f>IF(M147="-","-",SUM(M147:M152)*'3i PAAC PAP'!$G$20)</f>
        <v>42.175051661556793</v>
      </c>
      <c r="N154" s="41">
        <f>IF(N147="-","-",SUM(N147:N152)*'3i PAAC PAP'!$G$20)</f>
        <v>43.989562576388991</v>
      </c>
      <c r="O154" s="31"/>
      <c r="P154" s="41" t="str">
        <f>IF(P147="-","-",SUM(P147:P152)*'3i PAAC PAP'!$G$20)</f>
        <v>-</v>
      </c>
      <c r="Q154" s="41" t="str">
        <f>IF(Q147="-","-",SUM(Q147:Q152)*'3i PAAC PAP'!$G$20)</f>
        <v>-</v>
      </c>
      <c r="R154" s="41" t="str">
        <f>IF(R147="-","-",SUM(R147:R152)*'3i PAAC PAP'!$G$20)</f>
        <v>-</v>
      </c>
      <c r="S154" s="41" t="str">
        <f>IF(S147="-","-",SUM(S147:S152)*'3i PAAC PAP'!$G$20)</f>
        <v>-</v>
      </c>
      <c r="T154" s="41" t="str">
        <f>IF(T147="-","-",SUM(T147:T152)*'3i PAAC PAP'!$G$20)</f>
        <v>-</v>
      </c>
      <c r="U154" s="41" t="str">
        <f>IF(U147="-","-",SUM(U147:U152)*'3i PAAC PAP'!$G$20)</f>
        <v>-</v>
      </c>
      <c r="V154" s="41" t="str">
        <f>IF(V147="-","-",SUM(V147:V152)*'3i PAAC PAP'!$G$20)</f>
        <v>-</v>
      </c>
      <c r="W154" s="41" t="str">
        <f>IF(W147="-","-",SUM(W147:W152)*'3i PAAC PAP'!$G$20)</f>
        <v>-</v>
      </c>
      <c r="X154" s="41" t="str">
        <f>IF(X147="-","-",SUM(X147:X152)*'3i PAAC PAP'!$G$20)</f>
        <v>-</v>
      </c>
      <c r="Y154" s="41" t="str">
        <f>IF(Y147="-","-",SUM(Y147:Y152)*'3i PAAC PAP'!$G$20)</f>
        <v>-</v>
      </c>
      <c r="Z154" s="41" t="str">
        <f>IF(Z147="-","-",SUM(Z147:Z152)*'3i PAAC PAP'!$G$20)</f>
        <v>-</v>
      </c>
      <c r="AA154" s="29"/>
    </row>
    <row r="155" spans="1:27" s="30" customFormat="1" ht="11.5" x14ac:dyDescent="0.25">
      <c r="A155" s="273">
        <v>9</v>
      </c>
      <c r="B155" s="142" t="s">
        <v>398</v>
      </c>
      <c r="C155" s="142" t="s">
        <v>548</v>
      </c>
      <c r="D155" s="140" t="s">
        <v>331</v>
      </c>
      <c r="E155" s="192"/>
      <c r="F155" s="31"/>
      <c r="G155" s="41">
        <f>IF(G147="-","-",SUM(G147:G154)*'3j EBIT'!$E$8)</f>
        <v>9.6962857888371445</v>
      </c>
      <c r="H155" s="41">
        <f>IF(H147="-","-",SUM(H147:H154)*'3j EBIT'!$E$8)</f>
        <v>9.306919105258979</v>
      </c>
      <c r="I155" s="41">
        <f>IF(I147="-","-",SUM(I147:I154)*'3j EBIT'!$E$8)</f>
        <v>9.6516865958181093</v>
      </c>
      <c r="J155" s="41">
        <f>IF(J147="-","-",SUM(J147:J154)*'3j EBIT'!$E$8)</f>
        <v>9.4732329397817594</v>
      </c>
      <c r="K155" s="41">
        <f>IF(K147="-","-",SUM(K147:K154)*'3j EBIT'!$E$8)</f>
        <v>10.02338148020184</v>
      </c>
      <c r="L155" s="41">
        <f>IF(L147="-","-",SUM(L147:L154)*'3j EBIT'!$E$8)</f>
        <v>9.9058051873780819</v>
      </c>
      <c r="M155" s="41">
        <f>IF(M147="-","-",SUM(M147:M154)*'3j EBIT'!$E$8)</f>
        <v>10.777674075210564</v>
      </c>
      <c r="N155" s="41">
        <f>IF(N147="-","-",SUM(N147:N154)*'3j EBIT'!$E$8)</f>
        <v>11.23272879396799</v>
      </c>
      <c r="O155" s="31"/>
      <c r="P155" s="41" t="str">
        <f>IF(P147="-","-",SUM(P147:P154)*'3j EBIT'!$E$8)</f>
        <v>-</v>
      </c>
      <c r="Q155" s="41" t="str">
        <f>IF(Q147="-","-",SUM(Q147:Q154)*'3j EBIT'!$E$8)</f>
        <v>-</v>
      </c>
      <c r="R155" s="41" t="str">
        <f>IF(R147="-","-",SUM(R147:R154)*'3j EBIT'!$E$8)</f>
        <v>-</v>
      </c>
      <c r="S155" s="41" t="str">
        <f>IF(S147="-","-",SUM(S147:S154)*'3j EBIT'!$E$8)</f>
        <v>-</v>
      </c>
      <c r="T155" s="41" t="str">
        <f>IF(T147="-","-",SUM(T147:T154)*'3j EBIT'!$E$8)</f>
        <v>-</v>
      </c>
      <c r="U155" s="41" t="str">
        <f>IF(U147="-","-",SUM(U147:U154)*'3j EBIT'!$E$8)</f>
        <v>-</v>
      </c>
      <c r="V155" s="41" t="str">
        <f>IF(V147="-","-",SUM(V147:V154)*'3j EBIT'!$E$8)</f>
        <v>-</v>
      </c>
      <c r="W155" s="41" t="str">
        <f>IF(W147="-","-",SUM(W147:W154)*'3j EBIT'!$E$8)</f>
        <v>-</v>
      </c>
      <c r="X155" s="41" t="str">
        <f>IF(X147="-","-",SUM(X147:X154)*'3j EBIT'!$E$8)</f>
        <v>-</v>
      </c>
      <c r="Y155" s="41" t="str">
        <f>IF(Y147="-","-",SUM(Y147:Y154)*'3j EBIT'!$E$8)</f>
        <v>-</v>
      </c>
      <c r="Z155" s="41" t="str">
        <f>IF(Z147="-","-",SUM(Z147:Z154)*'3j EBIT'!$E$8)</f>
        <v>-</v>
      </c>
      <c r="AA155" s="29"/>
    </row>
    <row r="156" spans="1:27" s="30" customFormat="1" ht="11.5" x14ac:dyDescent="0.25">
      <c r="A156" s="273">
        <v>10</v>
      </c>
      <c r="B156" s="142" t="s">
        <v>294</v>
      </c>
      <c r="C156" s="145" t="s">
        <v>549</v>
      </c>
      <c r="D156" s="140" t="s">
        <v>331</v>
      </c>
      <c r="E156" s="133"/>
      <c r="F156" s="31"/>
      <c r="G156" s="41">
        <f>IF(G147="-","-",SUM(G147:G149,G151:G155)*'3k HAP'!$E$9)</f>
        <v>5.7338384267277851</v>
      </c>
      <c r="H156" s="41">
        <f>IF(H147="-","-",SUM(H147:H149,H151:H155)*'3k HAP'!$E$9)</f>
        <v>5.420702846501241</v>
      </c>
      <c r="I156" s="41">
        <f>IF(I147="-","-",SUM(I147:I149,I151:I155)*'3k HAP'!$E$9)</f>
        <v>5.4669170876050686</v>
      </c>
      <c r="J156" s="41">
        <f>IF(J147="-","-",SUM(J147:J149,J151:J155)*'3k HAP'!$E$9)</f>
        <v>5.3365114832353608</v>
      </c>
      <c r="K156" s="41">
        <f>IF(K147="-","-",SUM(K147:K149,K151:K155)*'3k HAP'!$E$9)</f>
        <v>5.9762353622194775</v>
      </c>
      <c r="L156" s="41">
        <f>IF(L147="-","-",SUM(L147:L149,L151:L155)*'3k HAP'!$E$9)</f>
        <v>5.87196500243315</v>
      </c>
      <c r="M156" s="41">
        <f>IF(M147="-","-",SUM(M147:M149,M151:M155)*'3k HAP'!$E$9)</f>
        <v>6.5520992048261313</v>
      </c>
      <c r="N156" s="41">
        <f>IF(N147="-","-",SUM(N147:N149,N151:N155)*'3k HAP'!$E$9)</f>
        <v>6.9111255237384208</v>
      </c>
      <c r="O156" s="31"/>
      <c r="P156" s="41" t="str">
        <f>IF(P147="-","-",SUM(P147:P149,P151:P155)*'3k HAP'!$E$9)</f>
        <v>-</v>
      </c>
      <c r="Q156" s="41" t="str">
        <f>IF(Q147="-","-",SUM(Q147:Q149,Q151:Q155)*'3k HAP'!$E$9)</f>
        <v>-</v>
      </c>
      <c r="R156" s="41" t="str">
        <f>IF(R147="-","-",SUM(R147:R149,R151:R155)*'3k HAP'!$E$9)</f>
        <v>-</v>
      </c>
      <c r="S156" s="41" t="str">
        <f>IF(S147="-","-",SUM(S147:S149,S151:S155)*'3k HAP'!$E$9)</f>
        <v>-</v>
      </c>
      <c r="T156" s="41" t="str">
        <f>IF(T147="-","-",SUM(T147:T149,T151:T155)*'3k HAP'!$E$9)</f>
        <v>-</v>
      </c>
      <c r="U156" s="41" t="str">
        <f>IF(U147="-","-",SUM(U147:U149,U151:U155)*'3k HAP'!$E$9)</f>
        <v>-</v>
      </c>
      <c r="V156" s="41" t="str">
        <f>IF(V147="-","-",SUM(V147:V149,V151:V155)*'3k HAP'!$E$9)</f>
        <v>-</v>
      </c>
      <c r="W156" s="41" t="str">
        <f>IF(W147="-","-",SUM(W147:W149,W151:W155)*'3k HAP'!$E$9)</f>
        <v>-</v>
      </c>
      <c r="X156" s="41" t="str">
        <f>IF(X147="-","-",SUM(X147:X149,X151:X155)*'3k HAP'!$E$9)</f>
        <v>-</v>
      </c>
      <c r="Y156" s="41" t="str">
        <f>IF(Y147="-","-",SUM(Y147:Y149,Y151:Y155)*'3k HAP'!$E$9)</f>
        <v>-</v>
      </c>
      <c r="Z156" s="41" t="str">
        <f>IF(Z147="-","-",SUM(Z147:Z149,Z151:Z155)*'3k HAP'!$E$9)</f>
        <v>-</v>
      </c>
      <c r="AA156" s="29"/>
    </row>
    <row r="157" spans="1:27" s="30" customFormat="1" ht="11.5" x14ac:dyDescent="0.25">
      <c r="A157" s="273">
        <v>11</v>
      </c>
      <c r="B157" s="142" t="s">
        <v>46</v>
      </c>
      <c r="C157" s="191" t="str">
        <f>B157&amp;"_"&amp;D157</f>
        <v>Total_Southern Scotland</v>
      </c>
      <c r="D157" s="140" t="s">
        <v>331</v>
      </c>
      <c r="E157" s="134"/>
      <c r="F157" s="31"/>
      <c r="G157" s="41">
        <f t="shared" ref="G157:N157" si="24">IF(G147="-","-",SUM(G147:G156))</f>
        <v>525.76095520699357</v>
      </c>
      <c r="H157" s="41">
        <f t="shared" si="24"/>
        <v>504.56546959696965</v>
      </c>
      <c r="I157" s="41">
        <f t="shared" si="24"/>
        <v>523.10210872648167</v>
      </c>
      <c r="J157" s="41">
        <f t="shared" si="24"/>
        <v>513.40095177995181</v>
      </c>
      <c r="K157" s="41">
        <f t="shared" si="24"/>
        <v>543.54601053725492</v>
      </c>
      <c r="L157" s="41">
        <f t="shared" si="24"/>
        <v>537.13593794655242</v>
      </c>
      <c r="M157" s="41">
        <f t="shared" si="24"/>
        <v>584.57577723848749</v>
      </c>
      <c r="N157" s="41">
        <f t="shared" si="24"/>
        <v>609.34010663181118</v>
      </c>
      <c r="O157" s="31"/>
      <c r="P157" s="41" t="str">
        <f t="shared" ref="P157:Z157" si="25">IF(P147="-","-",SUM(P147:P156))</f>
        <v>-</v>
      </c>
      <c r="Q157" s="41" t="str">
        <f t="shared" si="25"/>
        <v>-</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5" x14ac:dyDescent="0.25">
      <c r="A158" s="273">
        <v>1</v>
      </c>
      <c r="B158" s="138" t="s">
        <v>353</v>
      </c>
      <c r="C158" s="189" t="s">
        <v>344</v>
      </c>
      <c r="D158" s="141" t="s">
        <v>332</v>
      </c>
      <c r="E158" s="137"/>
      <c r="F158" s="31"/>
      <c r="G158" s="135">
        <f>IF('3a DF'!H27="-","-",'3a DF'!H27)</f>
        <v>190.71647146223884</v>
      </c>
      <c r="H158" s="135">
        <f>'3a DF'!I27</f>
        <v>170.84351332897728</v>
      </c>
      <c r="I158" s="135">
        <f>'3a DF'!J27</f>
        <v>153.89540313357415</v>
      </c>
      <c r="J158" s="135">
        <f>'3a DF'!K27</f>
        <v>146.24913562373803</v>
      </c>
      <c r="K158" s="135">
        <f>'3a DF'!L27</f>
        <v>171.08721266861033</v>
      </c>
      <c r="L158" s="135">
        <f>'3a DF'!M27</f>
        <v>164.45597088519435</v>
      </c>
      <c r="M158" s="135">
        <f>'3a DF'!N27</f>
        <v>171.45544600370846</v>
      </c>
      <c r="N158" s="135">
        <f>'3a DF'!O27</f>
        <v>190.77976912251043</v>
      </c>
      <c r="O158" s="31"/>
      <c r="P158" s="135" t="str">
        <f>'3a DF'!Q27</f>
        <v>-</v>
      </c>
      <c r="Q158" s="135" t="str">
        <f>'3a DF'!R27</f>
        <v>-</v>
      </c>
      <c r="R158" s="135" t="str">
        <f>'3a DF'!S27</f>
        <v>-</v>
      </c>
      <c r="S158" s="135" t="str">
        <f>'3a DF'!T27</f>
        <v>-</v>
      </c>
      <c r="T158" s="135" t="str">
        <f>'3a DF'!U27</f>
        <v>-</v>
      </c>
      <c r="U158" s="135" t="str">
        <f>'3a DF'!V27</f>
        <v>-</v>
      </c>
      <c r="V158" s="135" t="str">
        <f>'3a DF'!W27</f>
        <v>-</v>
      </c>
      <c r="W158" s="135" t="str">
        <f>'3a DF'!X27</f>
        <v>-</v>
      </c>
      <c r="X158" s="135" t="str">
        <f>'3a DF'!Y27</f>
        <v>-</v>
      </c>
      <c r="Y158" s="135" t="str">
        <f>'3a DF'!Z27</f>
        <v>-</v>
      </c>
      <c r="Z158" s="135" t="str">
        <f>'3a DF'!AA27</f>
        <v>-</v>
      </c>
      <c r="AA158" s="29"/>
    </row>
    <row r="159" spans="1:27" s="30" customFormat="1" ht="11.5" x14ac:dyDescent="0.25">
      <c r="A159" s="273">
        <v>2</v>
      </c>
      <c r="B159" s="138" t="s">
        <v>353</v>
      </c>
      <c r="C159" s="189" t="s">
        <v>303</v>
      </c>
      <c r="D159" s="141" t="s">
        <v>332</v>
      </c>
      <c r="E159" s="137"/>
      <c r="F159" s="31"/>
      <c r="G159" s="135">
        <f>IF('3b CM'!F26="-","-",'3b CM'!F26)</f>
        <v>5.6072589909823813E-2</v>
      </c>
      <c r="H159" s="135">
        <f>'3b CM'!G26</f>
        <v>8.4108884864735722E-2</v>
      </c>
      <c r="I159" s="135">
        <f>'3b CM'!H26</f>
        <v>0.26484973505339465</v>
      </c>
      <c r="J159" s="135">
        <f>'3b CM'!I26</f>
        <v>0.26933898970721293</v>
      </c>
      <c r="K159" s="135">
        <f>'3b CM'!J26</f>
        <v>3.459334383329669</v>
      </c>
      <c r="L159" s="135">
        <f>'3b CM'!K26</f>
        <v>3.3559039108443711</v>
      </c>
      <c r="M159" s="135">
        <f>'3b CM'!L26</f>
        <v>11.38196650616657</v>
      </c>
      <c r="N159" s="135">
        <f>'3b CM'!M26</f>
        <v>10.820021119555937</v>
      </c>
      <c r="O159" s="31"/>
      <c r="P159" s="135" t="str">
        <f>'3b CM'!O26</f>
        <v>-</v>
      </c>
      <c r="Q159" s="135" t="str">
        <f>'3b CM'!P26</f>
        <v>-</v>
      </c>
      <c r="R159" s="135" t="str">
        <f>'3b CM'!Q26</f>
        <v>-</v>
      </c>
      <c r="S159" s="135" t="str">
        <f>'3b CM'!R26</f>
        <v>-</v>
      </c>
      <c r="T159" s="135" t="str">
        <f>'3b CM'!S26</f>
        <v>-</v>
      </c>
      <c r="U159" s="135" t="str">
        <f>'3b CM'!T26</f>
        <v>-</v>
      </c>
      <c r="V159" s="135" t="str">
        <f>'3b CM'!U26</f>
        <v>-</v>
      </c>
      <c r="W159" s="135" t="str">
        <f>'3b CM'!V26</f>
        <v>-</v>
      </c>
      <c r="X159" s="135" t="str">
        <f>'3b CM'!W26</f>
        <v>-</v>
      </c>
      <c r="Y159" s="135" t="str">
        <f>'3b CM'!X26</f>
        <v>-</v>
      </c>
      <c r="Z159" s="135" t="str">
        <f>'3b CM'!Y26</f>
        <v>-</v>
      </c>
      <c r="AA159" s="29"/>
    </row>
    <row r="160" spans="1:27" s="30" customFormat="1" ht="11.5" x14ac:dyDescent="0.25">
      <c r="A160" s="273">
        <v>3</v>
      </c>
      <c r="B160" s="138" t="s">
        <v>2</v>
      </c>
      <c r="C160" s="189" t="s">
        <v>345</v>
      </c>
      <c r="D160" s="141" t="s">
        <v>332</v>
      </c>
      <c r="E160" s="137"/>
      <c r="F160" s="31"/>
      <c r="G160" s="135">
        <f>IF('3c PC'!G27="-","-",'3c PC'!G27)</f>
        <v>68.697157313013491</v>
      </c>
      <c r="H160" s="135">
        <f>'3c PC'!H27</f>
        <v>68.676977780389578</v>
      </c>
      <c r="I160" s="135">
        <f>'3c PC'!I27</f>
        <v>86.638075303725927</v>
      </c>
      <c r="J160" s="135">
        <f>'3c PC'!J27</f>
        <v>85.632815258881649</v>
      </c>
      <c r="K160" s="135">
        <f>'3c PC'!K27</f>
        <v>97.940918651094151</v>
      </c>
      <c r="L160" s="135">
        <f>'3c PC'!L27</f>
        <v>97.121632485490977</v>
      </c>
      <c r="M160" s="135">
        <f>'3c PC'!M27</f>
        <v>118.20051942227433</v>
      </c>
      <c r="N160" s="135">
        <f>'3c PC'!N27</f>
        <v>116.06049172438998</v>
      </c>
      <c r="O160" s="31"/>
      <c r="P160" s="135" t="str">
        <f>'3c PC'!P27</f>
        <v>-</v>
      </c>
      <c r="Q160" s="135" t="str">
        <f>'3c PC'!Q27</f>
        <v>-</v>
      </c>
      <c r="R160" s="135" t="str">
        <f>'3c PC'!R27</f>
        <v>-</v>
      </c>
      <c r="S160" s="135" t="str">
        <f>'3c PC'!S27</f>
        <v>-</v>
      </c>
      <c r="T160" s="135" t="str">
        <f>'3c PC'!T27</f>
        <v>-</v>
      </c>
      <c r="U160" s="135" t="str">
        <f>'3c PC'!U27</f>
        <v>-</v>
      </c>
      <c r="V160" s="135" t="str">
        <f>'3c PC'!V27</f>
        <v>-</v>
      </c>
      <c r="W160" s="135" t="str">
        <f>'3c PC'!W27</f>
        <v>-</v>
      </c>
      <c r="X160" s="135" t="str">
        <f>'3c PC'!X27</f>
        <v>-</v>
      </c>
      <c r="Y160" s="135" t="str">
        <f>'3c PC'!Y27</f>
        <v>-</v>
      </c>
      <c r="Z160" s="135" t="str">
        <f>'3c PC'!Z27</f>
        <v>-</v>
      </c>
      <c r="AA160" s="29"/>
    </row>
    <row r="161" spans="1:27" s="30" customFormat="1" ht="11.5" x14ac:dyDescent="0.25">
      <c r="A161" s="273">
        <v>4</v>
      </c>
      <c r="B161" s="138" t="s">
        <v>355</v>
      </c>
      <c r="C161" s="189" t="s">
        <v>346</v>
      </c>
      <c r="D161" s="141" t="s">
        <v>332</v>
      </c>
      <c r="E161" s="137"/>
      <c r="F161" s="31"/>
      <c r="G161" s="135">
        <f>IF('3d NC-Elec'!H41="-","-",'3d NC-Elec'!H41)</f>
        <v>148.83755254249516</v>
      </c>
      <c r="H161" s="135">
        <f>'3d NC-Elec'!I41</f>
        <v>149.58596648207978</v>
      </c>
      <c r="I161" s="135">
        <f>'3d NC-Elec'!J41</f>
        <v>178.77397635531861</v>
      </c>
      <c r="J161" s="135">
        <f>'3d NC-Elec'!K41</f>
        <v>178.21106816077142</v>
      </c>
      <c r="K161" s="135">
        <f>'3d NC-Elec'!L41</f>
        <v>169.86460557365865</v>
      </c>
      <c r="L161" s="135">
        <f>'3d NC-Elec'!M41</f>
        <v>170.76181475205237</v>
      </c>
      <c r="M161" s="135">
        <f>'3d NC-Elec'!N41</f>
        <v>155.43898208447044</v>
      </c>
      <c r="N161" s="135">
        <f>'3d NC-Elec'!O41</f>
        <v>155.04840246901301</v>
      </c>
      <c r="O161" s="31"/>
      <c r="P161" s="135" t="str">
        <f>'3d NC-Elec'!Q41</f>
        <v>-</v>
      </c>
      <c r="Q161" s="135" t="str">
        <f>'3d NC-Elec'!R41</f>
        <v>-</v>
      </c>
      <c r="R161" s="135" t="str">
        <f>'3d NC-Elec'!S41</f>
        <v>-</v>
      </c>
      <c r="S161" s="135" t="str">
        <f>'3d NC-Elec'!T41</f>
        <v>-</v>
      </c>
      <c r="T161" s="135" t="str">
        <f>'3d NC-Elec'!U41</f>
        <v>-</v>
      </c>
      <c r="U161" s="135" t="str">
        <f>'3d NC-Elec'!V41</f>
        <v>-</v>
      </c>
      <c r="V161" s="135" t="str">
        <f>'3d NC-Elec'!W41</f>
        <v>-</v>
      </c>
      <c r="W161" s="135" t="str">
        <f>'3d NC-Elec'!X41</f>
        <v>-</v>
      </c>
      <c r="X161" s="135" t="str">
        <f>'3d NC-Elec'!Y41</f>
        <v>-</v>
      </c>
      <c r="Y161" s="135" t="str">
        <f>'3d NC-Elec'!Z41</f>
        <v>-</v>
      </c>
      <c r="Z161" s="135" t="str">
        <f>'3d NC-Elec'!AA41</f>
        <v>-</v>
      </c>
      <c r="AA161" s="29"/>
    </row>
    <row r="162" spans="1:27" s="30" customFormat="1" ht="11.5" x14ac:dyDescent="0.25">
      <c r="A162" s="273">
        <v>5</v>
      </c>
      <c r="B162" s="138" t="s">
        <v>352</v>
      </c>
      <c r="C162" s="189" t="s">
        <v>347</v>
      </c>
      <c r="D162" s="141" t="s">
        <v>332</v>
      </c>
      <c r="E162" s="137"/>
      <c r="F162" s="31"/>
      <c r="G162" s="135">
        <f>IF('3f CPIH'!C$16="-","-",'3g OC '!$E$8*('3f CPIH'!C$16/'3f CPIH'!$G$16))</f>
        <v>76.533089989502642</v>
      </c>
      <c r="H162" s="135">
        <f>IF('3f CPIH'!D$16="-","-",'3g OC '!$E$8*('3f CPIH'!D$16/'3f CPIH'!$G$16))</f>
        <v>76.686309388881014</v>
      </c>
      <c r="I162" s="135">
        <f>IF('3f CPIH'!E$16="-","-",'3g OC '!$E$8*('3f CPIH'!E$16/'3f CPIH'!$G$16))</f>
        <v>76.916138487948601</v>
      </c>
      <c r="J162" s="135">
        <f>IF('3f CPIH'!F$16="-","-",'3g OC '!$E$8*('3f CPIH'!F$16/'3f CPIH'!$G$16))</f>
        <v>77.375796686083746</v>
      </c>
      <c r="K162" s="135">
        <f>IF('3f CPIH'!G$16="-","-",'3g OC '!$E$8*('3f CPIH'!G$16/'3f CPIH'!$G$16))</f>
        <v>78.29511308235405</v>
      </c>
      <c r="L162" s="135">
        <f>IF('3f CPIH'!H$16="-","-",'3g OC '!$E$8*('3f CPIH'!H$16/'3f CPIH'!$G$16))</f>
        <v>79.291039178313554</v>
      </c>
      <c r="M162" s="135">
        <f>IF('3f CPIH'!I$16="-","-",'3g OC '!$E$8*('3f CPIH'!I$16/'3f CPIH'!$G$16))</f>
        <v>80.440184673651416</v>
      </c>
      <c r="N162" s="135">
        <f>IF('3f CPIH'!J$16="-","-",'3g OC '!$E$8*('3f CPIH'!J$16/'3f CPIH'!$G$16))</f>
        <v>81.129671970854147</v>
      </c>
      <c r="O162" s="31"/>
      <c r="P162" s="135">
        <f>IF('3f CPIH'!L$16="-","-",'3g OC '!$E$8*('3f CPIH'!L$16/'3f CPIH'!$G$16))</f>
        <v>81.129671970854147</v>
      </c>
      <c r="Q162" s="135" t="str">
        <f>IF('3f CPIH'!M$16="-","-",'3g OC '!$E$8*('3f CPIH'!M$16/'3f CPIH'!$G$16))</f>
        <v>-</v>
      </c>
      <c r="R162" s="135" t="str">
        <f>IF('3f CPIH'!N$16="-","-",'3g OC '!$E$8*('3f CPIH'!N$16/'3f CPIH'!$G$16))</f>
        <v>-</v>
      </c>
      <c r="S162" s="135" t="str">
        <f>IF('3f CPIH'!O$16="-","-",'3g OC '!$E$8*('3f CPIH'!O$16/'3f CPIH'!$G$16))</f>
        <v>-</v>
      </c>
      <c r="T162" s="135" t="str">
        <f>IF('3f CPIH'!P$16="-","-",'3g OC '!$E$8*('3f CPIH'!P$16/'3f CPIH'!$G$16))</f>
        <v>-</v>
      </c>
      <c r="U162" s="135" t="str">
        <f>IF('3f CPIH'!Q$16="-","-",'3g OC '!$E$8*('3f CPIH'!Q$16/'3f CPIH'!$G$16))</f>
        <v>-</v>
      </c>
      <c r="V162" s="135" t="str">
        <f>IF('3f CPIH'!R$16="-","-",'3g OC '!$E$8*('3f CPIH'!R$16/'3f CPIH'!$G$16))</f>
        <v>-</v>
      </c>
      <c r="W162" s="135" t="str">
        <f>IF('3f CPIH'!S$16="-","-",'3g OC '!$E$8*('3f CPIH'!S$16/'3f CPIH'!$G$16))</f>
        <v>-</v>
      </c>
      <c r="X162" s="135" t="str">
        <f>IF('3f CPIH'!T$16="-","-",'3g OC '!$E$8*('3f CPIH'!T$16/'3f CPIH'!$G$16))</f>
        <v>-</v>
      </c>
      <c r="Y162" s="135" t="str">
        <f>IF('3f CPIH'!U$16="-","-",'3g OC '!$E$8*('3f CPIH'!U$16/'3f CPIH'!$G$16))</f>
        <v>-</v>
      </c>
      <c r="Z162" s="135" t="str">
        <f>IF('3f CPIH'!V$16="-","-",'3g OC '!$E$8*('3f CPIH'!V$16/'3f CPIH'!$G$16))</f>
        <v>-</v>
      </c>
      <c r="AA162" s="29"/>
    </row>
    <row r="163" spans="1:27" s="30" customFormat="1" ht="11.5" x14ac:dyDescent="0.25">
      <c r="A163" s="273">
        <v>6</v>
      </c>
      <c r="B163" s="138" t="s">
        <v>352</v>
      </c>
      <c r="C163" s="189" t="s">
        <v>45</v>
      </c>
      <c r="D163" s="141" t="s">
        <v>332</v>
      </c>
      <c r="E163" s="137"/>
      <c r="F163" s="31"/>
      <c r="G163" s="135" t="s">
        <v>336</v>
      </c>
      <c r="H163" s="135" t="s">
        <v>336</v>
      </c>
      <c r="I163" s="135" t="s">
        <v>336</v>
      </c>
      <c r="J163" s="135" t="s">
        <v>336</v>
      </c>
      <c r="K163" s="135">
        <f>IF('3h SMNCC'!F$36="-","-",'3h SMNCC'!F$36)</f>
        <v>0</v>
      </c>
      <c r="L163" s="135">
        <f>IF('3h SMNCC'!G$36="-","-",'3h SMNCC'!G$36)</f>
        <v>-0.20799732489328449</v>
      </c>
      <c r="M163" s="135">
        <f>IF('3h SMNCC'!H$36="-","-",'3h SMNCC'!H$36)</f>
        <v>2.3528451635617831</v>
      </c>
      <c r="N163" s="135">
        <f>IF('3h SMNCC'!I$36="-","-",'3h SMNCC'!I$36)</f>
        <v>7.276170729762069</v>
      </c>
      <c r="O163" s="31"/>
      <c r="P163" s="135" t="str">
        <f>IF('3h SMNCC'!K$36="-","-",'3h SMNCC'!K$36)</f>
        <v>-</v>
      </c>
      <c r="Q163" s="135" t="str">
        <f>IF('3h SMNCC'!L$36="-","-",'3h SMNCC'!L$36)</f>
        <v>-</v>
      </c>
      <c r="R163" s="135" t="str">
        <f>IF('3h SMNCC'!M$36="-","-",'3h SMNCC'!M$36)</f>
        <v>-</v>
      </c>
      <c r="S163" s="135" t="str">
        <f>IF('3h SMNCC'!N$36="-","-",'3h SMNCC'!N$36)</f>
        <v>-</v>
      </c>
      <c r="T163" s="135" t="str">
        <f>IF('3h SMNCC'!O$36="-","-",'3h SMNCC'!O$36)</f>
        <v>-</v>
      </c>
      <c r="U163" s="135" t="str">
        <f>IF('3h SMNCC'!P$36="-","-",'3h SMNCC'!P$36)</f>
        <v>-</v>
      </c>
      <c r="V163" s="135" t="str">
        <f>IF('3h SMNCC'!Q$36="-","-",'3h SMNCC'!Q$36)</f>
        <v>-</v>
      </c>
      <c r="W163" s="135" t="str">
        <f>IF('3h SMNCC'!R$36="-","-",'3h SMNCC'!R$36)</f>
        <v>-</v>
      </c>
      <c r="X163" s="135" t="str">
        <f>IF('3h SMNCC'!S$36="-","-",'3h SMNCC'!S$36)</f>
        <v>-</v>
      </c>
      <c r="Y163" s="135" t="str">
        <f>IF('3h SMNCC'!T$36="-","-",'3h SMNCC'!T$36)</f>
        <v>-</v>
      </c>
      <c r="Z163" s="135" t="str">
        <f>IF('3h SMNCC'!U$36="-","-",'3h SMNCC'!U$36)</f>
        <v>-</v>
      </c>
      <c r="AA163" s="29"/>
    </row>
    <row r="164" spans="1:27" s="30" customFormat="1" ht="12.4" customHeight="1" x14ac:dyDescent="0.25">
      <c r="A164" s="273">
        <v>7</v>
      </c>
      <c r="B164" s="138" t="s">
        <v>352</v>
      </c>
      <c r="C164" s="189" t="s">
        <v>399</v>
      </c>
      <c r="D164" s="141" t="s">
        <v>332</v>
      </c>
      <c r="E164" s="137"/>
      <c r="F164" s="31"/>
      <c r="G164" s="135">
        <f>IF('3f CPIH'!C$16="-","-",'3i PAAC PAP'!$G$8*('3f CPIH'!C$16/'3f CPIH'!$G$16))</f>
        <v>12.553203379941255</v>
      </c>
      <c r="H164" s="135">
        <f>IF('3f CPIH'!D$16="-","-",'3i PAAC PAP'!$G$8*('3f CPIH'!D$16/'3f CPIH'!$G$16))</f>
        <v>12.578334918239436</v>
      </c>
      <c r="I164" s="135">
        <f>IF('3f CPIH'!E$16="-","-",'3i PAAC PAP'!$G$8*('3f CPIH'!E$16/'3f CPIH'!$G$16))</f>
        <v>12.616032225686709</v>
      </c>
      <c r="J164" s="135">
        <f>IF('3f CPIH'!F$16="-","-",'3i PAAC PAP'!$G$8*('3f CPIH'!F$16/'3f CPIH'!$G$16))</f>
        <v>12.691426840581251</v>
      </c>
      <c r="K164" s="135">
        <f>IF('3f CPIH'!G$16="-","-",'3i PAAC PAP'!$G$8*('3f CPIH'!G$16/'3f CPIH'!$G$16))</f>
        <v>12.842216070370334</v>
      </c>
      <c r="L164" s="135">
        <f>IF('3f CPIH'!H$16="-","-",'3i PAAC PAP'!$G$8*('3f CPIH'!H$16/'3f CPIH'!$G$16))</f>
        <v>13.005571069308509</v>
      </c>
      <c r="M164" s="135">
        <f>IF('3f CPIH'!I$16="-","-",'3i PAAC PAP'!$G$8*('3f CPIH'!I$16/'3f CPIH'!$G$16))</f>
        <v>13.194057606544863</v>
      </c>
      <c r="N164" s="135">
        <f>IF('3f CPIH'!J$16="-","-",'3i PAAC PAP'!$G$8*('3f CPIH'!J$16/'3f CPIH'!$G$16))</f>
        <v>13.307149528886677</v>
      </c>
      <c r="O164" s="31"/>
      <c r="P164" s="135">
        <f>IF('3f CPIH'!L$16="-","-",'3i PAAC PAP'!$G$8*('3f CPIH'!L$16/'3f CPIH'!$G$16))</f>
        <v>13.307149528886677</v>
      </c>
      <c r="Q164" s="135" t="str">
        <f>IF('3f CPIH'!M$16="-","-",'3i PAAC PAP'!$G$8*('3f CPIH'!M$16/'3f CPIH'!$G$16))</f>
        <v>-</v>
      </c>
      <c r="R164" s="135" t="str">
        <f>IF('3f CPIH'!N$16="-","-",'3i PAAC PAP'!$G$8*('3f CPIH'!N$16/'3f CPIH'!$G$16))</f>
        <v>-</v>
      </c>
      <c r="S164" s="135" t="str">
        <f>IF('3f CPIH'!O$16="-","-",'3i PAAC PAP'!$G$8*('3f CPIH'!O$16/'3f CPIH'!$G$16))</f>
        <v>-</v>
      </c>
      <c r="T164" s="135" t="str">
        <f>IF('3f CPIH'!P$16="-","-",'3i PAAC PAP'!$G$8*('3f CPIH'!P$16/'3f CPIH'!$G$16))</f>
        <v>-</v>
      </c>
      <c r="U164" s="135" t="str">
        <f>IF('3f CPIH'!Q$16="-","-",'3i PAAC PAP'!$G$8*('3f CPIH'!Q$16/'3f CPIH'!$G$16))</f>
        <v>-</v>
      </c>
      <c r="V164" s="135" t="str">
        <f>IF('3f CPIH'!R$16="-","-",'3i PAAC PAP'!$G$8*('3f CPIH'!R$16/'3f CPIH'!$G$16))</f>
        <v>-</v>
      </c>
      <c r="W164" s="135" t="str">
        <f>IF('3f CPIH'!S$16="-","-",'3i PAAC PAP'!$G$8*('3f CPIH'!S$16/'3f CPIH'!$G$16))</f>
        <v>-</v>
      </c>
      <c r="X164" s="135" t="str">
        <f>IF('3f CPIH'!T$16="-","-",'3i PAAC PAP'!$G$8*('3f CPIH'!T$16/'3f CPIH'!$G$16))</f>
        <v>-</v>
      </c>
      <c r="Y164" s="135" t="str">
        <f>IF('3f CPIH'!U$16="-","-",'3i PAAC PAP'!$G$8*('3f CPIH'!U$16/'3f CPIH'!$G$16))</f>
        <v>-</v>
      </c>
      <c r="Z164" s="135" t="str">
        <f>IF('3f CPIH'!V$16="-","-",'3i PAAC PAP'!$G$8*('3f CPIH'!V$16/'3f CPIH'!$G$16))</f>
        <v>-</v>
      </c>
      <c r="AA164" s="29"/>
    </row>
    <row r="165" spans="1:27" s="30" customFormat="1" ht="11.5" x14ac:dyDescent="0.25">
      <c r="A165" s="273">
        <v>8</v>
      </c>
      <c r="B165" s="138" t="s">
        <v>352</v>
      </c>
      <c r="C165" s="138" t="s">
        <v>417</v>
      </c>
      <c r="D165" s="141" t="s">
        <v>332</v>
      </c>
      <c r="E165" s="137"/>
      <c r="F165" s="31"/>
      <c r="G165" s="135">
        <f>IF(G158="-","-",SUM(G158:G163)*'3i PAAC PAP'!$G$20)</f>
        <v>39.947430258283966</v>
      </c>
      <c r="H165" s="135">
        <f>IF(H158="-","-",SUM(H158:H163)*'3i PAAC PAP'!$G$20)</f>
        <v>38.384974026665361</v>
      </c>
      <c r="I165" s="135">
        <f>IF(I158="-","-",SUM(I158:I163)*'3i PAAC PAP'!$G$20)</f>
        <v>40.907151603739877</v>
      </c>
      <c r="J165" s="135">
        <f>IF(J158="-","-",SUM(J158:J163)*'3i PAAC PAP'!$G$20)</f>
        <v>40.186189464632072</v>
      </c>
      <c r="K165" s="135">
        <f>IF(K158="-","-",SUM(K158:K163)*'3i PAAC PAP'!$G$20)</f>
        <v>42.897661772895979</v>
      </c>
      <c r="L165" s="135">
        <f>IF(L158="-","-",SUM(L158:L163)*'3i PAAC PAP'!$G$20)</f>
        <v>42.414112292213495</v>
      </c>
      <c r="M165" s="135">
        <f>IF(M158="-","-",SUM(M158:M163)*'3i PAAC PAP'!$G$20)</f>
        <v>44.432046020203096</v>
      </c>
      <c r="N165" s="135">
        <f>IF(N158="-","-",SUM(N158:N163)*'3i PAAC PAP'!$G$20)</f>
        <v>46.23188586062313</v>
      </c>
      <c r="O165" s="31"/>
      <c r="P165" s="135" t="str">
        <f>IF(P158="-","-",SUM(P158:P163)*'3i PAAC PAP'!$G$20)</f>
        <v>-</v>
      </c>
      <c r="Q165" s="135" t="str">
        <f>IF(Q158="-","-",SUM(Q158:Q163)*'3i PAAC PAP'!$G$20)</f>
        <v>-</v>
      </c>
      <c r="R165" s="135" t="str">
        <f>IF(R158="-","-",SUM(R158:R163)*'3i PAAC PAP'!$G$20)</f>
        <v>-</v>
      </c>
      <c r="S165" s="135" t="str">
        <f>IF(S158="-","-",SUM(S158:S163)*'3i PAAC PAP'!$G$20)</f>
        <v>-</v>
      </c>
      <c r="T165" s="135" t="str">
        <f>IF(T158="-","-",SUM(T158:T163)*'3i PAAC PAP'!$G$20)</f>
        <v>-</v>
      </c>
      <c r="U165" s="135" t="str">
        <f>IF(U158="-","-",SUM(U158:U163)*'3i PAAC PAP'!$G$20)</f>
        <v>-</v>
      </c>
      <c r="V165" s="135" t="str">
        <f>IF(V158="-","-",SUM(V158:V163)*'3i PAAC PAP'!$G$20)</f>
        <v>-</v>
      </c>
      <c r="W165" s="135" t="str">
        <f>IF(W158="-","-",SUM(W158:W163)*'3i PAAC PAP'!$G$20)</f>
        <v>-</v>
      </c>
      <c r="X165" s="135" t="str">
        <f>IF(X158="-","-",SUM(X158:X163)*'3i PAAC PAP'!$G$20)</f>
        <v>-</v>
      </c>
      <c r="Y165" s="135" t="str">
        <f>IF(Y158="-","-",SUM(Y158:Y163)*'3i PAAC PAP'!$G$20)</f>
        <v>-</v>
      </c>
      <c r="Z165" s="135" t="str">
        <f>IF(Z158="-","-",SUM(Z158:Z163)*'3i PAAC PAP'!$G$20)</f>
        <v>-</v>
      </c>
      <c r="AA165" s="29"/>
    </row>
    <row r="166" spans="1:27" x14ac:dyDescent="0.25">
      <c r="A166" s="273">
        <v>9</v>
      </c>
      <c r="B166" s="138" t="s">
        <v>398</v>
      </c>
      <c r="C166" s="189" t="s">
        <v>548</v>
      </c>
      <c r="D166" s="141" t="s">
        <v>332</v>
      </c>
      <c r="E166" s="137"/>
      <c r="F166" s="31"/>
      <c r="G166" s="135">
        <f>IF(G158="-","-",SUM(G158:G165)*'3j EBIT'!$E$8)</f>
        <v>10.209478573172317</v>
      </c>
      <c r="H166" s="135">
        <f>IF(H158="-","-",SUM(H158:H165)*'3j EBIT'!$E$8)</f>
        <v>9.819963511391844</v>
      </c>
      <c r="I166" s="135">
        <f>IF(I158="-","-",SUM(I158:I165)*'3j EBIT'!$E$8)</f>
        <v>10.450220910055899</v>
      </c>
      <c r="J166" s="135">
        <f>IF(J158="-","-",SUM(J158:J165)*'3j EBIT'!$E$8)</f>
        <v>10.271699649463512</v>
      </c>
      <c r="K166" s="135">
        <f>IF(K158="-","-",SUM(K158:K165)*'3j EBIT'!$E$8)</f>
        <v>10.95135418184395</v>
      </c>
      <c r="L166" s="135">
        <f>IF(L158="-","-",SUM(L158:L165)*'3j EBIT'!$E$8)</f>
        <v>10.833762897721963</v>
      </c>
      <c r="M166" s="135">
        <f>IF(M158="-","-",SUM(M158:M165)*'3j EBIT'!$E$8)</f>
        <v>11.341024902131039</v>
      </c>
      <c r="N166" s="135">
        <f>IF(N158="-","-",SUM(N158:N165)*'3j EBIT'!$E$8)</f>
        <v>11.792417687986314</v>
      </c>
      <c r="O166" s="31"/>
      <c r="P166" s="135" t="str">
        <f>IF(P158="-","-",SUM(P158:P165)*'3j EBIT'!$E$8)</f>
        <v>-</v>
      </c>
      <c r="Q166" s="135" t="str">
        <f>IF(Q158="-","-",SUM(Q158:Q165)*'3j EBIT'!$E$8)</f>
        <v>-</v>
      </c>
      <c r="R166" s="135" t="str">
        <f>IF(R158="-","-",SUM(R158:R165)*'3j EBIT'!$E$8)</f>
        <v>-</v>
      </c>
      <c r="S166" s="135" t="str">
        <f>IF(S158="-","-",SUM(S158:S165)*'3j EBIT'!$E$8)</f>
        <v>-</v>
      </c>
      <c r="T166" s="135" t="str">
        <f>IF(T158="-","-",SUM(T158:T165)*'3j EBIT'!$E$8)</f>
        <v>-</v>
      </c>
      <c r="U166" s="135" t="str">
        <f>IF(U158="-","-",SUM(U158:U165)*'3j EBIT'!$E$8)</f>
        <v>-</v>
      </c>
      <c r="V166" s="135" t="str">
        <f>IF(V158="-","-",SUM(V158:V165)*'3j EBIT'!$E$8)</f>
        <v>-</v>
      </c>
      <c r="W166" s="135" t="str">
        <f>IF(W158="-","-",SUM(W158:W165)*'3j EBIT'!$E$8)</f>
        <v>-</v>
      </c>
      <c r="X166" s="135" t="str">
        <f>IF(X158="-","-",SUM(X158:X165)*'3j EBIT'!$E$8)</f>
        <v>-</v>
      </c>
      <c r="Y166" s="135" t="str">
        <f>IF(Y158="-","-",SUM(Y158:Y165)*'3j EBIT'!$E$8)</f>
        <v>-</v>
      </c>
      <c r="Z166" s="135" t="str">
        <f>IF(Z158="-","-",SUM(Z158:Z165)*'3j EBIT'!$E$8)</f>
        <v>-</v>
      </c>
    </row>
    <row r="167" spans="1:27" x14ac:dyDescent="0.25">
      <c r="A167" s="273">
        <v>10</v>
      </c>
      <c r="B167" s="138" t="s">
        <v>294</v>
      </c>
      <c r="C167" s="187" t="s">
        <v>549</v>
      </c>
      <c r="D167" s="141" t="s">
        <v>332</v>
      </c>
      <c r="E167" s="136"/>
      <c r="F167" s="31"/>
      <c r="G167" s="135">
        <f>IF(G158="-","-",SUM(G158:G160,G162:G166)*'3k HAP'!$E$9)</f>
        <v>5.7719977541306982</v>
      </c>
      <c r="H167" s="135">
        <f>IF(H158="-","-",SUM(H158:H160,H162:H166)*'3k HAP'!$E$9)</f>
        <v>5.4587431488961666</v>
      </c>
      <c r="I167" s="135">
        <f>IF(I158="-","-",SUM(I158:I160,I162:I166)*'3k HAP'!$E$9)</f>
        <v>5.5255335776547145</v>
      </c>
      <c r="J167" s="135">
        <f>IF(J158="-","-",SUM(J158:J160,J162:J166)*'3k HAP'!$E$9)</f>
        <v>5.3950783611061084</v>
      </c>
      <c r="K167" s="135">
        <f>IF(K158="-","-",SUM(K158:K160,K162:K166)*'3k HAP'!$E$9)</f>
        <v>6.0435914585526511</v>
      </c>
      <c r="L167" s="135">
        <f>IF(L158="-","-",SUM(L158:L160,L162:L166)*'3k HAP'!$E$9)</f>
        <v>5.9393048753189781</v>
      </c>
      <c r="M167" s="135">
        <f>IF(M158="-","-",SUM(M158:M160,M162:M166)*'3k HAP'!$E$9)</f>
        <v>6.5549660843697346</v>
      </c>
      <c r="N167" s="135">
        <f>IF(N158="-","-",SUM(N158:N160,N162:N166)*'3k HAP'!$E$9)</f>
        <v>6.9110824403317155</v>
      </c>
      <c r="O167" s="31"/>
      <c r="P167" s="135" t="str">
        <f>IF(P158="-","-",SUM(P158:P160,P162:P166)*'3k HAP'!$E$9)</f>
        <v>-</v>
      </c>
      <c r="Q167" s="135" t="str">
        <f>IF(Q158="-","-",SUM(Q158:Q160,Q162:Q166)*'3k HAP'!$E$9)</f>
        <v>-</v>
      </c>
      <c r="R167" s="135" t="str">
        <f>IF(R158="-","-",SUM(R158:R160,R162:R166)*'3k HAP'!$E$9)</f>
        <v>-</v>
      </c>
      <c r="S167" s="135" t="str">
        <f>IF(S158="-","-",SUM(S158:S160,S162:S166)*'3k HAP'!$E$9)</f>
        <v>-</v>
      </c>
      <c r="T167" s="135" t="str">
        <f>IF(T158="-","-",SUM(T158:T160,T162:T166)*'3k HAP'!$E$9)</f>
        <v>-</v>
      </c>
      <c r="U167" s="135" t="str">
        <f>IF(U158="-","-",SUM(U158:U160,U162:U166)*'3k HAP'!$E$9)</f>
        <v>-</v>
      </c>
      <c r="V167" s="135" t="str">
        <f>IF(V158="-","-",SUM(V158:V160,V162:V166)*'3k HAP'!$E$9)</f>
        <v>-</v>
      </c>
      <c r="W167" s="135" t="str">
        <f>IF(W158="-","-",SUM(W158:W160,W162:W166)*'3k HAP'!$E$9)</f>
        <v>-</v>
      </c>
      <c r="X167" s="135" t="str">
        <f>IF(X158="-","-",SUM(X158:X160,X162:X166)*'3k HAP'!$E$9)</f>
        <v>-</v>
      </c>
      <c r="Y167" s="135" t="str">
        <f>IF(Y158="-","-",SUM(Y158:Y160,Y162:Y166)*'3k HAP'!$E$9)</f>
        <v>-</v>
      </c>
      <c r="Z167" s="135" t="str">
        <f>IF(Z158="-","-",SUM(Z158:Z160,Z162:Z166)*'3k HAP'!$E$9)</f>
        <v>-</v>
      </c>
    </row>
    <row r="168" spans="1:27" x14ac:dyDescent="0.25">
      <c r="A168" s="273">
        <v>11</v>
      </c>
      <c r="B168" s="138" t="s">
        <v>46</v>
      </c>
      <c r="C168" s="189" t="str">
        <f>B168&amp;"_"&amp;D168</f>
        <v>Total_Northern Scotland</v>
      </c>
      <c r="D168" s="141" t="s">
        <v>332</v>
      </c>
      <c r="E168" s="137"/>
      <c r="F168" s="31"/>
      <c r="G168" s="135">
        <f t="shared" ref="G168:N168" si="26">IF(G158="-","-",SUM(G158:G167))</f>
        <v>553.32245386268812</v>
      </c>
      <c r="H168" s="135">
        <f t="shared" si="26"/>
        <v>532.11889147038505</v>
      </c>
      <c r="I168" s="135">
        <f t="shared" si="26"/>
        <v>565.98738133275799</v>
      </c>
      <c r="J168" s="135">
        <f t="shared" si="26"/>
        <v>556.28254903496497</v>
      </c>
      <c r="K168" s="135">
        <f t="shared" si="26"/>
        <v>593.38200784270975</v>
      </c>
      <c r="L168" s="135">
        <f t="shared" si="26"/>
        <v>586.97111502156531</v>
      </c>
      <c r="M168" s="135">
        <f t="shared" si="26"/>
        <v>614.79203846708185</v>
      </c>
      <c r="N168" s="135">
        <f t="shared" si="26"/>
        <v>639.35706265391354</v>
      </c>
      <c r="O168" s="31"/>
      <c r="P168" s="135" t="str">
        <f t="shared" ref="P168:Z168" si="27">IF(P158="-","-",SUM(P158:P167))</f>
        <v>-</v>
      </c>
      <c r="Q168" s="135" t="str">
        <f t="shared" si="27"/>
        <v>-</v>
      </c>
      <c r="R168" s="135" t="str">
        <f t="shared" si="27"/>
        <v>-</v>
      </c>
      <c r="S168" s="135" t="str">
        <f t="shared" si="27"/>
        <v>-</v>
      </c>
      <c r="T168" s="135" t="str">
        <f t="shared" si="27"/>
        <v>-</v>
      </c>
      <c r="U168" s="135" t="str">
        <f t="shared" si="27"/>
        <v>-</v>
      </c>
      <c r="V168" s="135" t="str">
        <f t="shared" si="27"/>
        <v>-</v>
      </c>
      <c r="W168" s="135" t="str">
        <f t="shared" si="27"/>
        <v>-</v>
      </c>
      <c r="X168" s="135" t="str">
        <f t="shared" si="27"/>
        <v>-</v>
      </c>
      <c r="Y168" s="135" t="str">
        <f t="shared" si="27"/>
        <v>-</v>
      </c>
      <c r="Z168" s="135" t="str">
        <f t="shared" si="27"/>
        <v>-</v>
      </c>
    </row>
    <row r="169" spans="1:27" s="30" customFormat="1" ht="11.5" x14ac:dyDescent="0.25">
      <c r="A169" s="273"/>
      <c r="B169" s="142" t="s">
        <v>353</v>
      </c>
      <c r="C169" s="142" t="s">
        <v>344</v>
      </c>
      <c r="D169" s="140" t="s">
        <v>293</v>
      </c>
      <c r="E169" s="134"/>
      <c r="F169" s="31"/>
      <c r="G169" s="41">
        <f t="shared" ref="G169:N179" si="28">IF(G15="-","-",AVERAGE(G15,G26,G37,G48,G59,G70,G81,G92,G103,G114,G125,G136,G147,G158))</f>
        <v>189.38073243145945</v>
      </c>
      <c r="H169" s="41">
        <f t="shared" si="28"/>
        <v>169.64696041899862</v>
      </c>
      <c r="I169" s="41">
        <f t="shared" si="28"/>
        <v>152.81755130962327</v>
      </c>
      <c r="J169" s="41">
        <f t="shared" si="28"/>
        <v>145.22483668839899</v>
      </c>
      <c r="K169" s="41">
        <f t="shared" si="28"/>
        <v>169.88895293846446</v>
      </c>
      <c r="L169" s="41">
        <f t="shared" si="28"/>
        <v>163.30415501175747</v>
      </c>
      <c r="M169" s="41">
        <f t="shared" si="28"/>
        <v>173.00787901742277</v>
      </c>
      <c r="N169" s="41">
        <f t="shared" si="28"/>
        <v>192.50717305652233</v>
      </c>
      <c r="O169" s="31"/>
      <c r="P169" s="41" t="str">
        <f t="shared" ref="P169:Z169" si="29">IF(P15="-","-",AVERAGE(P15,P26,P37,P48,P59,P70,P81,P92,P103,P114,P125,P136,P147,P158))</f>
        <v>-</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5" x14ac:dyDescent="0.25">
      <c r="A170" s="273"/>
      <c r="B170" s="142" t="s">
        <v>353</v>
      </c>
      <c r="C170" s="142" t="s">
        <v>303</v>
      </c>
      <c r="D170" s="140" t="s">
        <v>293</v>
      </c>
      <c r="E170" s="134"/>
      <c r="F170" s="31"/>
      <c r="G170" s="41">
        <f t="shared" si="28"/>
        <v>5.6162549708796881E-2</v>
      </c>
      <c r="H170" s="41">
        <f t="shared" si="28"/>
        <v>8.4243824563195346E-2</v>
      </c>
      <c r="I170" s="41">
        <f t="shared" si="28"/>
        <v>0.26527464549469565</v>
      </c>
      <c r="J170" s="41">
        <f t="shared" si="28"/>
        <v>0.26977110246335001</v>
      </c>
      <c r="K170" s="41">
        <f t="shared" si="28"/>
        <v>3.4648843503671367</v>
      </c>
      <c r="L170" s="41">
        <f t="shared" si="28"/>
        <v>3.3612879396840958</v>
      </c>
      <c r="M170" s="41">
        <f t="shared" si="28"/>
        <v>11.652403061262774</v>
      </c>
      <c r="N170" s="41">
        <f t="shared" si="28"/>
        <v>11.077105801368656</v>
      </c>
      <c r="O170" s="31"/>
      <c r="P170" s="41" t="str">
        <f t="shared" ref="P170:Z170" si="30">IF(P16="-","-",AVERAGE(P16,P27,P38,P49,P60,P71,P82,P93,P104,P115,P126,P137,P148,P159))</f>
        <v>-</v>
      </c>
      <c r="Q170" s="41" t="str">
        <f t="shared" si="30"/>
        <v>-</v>
      </c>
      <c r="R170" s="41" t="str">
        <f t="shared" si="30"/>
        <v>-</v>
      </c>
      <c r="S170" s="41" t="str">
        <f t="shared" si="30"/>
        <v>-</v>
      </c>
      <c r="T170" s="41" t="str">
        <f t="shared" si="30"/>
        <v>-</v>
      </c>
      <c r="U170" s="41" t="str">
        <f t="shared" si="30"/>
        <v>-</v>
      </c>
      <c r="V170" s="41" t="str">
        <f t="shared" si="30"/>
        <v>-</v>
      </c>
      <c r="W170" s="41" t="str">
        <f t="shared" si="30"/>
        <v>-</v>
      </c>
      <c r="X170" s="41" t="str">
        <f t="shared" si="30"/>
        <v>-</v>
      </c>
      <c r="Y170" s="41" t="str">
        <f t="shared" si="30"/>
        <v>-</v>
      </c>
      <c r="Z170" s="41" t="str">
        <f t="shared" si="30"/>
        <v>-</v>
      </c>
      <c r="AA170" s="29"/>
    </row>
    <row r="171" spans="1:27" s="30" customFormat="1" ht="11.5" x14ac:dyDescent="0.25">
      <c r="A171" s="273"/>
      <c r="B171" s="142" t="s">
        <v>2</v>
      </c>
      <c r="C171" s="142" t="s">
        <v>345</v>
      </c>
      <c r="D171" s="140" t="s">
        <v>293</v>
      </c>
      <c r="E171" s="134"/>
      <c r="F171" s="31"/>
      <c r="G171" s="41">
        <f t="shared" si="28"/>
        <v>68.691006025834241</v>
      </c>
      <c r="H171" s="41">
        <f t="shared" si="28"/>
        <v>68.670909905229934</v>
      </c>
      <c r="I171" s="41">
        <f t="shared" si="28"/>
        <v>86.611630129917302</v>
      </c>
      <c r="J171" s="41">
        <f t="shared" si="28"/>
        <v>85.612644205010028</v>
      </c>
      <c r="K171" s="41">
        <f t="shared" si="28"/>
        <v>97.872125918163235</v>
      </c>
      <c r="L171" s="41">
        <f t="shared" si="28"/>
        <v>97.060884386883117</v>
      </c>
      <c r="M171" s="41">
        <f t="shared" si="28"/>
        <v>118.32747921691032</v>
      </c>
      <c r="N171" s="41">
        <f t="shared" si="28"/>
        <v>116.16782199540792</v>
      </c>
      <c r="O171" s="31"/>
      <c r="P171" s="41" t="str">
        <f t="shared" ref="P171:Z171" si="31">IF(P17="-","-",AVERAGE(P17,P28,P39,P50,P61,P72,P83,P94,P105,P116,P127,P138,P149,P160))</f>
        <v>-</v>
      </c>
      <c r="Q171" s="41" t="str">
        <f t="shared" si="31"/>
        <v>-</v>
      </c>
      <c r="R171" s="41" t="str">
        <f t="shared" si="31"/>
        <v>-</v>
      </c>
      <c r="S171" s="41" t="str">
        <f t="shared" si="31"/>
        <v>-</v>
      </c>
      <c r="T171" s="41" t="str">
        <f t="shared" si="31"/>
        <v>-</v>
      </c>
      <c r="U171" s="41" t="str">
        <f t="shared" si="31"/>
        <v>-</v>
      </c>
      <c r="V171" s="41" t="str">
        <f t="shared" si="31"/>
        <v>-</v>
      </c>
      <c r="W171" s="41" t="str">
        <f t="shared" si="31"/>
        <v>-</v>
      </c>
      <c r="X171" s="41" t="str">
        <f t="shared" si="31"/>
        <v>-</v>
      </c>
      <c r="Y171" s="41" t="str">
        <f t="shared" si="31"/>
        <v>-</v>
      </c>
      <c r="Z171" s="41" t="str">
        <f t="shared" si="31"/>
        <v>-</v>
      </c>
      <c r="AA171" s="29"/>
    </row>
    <row r="172" spans="1:27" s="30" customFormat="1" ht="11.5" x14ac:dyDescent="0.25">
      <c r="A172" s="273"/>
      <c r="B172" s="142" t="s">
        <v>355</v>
      </c>
      <c r="C172" s="142" t="s">
        <v>346</v>
      </c>
      <c r="D172" s="140" t="s">
        <v>293</v>
      </c>
      <c r="E172" s="134"/>
      <c r="F172" s="31"/>
      <c r="G172" s="41">
        <f t="shared" si="28"/>
        <v>127.99845935686922</v>
      </c>
      <c r="H172" s="41">
        <f t="shared" si="28"/>
        <v>128.74163155879677</v>
      </c>
      <c r="I172" s="41">
        <f t="shared" si="28"/>
        <v>142.60110367858115</v>
      </c>
      <c r="J172" s="41">
        <f t="shared" si="28"/>
        <v>142.04213797751888</v>
      </c>
      <c r="K172" s="41">
        <f t="shared" si="28"/>
        <v>134.94626558994401</v>
      </c>
      <c r="L172" s="41">
        <f t="shared" si="28"/>
        <v>135.83719089936108</v>
      </c>
      <c r="M172" s="41">
        <f t="shared" si="28"/>
        <v>131.67837067324322</v>
      </c>
      <c r="N172" s="41">
        <f t="shared" si="28"/>
        <v>131.2842545781717</v>
      </c>
      <c r="O172" s="31"/>
      <c r="P172" s="41" t="str">
        <f t="shared" ref="P172:Z172" si="32">IF(P18="-","-",AVERAGE(P18,P29,P40,P51,P62,P73,P84,P95,P106,P117,P128,P139,P150,P161))</f>
        <v>-</v>
      </c>
      <c r="Q172" s="41" t="str">
        <f t="shared" si="32"/>
        <v>-</v>
      </c>
      <c r="R172" s="41" t="str">
        <f t="shared" si="32"/>
        <v>-</v>
      </c>
      <c r="S172" s="41" t="str">
        <f t="shared" si="32"/>
        <v>-</v>
      </c>
      <c r="T172" s="41" t="str">
        <f t="shared" si="32"/>
        <v>-</v>
      </c>
      <c r="U172" s="41" t="str">
        <f t="shared" si="32"/>
        <v>-</v>
      </c>
      <c r="V172" s="41" t="str">
        <f t="shared" si="32"/>
        <v>-</v>
      </c>
      <c r="W172" s="41" t="str">
        <f t="shared" si="32"/>
        <v>-</v>
      </c>
      <c r="X172" s="41" t="str">
        <f t="shared" si="32"/>
        <v>-</v>
      </c>
      <c r="Y172" s="41" t="str">
        <f t="shared" si="32"/>
        <v>-</v>
      </c>
      <c r="Z172" s="41" t="str">
        <f t="shared" si="32"/>
        <v>-</v>
      </c>
      <c r="AA172" s="29"/>
    </row>
    <row r="173" spans="1:27" s="30" customFormat="1" ht="11.5" x14ac:dyDescent="0.25">
      <c r="A173" s="273"/>
      <c r="B173" s="142" t="s">
        <v>352</v>
      </c>
      <c r="C173" s="142" t="s">
        <v>347</v>
      </c>
      <c r="D173" s="140" t="s">
        <v>293</v>
      </c>
      <c r="E173" s="134"/>
      <c r="F173" s="31"/>
      <c r="G173" s="41">
        <f t="shared" si="28"/>
        <v>76.533089989502642</v>
      </c>
      <c r="H173" s="41">
        <f t="shared" si="28"/>
        <v>76.686309388881014</v>
      </c>
      <c r="I173" s="41">
        <f t="shared" si="28"/>
        <v>76.916138487948601</v>
      </c>
      <c r="J173" s="41">
        <f t="shared" si="28"/>
        <v>77.375796686083746</v>
      </c>
      <c r="K173" s="41">
        <f t="shared" si="28"/>
        <v>78.295113082354064</v>
      </c>
      <c r="L173" s="41">
        <f t="shared" si="28"/>
        <v>79.29103917831354</v>
      </c>
      <c r="M173" s="41">
        <f t="shared" si="28"/>
        <v>80.440184673651416</v>
      </c>
      <c r="N173" s="41">
        <f t="shared" si="28"/>
        <v>81.129671970854147</v>
      </c>
      <c r="O173" s="31"/>
      <c r="P173" s="41">
        <f t="shared" ref="P173:Z173" si="33">IF(P19="-","-",AVERAGE(P19,P30,P41,P52,P63,P74,P85,P96,P107,P118,P129,P140,P151,P162))</f>
        <v>81.129671970854147</v>
      </c>
      <c r="Q173" s="41" t="str">
        <f t="shared" si="33"/>
        <v>-</v>
      </c>
      <c r="R173" s="41" t="str">
        <f t="shared" si="33"/>
        <v>-</v>
      </c>
      <c r="S173" s="41" t="str">
        <f t="shared" si="33"/>
        <v>-</v>
      </c>
      <c r="T173" s="41" t="str">
        <f t="shared" si="33"/>
        <v>-</v>
      </c>
      <c r="U173" s="41" t="str">
        <f t="shared" si="33"/>
        <v>-</v>
      </c>
      <c r="V173" s="41" t="str">
        <f t="shared" si="33"/>
        <v>-</v>
      </c>
      <c r="W173" s="41" t="str">
        <f t="shared" si="33"/>
        <v>-</v>
      </c>
      <c r="X173" s="41" t="str">
        <f t="shared" si="33"/>
        <v>-</v>
      </c>
      <c r="Y173" s="41" t="str">
        <f t="shared" si="33"/>
        <v>-</v>
      </c>
      <c r="Z173" s="41" t="str">
        <f t="shared" si="33"/>
        <v>-</v>
      </c>
      <c r="AA173" s="29"/>
    </row>
    <row r="174" spans="1:27" s="30" customFormat="1" ht="11.5" x14ac:dyDescent="0.25">
      <c r="A174" s="273"/>
      <c r="B174" s="142" t="s">
        <v>352</v>
      </c>
      <c r="C174" s="142" t="s">
        <v>45</v>
      </c>
      <c r="D174" s="140" t="s">
        <v>293</v>
      </c>
      <c r="E174" s="134"/>
      <c r="F174" s="31"/>
      <c r="G174" s="41" t="str">
        <f t="shared" si="28"/>
        <v>-</v>
      </c>
      <c r="H174" s="41" t="str">
        <f t="shared" si="28"/>
        <v>-</v>
      </c>
      <c r="I174" s="41" t="str">
        <f t="shared" si="28"/>
        <v>-</v>
      </c>
      <c r="J174" s="41" t="str">
        <f t="shared" si="28"/>
        <v>-</v>
      </c>
      <c r="K174" s="41">
        <f t="shared" si="28"/>
        <v>0</v>
      </c>
      <c r="L174" s="41">
        <f t="shared" si="28"/>
        <v>-0.20799732489328449</v>
      </c>
      <c r="M174" s="41">
        <f t="shared" si="28"/>
        <v>2.3528451635617822</v>
      </c>
      <c r="N174" s="41">
        <f t="shared" si="28"/>
        <v>7.2761707297620708</v>
      </c>
      <c r="O174" s="31"/>
      <c r="P174" s="41" t="str">
        <f t="shared" ref="P174:Z174" si="34">IF(P20="-","-",AVERAGE(P20,P31,P42,P53,P64,P75,P86,P97,P108,P119,P130,P141,P152,P163))</f>
        <v>-</v>
      </c>
      <c r="Q174" s="41" t="str">
        <f t="shared" si="34"/>
        <v>-</v>
      </c>
      <c r="R174" s="41" t="str">
        <f t="shared" si="34"/>
        <v>-</v>
      </c>
      <c r="S174" s="41" t="str">
        <f t="shared" si="34"/>
        <v>-</v>
      </c>
      <c r="T174" s="41" t="str">
        <f t="shared" si="34"/>
        <v>-</v>
      </c>
      <c r="U174" s="41" t="str">
        <f t="shared" si="34"/>
        <v>-</v>
      </c>
      <c r="V174" s="41" t="str">
        <f t="shared" si="34"/>
        <v>-</v>
      </c>
      <c r="W174" s="41" t="str">
        <f t="shared" si="34"/>
        <v>-</v>
      </c>
      <c r="X174" s="41" t="str">
        <f t="shared" si="34"/>
        <v>-</v>
      </c>
      <c r="Y174" s="41" t="str">
        <f t="shared" si="34"/>
        <v>-</v>
      </c>
      <c r="Z174" s="41" t="str">
        <f t="shared" si="34"/>
        <v>-</v>
      </c>
      <c r="AA174" s="29"/>
    </row>
    <row r="175" spans="1:27" s="30" customFormat="1" ht="11.5" x14ac:dyDescent="0.25">
      <c r="A175" s="273"/>
      <c r="B175" s="142" t="s">
        <v>352</v>
      </c>
      <c r="C175" s="142" t="s">
        <v>399</v>
      </c>
      <c r="D175" s="140" t="s">
        <v>293</v>
      </c>
      <c r="E175" s="134"/>
      <c r="F175" s="31"/>
      <c r="G175" s="41">
        <f t="shared" si="28"/>
        <v>12.553203379941255</v>
      </c>
      <c r="H175" s="41">
        <f t="shared" si="28"/>
        <v>12.578334918239438</v>
      </c>
      <c r="I175" s="41">
        <f t="shared" si="28"/>
        <v>12.616032225686707</v>
      </c>
      <c r="J175" s="41">
        <f t="shared" si="28"/>
        <v>12.691426840581247</v>
      </c>
      <c r="K175" s="41">
        <f t="shared" si="28"/>
        <v>12.842216070370339</v>
      </c>
      <c r="L175" s="41">
        <f t="shared" si="28"/>
        <v>13.005571069308504</v>
      </c>
      <c r="M175" s="41">
        <f t="shared" si="28"/>
        <v>13.194057606544865</v>
      </c>
      <c r="N175" s="41">
        <f t="shared" si="28"/>
        <v>13.307149528886677</v>
      </c>
      <c r="O175" s="31"/>
      <c r="P175" s="41">
        <f t="shared" ref="P175:Z175" si="35">IF(P21="-","-",AVERAGE(P21,P32,P43,P54,P65,P76,P87,P98,P109,P120,P131,P142,P153,P164))</f>
        <v>13.307149528886677</v>
      </c>
      <c r="Q175" s="41" t="str">
        <f t="shared" si="35"/>
        <v>-</v>
      </c>
      <c r="R175" s="41" t="str">
        <f t="shared" si="35"/>
        <v>-</v>
      </c>
      <c r="S175" s="41" t="str">
        <f t="shared" si="35"/>
        <v>-</v>
      </c>
      <c r="T175" s="41" t="str">
        <f t="shared" si="35"/>
        <v>-</v>
      </c>
      <c r="U175" s="41" t="str">
        <f t="shared" si="35"/>
        <v>-</v>
      </c>
      <c r="V175" s="41" t="str">
        <f t="shared" si="35"/>
        <v>-</v>
      </c>
      <c r="W175" s="41" t="str">
        <f t="shared" si="35"/>
        <v>-</v>
      </c>
      <c r="X175" s="41" t="str">
        <f t="shared" si="35"/>
        <v>-</v>
      </c>
      <c r="Y175" s="41" t="str">
        <f t="shared" si="35"/>
        <v>-</v>
      </c>
      <c r="Z175" s="41" t="str">
        <f t="shared" si="35"/>
        <v>-</v>
      </c>
      <c r="AA175" s="29"/>
    </row>
    <row r="176" spans="1:27" s="30" customFormat="1" ht="11.5" x14ac:dyDescent="0.25">
      <c r="A176" s="273"/>
      <c r="B176" s="142" t="s">
        <v>352</v>
      </c>
      <c r="C176" s="142" t="s">
        <v>417</v>
      </c>
      <c r="D176" s="140" t="s">
        <v>293</v>
      </c>
      <c r="E176" s="134"/>
      <c r="F176" s="31"/>
      <c r="G176" s="41">
        <f t="shared" si="28"/>
        <v>38.119880820494721</v>
      </c>
      <c r="H176" s="41">
        <f t="shared" si="28"/>
        <v>36.568471241446964</v>
      </c>
      <c r="I176" s="41">
        <f t="shared" si="28"/>
        <v>37.835810325189378</v>
      </c>
      <c r="J176" s="41">
        <f t="shared" si="28"/>
        <v>37.120102937426289</v>
      </c>
      <c r="K176" s="41">
        <f t="shared" si="28"/>
        <v>39.916697518563559</v>
      </c>
      <c r="L176" s="41">
        <f t="shared" si="28"/>
        <v>39.437106087159066</v>
      </c>
      <c r="M176" s="41">
        <f t="shared" si="28"/>
        <v>42.63499116348688</v>
      </c>
      <c r="N176" s="41">
        <f t="shared" si="28"/>
        <v>44.446238559775864</v>
      </c>
      <c r="O176" s="31"/>
      <c r="P176" s="41" t="str">
        <f t="shared" ref="P176:Z176" si="36">IF(P22="-","-",AVERAGE(P22,P33,P44,P55,P66,P77,P88,P99,P110,P121,P132,P143,P154,P165))</f>
        <v>-</v>
      </c>
      <c r="Q176" s="41" t="str">
        <f t="shared" si="36"/>
        <v>-</v>
      </c>
      <c r="R176" s="41" t="str">
        <f t="shared" si="36"/>
        <v>-</v>
      </c>
      <c r="S176" s="41" t="str">
        <f t="shared" si="36"/>
        <v>-</v>
      </c>
      <c r="T176" s="41" t="str">
        <f t="shared" si="36"/>
        <v>-</v>
      </c>
      <c r="U176" s="41" t="str">
        <f t="shared" si="36"/>
        <v>-</v>
      </c>
      <c r="V176" s="41" t="str">
        <f t="shared" si="36"/>
        <v>-</v>
      </c>
      <c r="W176" s="41" t="str">
        <f t="shared" si="36"/>
        <v>-</v>
      </c>
      <c r="X176" s="41" t="str">
        <f t="shared" si="36"/>
        <v>-</v>
      </c>
      <c r="Y176" s="41" t="str">
        <f t="shared" si="36"/>
        <v>-</v>
      </c>
      <c r="Z176" s="41" t="str">
        <f t="shared" si="36"/>
        <v>-</v>
      </c>
      <c r="AA176" s="29"/>
    </row>
    <row r="177" spans="1:27" s="30" customFormat="1" ht="11.5" x14ac:dyDescent="0.25">
      <c r="A177" s="273"/>
      <c r="B177" s="142" t="s">
        <v>398</v>
      </c>
      <c r="C177" s="142" t="s">
        <v>548</v>
      </c>
      <c r="D177" s="140" t="s">
        <v>293</v>
      </c>
      <c r="E177" s="134"/>
      <c r="F177" s="31"/>
      <c r="G177" s="41">
        <f t="shared" si="28"/>
        <v>9.7533181565223952</v>
      </c>
      <c r="H177" s="41">
        <f t="shared" si="28"/>
        <v>9.366560363866963</v>
      </c>
      <c r="I177" s="41">
        <f t="shared" si="28"/>
        <v>9.6836072752463824</v>
      </c>
      <c r="J177" s="41">
        <f t="shared" si="28"/>
        <v>9.506397612312167</v>
      </c>
      <c r="K177" s="41">
        <f t="shared" si="28"/>
        <v>10.207298853896308</v>
      </c>
      <c r="L177" s="41">
        <f t="shared" si="28"/>
        <v>10.090695507703897</v>
      </c>
      <c r="M177" s="41">
        <f t="shared" si="28"/>
        <v>10.892476000945596</v>
      </c>
      <c r="N177" s="41">
        <f t="shared" si="28"/>
        <v>11.346716138194239</v>
      </c>
      <c r="O177" s="31"/>
      <c r="P177" s="41" t="str">
        <f t="shared" ref="P177:Z177" si="37">IF(P23="-","-",AVERAGE(P23,P34,P45,P56,P67,P78,P89,P100,P111,P122,P133,P144,P155,P166))</f>
        <v>-</v>
      </c>
      <c r="Q177" s="41" t="str">
        <f t="shared" si="37"/>
        <v>-</v>
      </c>
      <c r="R177" s="41" t="str">
        <f t="shared" si="37"/>
        <v>-</v>
      </c>
      <c r="S177" s="41" t="str">
        <f t="shared" si="37"/>
        <v>-</v>
      </c>
      <c r="T177" s="41" t="str">
        <f t="shared" si="37"/>
        <v>-</v>
      </c>
      <c r="U177" s="41" t="str">
        <f t="shared" si="37"/>
        <v>-</v>
      </c>
      <c r="V177" s="41" t="str">
        <f t="shared" si="37"/>
        <v>-</v>
      </c>
      <c r="W177" s="41" t="str">
        <f t="shared" si="37"/>
        <v>-</v>
      </c>
      <c r="X177" s="41" t="str">
        <f t="shared" si="37"/>
        <v>-</v>
      </c>
      <c r="Y177" s="41" t="str">
        <f t="shared" si="37"/>
        <v>-</v>
      </c>
      <c r="Z177" s="41" t="str">
        <f t="shared" si="37"/>
        <v>-</v>
      </c>
      <c r="AA177" s="29"/>
    </row>
    <row r="178" spans="1:27" s="30" customFormat="1" ht="11.5" x14ac:dyDescent="0.25">
      <c r="A178" s="273"/>
      <c r="B178" s="142" t="s">
        <v>294</v>
      </c>
      <c r="C178" s="142" t="s">
        <v>549</v>
      </c>
      <c r="D178" s="140" t="s">
        <v>293</v>
      </c>
      <c r="E178" s="134"/>
      <c r="F178" s="31"/>
      <c r="G178" s="41">
        <f t="shared" si="28"/>
        <v>5.7195127790583244</v>
      </c>
      <c r="H178" s="41">
        <f t="shared" si="28"/>
        <v>5.4084748045163513</v>
      </c>
      <c r="I178" s="41">
        <f t="shared" si="28"/>
        <v>5.4539928422180157</v>
      </c>
      <c r="J178" s="41">
        <f t="shared" si="28"/>
        <v>5.3244988784379945</v>
      </c>
      <c r="K178" s="41">
        <f t="shared" si="28"/>
        <v>5.9714036914160564</v>
      </c>
      <c r="L178" s="41">
        <f t="shared" si="28"/>
        <v>5.8679751137220899</v>
      </c>
      <c r="M178" s="41">
        <f t="shared" si="28"/>
        <v>6.5506842837927906</v>
      </c>
      <c r="N178" s="41">
        <f t="shared" si="28"/>
        <v>6.9090625241703227</v>
      </c>
      <c r="O178" s="31"/>
      <c r="P178" s="41" t="str">
        <f t="shared" ref="P178:Z178" si="38">IF(P24="-","-",AVERAGE(P24,P35,P46,P57,P68,P79,P90,P101,P112,P123,P134,P145,P156,P167))</f>
        <v>-</v>
      </c>
      <c r="Q178" s="41" t="str">
        <f t="shared" si="38"/>
        <v>-</v>
      </c>
      <c r="R178" s="41" t="str">
        <f t="shared" si="38"/>
        <v>-</v>
      </c>
      <c r="S178" s="41" t="str">
        <f t="shared" si="38"/>
        <v>-</v>
      </c>
      <c r="T178" s="41" t="str">
        <f t="shared" si="38"/>
        <v>-</v>
      </c>
      <c r="U178" s="41" t="str">
        <f t="shared" si="38"/>
        <v>-</v>
      </c>
      <c r="V178" s="41" t="str">
        <f t="shared" si="38"/>
        <v>-</v>
      </c>
      <c r="W178" s="41" t="str">
        <f t="shared" si="38"/>
        <v>-</v>
      </c>
      <c r="X178" s="41" t="str">
        <f t="shared" si="38"/>
        <v>-</v>
      </c>
      <c r="Y178" s="41" t="str">
        <f t="shared" si="38"/>
        <v>-</v>
      </c>
      <c r="Z178" s="41" t="str">
        <f t="shared" si="38"/>
        <v>-</v>
      </c>
      <c r="AA178" s="29"/>
    </row>
    <row r="179" spans="1:27" s="30" customFormat="1" ht="11.5" x14ac:dyDescent="0.25">
      <c r="A179" s="273"/>
      <c r="B179" s="142" t="s">
        <v>46</v>
      </c>
      <c r="C179" s="142" t="str">
        <f>B179&amp;"_"&amp;D179</f>
        <v>Total_GB average</v>
      </c>
      <c r="D179" s="133" t="s">
        <v>293</v>
      </c>
      <c r="E179" s="134"/>
      <c r="F179" s="31"/>
      <c r="G179" s="41">
        <f t="shared" si="28"/>
        <v>528.80536548939085</v>
      </c>
      <c r="H179" s="41">
        <f t="shared" si="28"/>
        <v>507.75189642453921</v>
      </c>
      <c r="I179" s="41">
        <f t="shared" si="28"/>
        <v>524.80114091990561</v>
      </c>
      <c r="J179" s="41">
        <f t="shared" si="28"/>
        <v>515.16761292823264</v>
      </c>
      <c r="K179" s="41">
        <f t="shared" si="28"/>
        <v>553.40495801353916</v>
      </c>
      <c r="L179" s="41">
        <f t="shared" si="28"/>
        <v>547.04790786899946</v>
      </c>
      <c r="M179" s="41">
        <f t="shared" si="28"/>
        <v>590.73137086082261</v>
      </c>
      <c r="N179" s="41">
        <f t="shared" si="28"/>
        <v>615.45136488311402</v>
      </c>
      <c r="O179" s="31"/>
      <c r="P179" s="41" t="str">
        <f t="shared" ref="P179:Z179" si="39">IF(P25="-","-",AVERAGE(P25,P36,P47,P58,P69,P80,P91,P102,P113,P124,P135,P146,P157,P168))</f>
        <v>-</v>
      </c>
      <c r="Q179" s="41" t="str">
        <f t="shared" si="39"/>
        <v>-</v>
      </c>
      <c r="R179" s="41" t="str">
        <f t="shared" si="39"/>
        <v>-</v>
      </c>
      <c r="S179" s="41" t="str">
        <f t="shared" si="39"/>
        <v>-</v>
      </c>
      <c r="T179" s="41" t="str">
        <f t="shared" si="39"/>
        <v>-</v>
      </c>
      <c r="U179" s="41" t="str">
        <f t="shared" si="39"/>
        <v>-</v>
      </c>
      <c r="V179" s="41" t="str">
        <f t="shared" si="39"/>
        <v>-</v>
      </c>
      <c r="W179" s="41" t="str">
        <f t="shared" si="39"/>
        <v>-</v>
      </c>
      <c r="X179" s="41" t="str">
        <f t="shared" si="39"/>
        <v>-</v>
      </c>
      <c r="Y179" s="41" t="str">
        <f t="shared" si="39"/>
        <v>-</v>
      </c>
      <c r="Z179" s="41" t="str">
        <f t="shared" si="39"/>
        <v>-</v>
      </c>
      <c r="AA179" s="29"/>
    </row>
    <row r="180" spans="1:27" x14ac:dyDescent="0.25"/>
    <row r="181" spans="1:27" x14ac:dyDescent="0.25">
      <c r="G181" s="144"/>
    </row>
    <row r="182" spans="1:27" x14ac:dyDescent="0.25"/>
    <row r="183" spans="1:27" x14ac:dyDescent="0.25"/>
    <row r="184" spans="1:27" x14ac:dyDescent="0.25"/>
    <row r="185" spans="1:27" x14ac:dyDescent="0.25"/>
    <row r="186" spans="1:27" x14ac:dyDescent="0.25"/>
    <row r="187" spans="1:27" x14ac:dyDescent="0.25"/>
    <row r="188" spans="1:27" x14ac:dyDescent="0.25"/>
    <row r="189" spans="1:27" x14ac:dyDescent="0.25"/>
    <row r="190" spans="1:27" x14ac:dyDescent="0.25"/>
    <row r="191" spans="1:27" x14ac:dyDescent="0.25"/>
    <row r="192" spans="1:27"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sheetData>
  <sortState ref="A15:AA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73"/>
  <sheetViews>
    <sheetView workbookViewId="0"/>
  </sheetViews>
  <sheetFormatPr defaultColWidth="0" defaultRowHeight="13.5" zeroHeight="1" x14ac:dyDescent="0.25"/>
  <cols>
    <col min="1" max="1" width="9" style="272" customWidth="1"/>
    <col min="2" max="2" width="33.3828125" style="44" customWidth="1"/>
    <col min="3" max="3" width="21.3828125" style="44" customWidth="1"/>
    <col min="4" max="4" width="19.765625" style="44" customWidth="1"/>
    <col min="5" max="5" width="25.07421875" style="44" customWidth="1"/>
    <col min="6" max="6" width="2.4609375" style="44" customWidth="1"/>
    <col min="7" max="14" width="15.61328125" style="44" customWidth="1"/>
    <col min="15" max="15" width="2.4609375" style="44" customWidth="1"/>
    <col min="16" max="26" width="15.61328125" style="44" customWidth="1"/>
    <col min="27" max="27" width="9" style="44" customWidth="1"/>
    <col min="28" max="16384" width="0" style="44" hidden="1"/>
  </cols>
  <sheetData>
    <row r="1" spans="1:27" s="73" customFormat="1" ht="12.4" customHeight="1" x14ac:dyDescent="0.25">
      <c r="A1" s="271"/>
    </row>
    <row r="2" spans="1:27" s="73" customFormat="1" ht="18.399999999999999" customHeight="1" x14ac:dyDescent="0.35">
      <c r="A2" s="271"/>
      <c r="B2" s="27" t="s">
        <v>466</v>
      </c>
      <c r="C2" s="27"/>
      <c r="D2" s="27"/>
    </row>
    <row r="3" spans="1:27" s="73" customFormat="1" ht="24.4" customHeight="1" x14ac:dyDescent="0.25">
      <c r="A3" s="271"/>
      <c r="B3" s="407" t="s">
        <v>538</v>
      </c>
      <c r="C3" s="407"/>
      <c r="D3" s="407"/>
      <c r="E3" s="407"/>
      <c r="F3" s="407"/>
      <c r="G3" s="407"/>
      <c r="H3" s="407"/>
      <c r="I3" s="75"/>
      <c r="J3" s="75"/>
      <c r="K3" s="75"/>
      <c r="L3" s="75"/>
      <c r="M3" s="75"/>
      <c r="N3" s="75"/>
      <c r="O3" s="75"/>
      <c r="P3" s="75"/>
      <c r="Q3" s="75"/>
    </row>
    <row r="4" spans="1:27" s="73" customFormat="1" ht="16.149999999999999" customHeight="1" x14ac:dyDescent="0.25">
      <c r="A4" s="271"/>
      <c r="B4" s="109"/>
      <c r="C4" s="109"/>
      <c r="D4" s="109"/>
      <c r="E4" s="109"/>
      <c r="F4" s="74"/>
      <c r="G4" s="74"/>
      <c r="I4" s="75"/>
      <c r="J4" s="75"/>
      <c r="K4" s="75"/>
      <c r="L4" s="75"/>
      <c r="M4" s="75"/>
      <c r="N4" s="75"/>
      <c r="O4" s="75"/>
      <c r="P4" s="75"/>
      <c r="Q4" s="75"/>
    </row>
    <row r="5" spans="1:27" ht="16.149999999999999" customHeight="1" x14ac:dyDescent="0.25">
      <c r="B5" s="78"/>
      <c r="C5" s="78"/>
      <c r="D5" s="78"/>
      <c r="E5" s="78"/>
      <c r="F5" s="78"/>
      <c r="G5" s="78"/>
      <c r="I5" s="79"/>
      <c r="J5" s="79"/>
      <c r="K5" s="79"/>
      <c r="L5" s="79"/>
      <c r="M5" s="79"/>
      <c r="N5" s="79"/>
      <c r="O5" s="79"/>
      <c r="P5" s="79"/>
      <c r="Q5" s="79"/>
    </row>
    <row r="6" spans="1:27" ht="13.15" customHeight="1" x14ac:dyDescent="0.25">
      <c r="B6" s="82" t="s">
        <v>377</v>
      </c>
      <c r="C6" s="84" t="s">
        <v>34</v>
      </c>
      <c r="D6" s="78"/>
      <c r="E6" s="78"/>
      <c r="F6" s="78"/>
      <c r="G6" s="78"/>
      <c r="I6" s="79"/>
      <c r="J6" s="79"/>
      <c r="K6" s="79"/>
      <c r="L6" s="79"/>
      <c r="M6" s="79"/>
      <c r="N6" s="79"/>
      <c r="O6" s="79"/>
      <c r="P6" s="79"/>
      <c r="Q6" s="79"/>
    </row>
    <row r="7" spans="1:27" ht="13.15" customHeight="1" x14ac:dyDescent="0.25">
      <c r="B7" s="82" t="s">
        <v>494</v>
      </c>
      <c r="C7" s="84" t="s">
        <v>546</v>
      </c>
      <c r="D7" s="78"/>
      <c r="E7" s="78"/>
      <c r="F7" s="78"/>
      <c r="G7" s="78"/>
      <c r="I7" s="79"/>
      <c r="J7" s="79"/>
      <c r="K7" s="79"/>
      <c r="L7" s="79"/>
      <c r="M7" s="79"/>
      <c r="N7" s="79"/>
      <c r="O7" s="79"/>
      <c r="P7" s="79"/>
      <c r="Q7" s="79"/>
    </row>
    <row r="8" spans="1:27" ht="12.4" customHeight="1" x14ac:dyDescent="0.25">
      <c r="B8" s="83" t="s">
        <v>348</v>
      </c>
      <c r="C8" s="85" t="s">
        <v>356</v>
      </c>
    </row>
    <row r="9" spans="1:27" s="29" customFormat="1" ht="11.5" x14ac:dyDescent="0.25">
      <c r="A9" s="273"/>
    </row>
    <row r="10" spans="1:27" s="30" customFormat="1" ht="11.25" customHeight="1" x14ac:dyDescent="0.25">
      <c r="A10" s="273"/>
      <c r="B10" s="450" t="s">
        <v>349</v>
      </c>
      <c r="C10" s="450" t="s">
        <v>354</v>
      </c>
      <c r="D10" s="459" t="s">
        <v>305</v>
      </c>
      <c r="E10" s="460"/>
      <c r="F10" s="31"/>
      <c r="G10" s="451" t="s">
        <v>510</v>
      </c>
      <c r="H10" s="452"/>
      <c r="I10" s="452"/>
      <c r="J10" s="452"/>
      <c r="K10" s="452"/>
      <c r="L10" s="452"/>
      <c r="M10" s="452"/>
      <c r="N10" s="453"/>
      <c r="O10" s="31"/>
      <c r="P10" s="451" t="s">
        <v>502</v>
      </c>
      <c r="Q10" s="454"/>
      <c r="R10" s="454"/>
      <c r="S10" s="454"/>
      <c r="T10" s="454"/>
      <c r="U10" s="454"/>
      <c r="V10" s="454"/>
      <c r="W10" s="454"/>
      <c r="X10" s="454"/>
      <c r="Y10" s="454"/>
      <c r="Z10" s="455"/>
      <c r="AA10" s="29"/>
    </row>
    <row r="11" spans="1:27" s="30" customFormat="1" ht="11.25" customHeight="1" x14ac:dyDescent="0.25">
      <c r="A11" s="273"/>
      <c r="B11" s="450"/>
      <c r="C11" s="450"/>
      <c r="D11" s="459"/>
      <c r="E11" s="461"/>
      <c r="F11" s="31"/>
      <c r="G11" s="456" t="s">
        <v>486</v>
      </c>
      <c r="H11" s="457"/>
      <c r="I11" s="457"/>
      <c r="J11" s="457"/>
      <c r="K11" s="457"/>
      <c r="L11" s="457"/>
      <c r="M11" s="457"/>
      <c r="N11" s="458"/>
      <c r="O11" s="31"/>
      <c r="P11" s="456" t="s">
        <v>503</v>
      </c>
      <c r="Q11" s="457"/>
      <c r="R11" s="457"/>
      <c r="S11" s="457"/>
      <c r="T11" s="457"/>
      <c r="U11" s="457"/>
      <c r="V11" s="457"/>
      <c r="W11" s="457"/>
      <c r="X11" s="457"/>
      <c r="Y11" s="457"/>
      <c r="Z11" s="458"/>
      <c r="AA11" s="29"/>
    </row>
    <row r="12" spans="1:27" s="30" customFormat="1" ht="25.5" customHeight="1" x14ac:dyDescent="0.25">
      <c r="A12" s="273"/>
      <c r="B12" s="450"/>
      <c r="C12" s="450"/>
      <c r="D12" s="459"/>
      <c r="E12" s="32" t="s">
        <v>5</v>
      </c>
      <c r="F12" s="31"/>
      <c r="G12" s="111" t="s">
        <v>306</v>
      </c>
      <c r="H12" s="111" t="s">
        <v>300</v>
      </c>
      <c r="I12" s="111" t="s">
        <v>301</v>
      </c>
      <c r="J12" s="111" t="s">
        <v>302</v>
      </c>
      <c r="K12" s="111" t="s">
        <v>6</v>
      </c>
      <c r="L12" s="33" t="s">
        <v>7</v>
      </c>
      <c r="M12" s="111" t="s">
        <v>8</v>
      </c>
      <c r="N12" s="111" t="s">
        <v>307</v>
      </c>
      <c r="O12" s="31"/>
      <c r="P12" s="110" t="s">
        <v>473</v>
      </c>
      <c r="Q12" s="110" t="s">
        <v>10</v>
      </c>
      <c r="R12" s="110" t="s">
        <v>11</v>
      </c>
      <c r="S12" s="35" t="s">
        <v>12</v>
      </c>
      <c r="T12" s="110" t="s">
        <v>13</v>
      </c>
      <c r="U12" s="110" t="s">
        <v>14</v>
      </c>
      <c r="V12" s="110" t="s">
        <v>15</v>
      </c>
      <c r="W12" s="110" t="s">
        <v>16</v>
      </c>
      <c r="X12" s="110" t="s">
        <v>17</v>
      </c>
      <c r="Y12" s="110" t="s">
        <v>18</v>
      </c>
      <c r="Z12" s="110" t="s">
        <v>19</v>
      </c>
      <c r="AA12" s="29"/>
    </row>
    <row r="13" spans="1:27" s="30" customFormat="1" ht="15" customHeight="1" x14ac:dyDescent="0.25">
      <c r="A13" s="273"/>
      <c r="B13" s="450"/>
      <c r="C13" s="450"/>
      <c r="D13" s="459"/>
      <c r="E13" s="32" t="s">
        <v>383</v>
      </c>
      <c r="F13" s="31"/>
      <c r="G13" s="36" t="s">
        <v>308</v>
      </c>
      <c r="H13" s="36" t="s">
        <v>309</v>
      </c>
      <c r="I13" s="36" t="s">
        <v>310</v>
      </c>
      <c r="J13" s="36" t="s">
        <v>311</v>
      </c>
      <c r="K13" s="36" t="s">
        <v>20</v>
      </c>
      <c r="L13" s="37" t="s">
        <v>21</v>
      </c>
      <c r="M13" s="36" t="s">
        <v>22</v>
      </c>
      <c r="N13" s="36" t="s">
        <v>312</v>
      </c>
      <c r="O13" s="31"/>
      <c r="P13" s="36" t="s">
        <v>313</v>
      </c>
      <c r="Q13" s="36" t="s">
        <v>23</v>
      </c>
      <c r="R13" s="36" t="s">
        <v>24</v>
      </c>
      <c r="S13" s="38" t="s">
        <v>25</v>
      </c>
      <c r="T13" s="36" t="s">
        <v>26</v>
      </c>
      <c r="U13" s="36" t="s">
        <v>27</v>
      </c>
      <c r="V13" s="36" t="s">
        <v>28</v>
      </c>
      <c r="W13" s="36" t="s">
        <v>29</v>
      </c>
      <c r="X13" s="36" t="s">
        <v>30</v>
      </c>
      <c r="Y13" s="36" t="s">
        <v>31</v>
      </c>
      <c r="Z13" s="36" t="s">
        <v>32</v>
      </c>
      <c r="AA13" s="29"/>
    </row>
    <row r="14" spans="1:27" s="30" customFormat="1" ht="15" customHeight="1" x14ac:dyDescent="0.25">
      <c r="A14" s="273"/>
      <c r="B14" s="450"/>
      <c r="C14" s="450"/>
      <c r="D14" s="459"/>
      <c r="E14" s="40" t="s">
        <v>338</v>
      </c>
      <c r="F14" s="31"/>
      <c r="G14" s="110" t="s">
        <v>315</v>
      </c>
      <c r="H14" s="110" t="s">
        <v>315</v>
      </c>
      <c r="I14" s="110" t="s">
        <v>316</v>
      </c>
      <c r="J14" s="110" t="s">
        <v>316</v>
      </c>
      <c r="K14" s="110" t="s">
        <v>36</v>
      </c>
      <c r="L14" s="76" t="s">
        <v>36</v>
      </c>
      <c r="M14" s="110" t="s">
        <v>37</v>
      </c>
      <c r="N14" s="110" t="s">
        <v>37</v>
      </c>
      <c r="O14" s="31"/>
      <c r="P14" s="110" t="s">
        <v>317</v>
      </c>
      <c r="Q14" s="110" t="s">
        <v>38</v>
      </c>
      <c r="R14" s="110" t="s">
        <v>38</v>
      </c>
      <c r="S14" s="35" t="s">
        <v>39</v>
      </c>
      <c r="T14" s="110" t="s">
        <v>39</v>
      </c>
      <c r="U14" s="110" t="s">
        <v>40</v>
      </c>
      <c r="V14" s="110" t="s">
        <v>40</v>
      </c>
      <c r="W14" s="110" t="s">
        <v>41</v>
      </c>
      <c r="X14" s="110" t="s">
        <v>41</v>
      </c>
      <c r="Y14" s="110" t="s">
        <v>42</v>
      </c>
      <c r="Z14" s="110" t="s">
        <v>42</v>
      </c>
      <c r="AA14" s="29"/>
    </row>
    <row r="15" spans="1:27" s="30" customFormat="1" ht="12.4" customHeight="1" x14ac:dyDescent="0.25">
      <c r="A15" s="273">
        <v>1</v>
      </c>
      <c r="B15" s="142" t="s">
        <v>353</v>
      </c>
      <c r="C15" s="142" t="s">
        <v>344</v>
      </c>
      <c r="D15" s="133" t="s">
        <v>318</v>
      </c>
      <c r="E15" s="134"/>
      <c r="F15" s="31"/>
      <c r="G15" s="41">
        <f>IF('3a DF'!H$42="-","-",'3a DF'!H$42)</f>
        <v>252.96949846751136</v>
      </c>
      <c r="H15" s="41">
        <f>IF('3a DF'!I$42="-","-",'3a DF'!I$42)</f>
        <v>211.39291100152178</v>
      </c>
      <c r="I15" s="41">
        <f>IF('3a DF'!J$42="-","-",'3a DF'!J$42)</f>
        <v>172.96493375656357</v>
      </c>
      <c r="J15" s="41">
        <f>IF('3a DF'!K$42="-","-",'3a DF'!K$42)</f>
        <v>158.62999149566321</v>
      </c>
      <c r="K15" s="41">
        <f>IF('3a DF'!L$42="-","-",'3a DF'!L$42)</f>
        <v>198.69632812507541</v>
      </c>
      <c r="L15" s="41">
        <f>IF('3a DF'!M$42="-","-",'3a DF'!M$42)</f>
        <v>197.0243587635365</v>
      </c>
      <c r="M15" s="41">
        <f>IF('3a DF'!N$42="-","-",'3a DF'!N$42)</f>
        <v>213.56709457345295</v>
      </c>
      <c r="N15" s="41">
        <f>IF('3a DF'!O$42="-","-",'3a DF'!O$42)</f>
        <v>240.8727144110012</v>
      </c>
      <c r="O15" s="31"/>
      <c r="P15" s="41" t="str">
        <f>IF('3a DF'!Q$42="-","-",'3a DF'!Q$42)</f>
        <v>-</v>
      </c>
      <c r="Q15" s="41" t="str">
        <f>IF('3a DF'!R$42="-","-",'3a DF'!R$42)</f>
        <v>-</v>
      </c>
      <c r="R15" s="41" t="str">
        <f>IF('3a DF'!S$42="-","-",'3a DF'!S$42)</f>
        <v>-</v>
      </c>
      <c r="S15" s="41" t="str">
        <f>IF('3a DF'!T$42="-","-",'3a DF'!T$42)</f>
        <v>-</v>
      </c>
      <c r="T15" s="41" t="str">
        <f>IF('3a DF'!U$42="-","-",'3a DF'!U$42)</f>
        <v>-</v>
      </c>
      <c r="U15" s="41" t="str">
        <f>IF('3a DF'!V$42="-","-",'3a DF'!V$42)</f>
        <v>-</v>
      </c>
      <c r="V15" s="41" t="str">
        <f>IF('3a DF'!W$42="-","-",'3a DF'!W$42)</f>
        <v>-</v>
      </c>
      <c r="W15" s="41" t="str">
        <f>IF('3a DF'!X$42="-","-",'3a DF'!X$42)</f>
        <v>-</v>
      </c>
      <c r="X15" s="41" t="str">
        <f>IF('3a DF'!Y$42="-","-",'3a DF'!Y$42)</f>
        <v>-</v>
      </c>
      <c r="Y15" s="41" t="str">
        <f>IF('3a DF'!Z$42="-","-",'3a DF'!Z$42)</f>
        <v>-</v>
      </c>
      <c r="Z15" s="41" t="str">
        <f>IF('3a DF'!AA$42="-","-",'3a DF'!AA$42)</f>
        <v>-</v>
      </c>
      <c r="AA15" s="29"/>
    </row>
    <row r="16" spans="1:27" s="30" customFormat="1" ht="11.5" x14ac:dyDescent="0.25">
      <c r="A16" s="273">
        <v>2</v>
      </c>
      <c r="B16" s="142" t="s">
        <v>353</v>
      </c>
      <c r="C16" s="142" t="s">
        <v>303</v>
      </c>
      <c r="D16" s="133" t="s">
        <v>318</v>
      </c>
      <c r="E16" s="134"/>
      <c r="F16" s="31"/>
      <c r="G16" s="41" t="s">
        <v>336</v>
      </c>
      <c r="H16" s="41" t="s">
        <v>336</v>
      </c>
      <c r="I16" s="41" t="s">
        <v>336</v>
      </c>
      <c r="J16" s="41" t="s">
        <v>336</v>
      </c>
      <c r="K16" s="41" t="s">
        <v>336</v>
      </c>
      <c r="L16" s="41" t="s">
        <v>336</v>
      </c>
      <c r="M16" s="41" t="s">
        <v>336</v>
      </c>
      <c r="N16" s="41" t="s">
        <v>336</v>
      </c>
      <c r="O16" s="31"/>
      <c r="P16" s="41" t="s">
        <v>336</v>
      </c>
      <c r="Q16" s="41" t="s">
        <v>336</v>
      </c>
      <c r="R16" s="41" t="s">
        <v>336</v>
      </c>
      <c r="S16" s="41" t="s">
        <v>336</v>
      </c>
      <c r="T16" s="41" t="s">
        <v>336</v>
      </c>
      <c r="U16" s="41" t="s">
        <v>336</v>
      </c>
      <c r="V16" s="41" t="s">
        <v>336</v>
      </c>
      <c r="W16" s="41" t="s">
        <v>336</v>
      </c>
      <c r="X16" s="41" t="s">
        <v>336</v>
      </c>
      <c r="Y16" s="41" t="s">
        <v>336</v>
      </c>
      <c r="Z16" s="41" t="s">
        <v>336</v>
      </c>
      <c r="AA16" s="29"/>
    </row>
    <row r="17" spans="1:27" s="30" customFormat="1" ht="11.5" x14ac:dyDescent="0.25">
      <c r="A17" s="273">
        <v>3</v>
      </c>
      <c r="B17" s="142" t="s">
        <v>2</v>
      </c>
      <c r="C17" s="142" t="s">
        <v>345</v>
      </c>
      <c r="D17" s="133" t="s">
        <v>318</v>
      </c>
      <c r="E17" s="134"/>
      <c r="F17" s="31"/>
      <c r="G17" s="41">
        <f>IF('3c PC'!G$42="-","-",'3c PC'!G$42)</f>
        <v>21.926269106402124</v>
      </c>
      <c r="H17" s="41">
        <f>IF('3c PC'!H$42="-","-",'3c PC'!H$42)</f>
        <v>21.926269106402124</v>
      </c>
      <c r="I17" s="41">
        <f>IF('3c PC'!I$42="-","-",'3c PC'!I$42)</f>
        <v>22.64764819235609</v>
      </c>
      <c r="J17" s="41">
        <f>IF('3c PC'!J$42="-","-",'3c PC'!J$42)</f>
        <v>22.505107470829557</v>
      </c>
      <c r="K17" s="41">
        <f>IF('3c PC'!K$42="-","-",'3c PC'!K$42)</f>
        <v>19.106297226763825</v>
      </c>
      <c r="L17" s="41">
        <f>IF('3c PC'!L$42="-","-",'3c PC'!L$42)</f>
        <v>19.106297226763825</v>
      </c>
      <c r="M17" s="41">
        <f>IF('3c PC'!M$42="-","-",'3c PC'!M$42)</f>
        <v>20.852393125569616</v>
      </c>
      <c r="N17" s="41">
        <f>IF('3c PC'!N$42="-","-",'3c PC'!N$42)</f>
        <v>20.852393125569616</v>
      </c>
      <c r="O17" s="31"/>
      <c r="P17" s="41" t="str">
        <f>IF('3c PC'!P$42="-","-",'3c PC'!P$42)</f>
        <v>-</v>
      </c>
      <c r="Q17" s="41" t="str">
        <f>IF('3c PC'!Q$42="-","-",'3c PC'!Q$42)</f>
        <v>-</v>
      </c>
      <c r="R17" s="41" t="str">
        <f>IF('3c PC'!R$42="-","-",'3c PC'!R$42)</f>
        <v>-</v>
      </c>
      <c r="S17" s="41" t="str">
        <f>IF('3c PC'!S$42="-","-",'3c PC'!S$42)</f>
        <v>-</v>
      </c>
      <c r="T17" s="41" t="str">
        <f>IF('3c PC'!T$42="-","-",'3c PC'!T$42)</f>
        <v>-</v>
      </c>
      <c r="U17" s="41" t="str">
        <f>IF('3c PC'!U$42="-","-",'3c PC'!U$42)</f>
        <v>-</v>
      </c>
      <c r="V17" s="41" t="str">
        <f>IF('3c PC'!V$42="-","-",'3c PC'!V$42)</f>
        <v>-</v>
      </c>
      <c r="W17" s="41" t="str">
        <f>IF('3c PC'!W$42="-","-",'3c PC'!W$42)</f>
        <v>-</v>
      </c>
      <c r="X17" s="41" t="str">
        <f>IF('3c PC'!X$42="-","-",'3c PC'!X$42)</f>
        <v>-</v>
      </c>
      <c r="Y17" s="41" t="str">
        <f>IF('3c PC'!Y$42="-","-",'3c PC'!Y$42)</f>
        <v>-</v>
      </c>
      <c r="Z17" s="41" t="str">
        <f>IF('3c PC'!Z$42="-","-",'3c PC'!Z$42)</f>
        <v>-</v>
      </c>
      <c r="AA17" s="29"/>
    </row>
    <row r="18" spans="1:27" s="30" customFormat="1" ht="11.5" x14ac:dyDescent="0.25">
      <c r="A18" s="273">
        <v>4</v>
      </c>
      <c r="B18" s="142" t="s">
        <v>355</v>
      </c>
      <c r="C18" s="142" t="s">
        <v>346</v>
      </c>
      <c r="D18" s="133" t="s">
        <v>318</v>
      </c>
      <c r="E18" s="134"/>
      <c r="F18" s="31"/>
      <c r="G18" s="41">
        <f>IF('3e NC-Gas'!F44="-","-",'3e NC-Gas'!F44)</f>
        <v>122.92606294287481</v>
      </c>
      <c r="H18" s="41">
        <f>IF('3e NC-Gas'!G44="-","-",'3e NC-Gas'!G44)</f>
        <v>122.92606294287481</v>
      </c>
      <c r="I18" s="41">
        <f>IF('3e NC-Gas'!H44="-","-",'3e NC-Gas'!H44)</f>
        <v>119.11310513845872</v>
      </c>
      <c r="J18" s="41">
        <f>IF('3e NC-Gas'!I44="-","-",'3e NC-Gas'!I44)</f>
        <v>118.76510513182116</v>
      </c>
      <c r="K18" s="41">
        <f>IF('3e NC-Gas'!J44="-","-",'3e NC-Gas'!J44)</f>
        <v>118.84904344104548</v>
      </c>
      <c r="L18" s="41">
        <f>IF('3e NC-Gas'!K44="-","-",'3e NC-Gas'!K44)</f>
        <v>118.87304344150324</v>
      </c>
      <c r="M18" s="41">
        <f>IF('3e NC-Gas'!L44="-","-",'3e NC-Gas'!L44)</f>
        <v>122.22659483103664</v>
      </c>
      <c r="N18" s="41">
        <f>IF('3e NC-Gas'!M44="-","-",'3e NC-Gas'!M44)</f>
        <v>122.29859483240992</v>
      </c>
      <c r="O18" s="31"/>
      <c r="P18" s="41" t="str">
        <f>IF('3e NC-Gas'!O44="-","-",'3e NC-Gas'!O44)</f>
        <v>-</v>
      </c>
      <c r="Q18" s="41" t="str">
        <f>IF('3e NC-Gas'!P44="-","-",'3e NC-Gas'!P44)</f>
        <v>-</v>
      </c>
      <c r="R18" s="41" t="str">
        <f>IF('3e NC-Gas'!Q44="-","-",'3e NC-Gas'!Q44)</f>
        <v>-</v>
      </c>
      <c r="S18" s="41" t="str">
        <f>IF('3e NC-Gas'!R44="-","-",'3e NC-Gas'!R44)</f>
        <v>-</v>
      </c>
      <c r="T18" s="41" t="str">
        <f>IF('3e NC-Gas'!S44="-","-",'3e NC-Gas'!S44)</f>
        <v>-</v>
      </c>
      <c r="U18" s="41" t="str">
        <f>IF('3e NC-Gas'!T44="-","-",'3e NC-Gas'!T44)</f>
        <v>-</v>
      </c>
      <c r="V18" s="41" t="str">
        <f>IF('3e NC-Gas'!U44="-","-",'3e NC-Gas'!U44)</f>
        <v>-</v>
      </c>
      <c r="W18" s="41" t="str">
        <f>IF('3e NC-Gas'!V44="-","-",'3e NC-Gas'!V44)</f>
        <v>-</v>
      </c>
      <c r="X18" s="41" t="str">
        <f>IF('3e NC-Gas'!W44="-","-",'3e NC-Gas'!W44)</f>
        <v>-</v>
      </c>
      <c r="Y18" s="41" t="str">
        <f>IF('3e NC-Gas'!X44="-","-",'3e NC-Gas'!X44)</f>
        <v>-</v>
      </c>
      <c r="Z18" s="41" t="str">
        <f>IF('3e NC-Gas'!Y44="-","-",'3e NC-Gas'!Y44)</f>
        <v>-</v>
      </c>
      <c r="AA18" s="29"/>
    </row>
    <row r="19" spans="1:27" s="30" customFormat="1" ht="11.5" x14ac:dyDescent="0.25">
      <c r="A19" s="273">
        <v>5</v>
      </c>
      <c r="B19" s="142" t="s">
        <v>352</v>
      </c>
      <c r="C19" s="142" t="s">
        <v>347</v>
      </c>
      <c r="D19" s="133" t="s">
        <v>318</v>
      </c>
      <c r="E19" s="134"/>
      <c r="F19" s="31"/>
      <c r="G19" s="41">
        <f>IF('3f CPIH'!C$16="-","-",'3g OC '!$E$12*('3f CPIH'!C$16/'3f CPIH'!$G$16))</f>
        <v>87.253590101747221</v>
      </c>
      <c r="H19" s="41">
        <f>IF('3f CPIH'!D$16="-","-",'3g OC '!$E$12*('3f CPIH'!D$16/'3f CPIH'!$G$16))</f>
        <v>87.428271963812776</v>
      </c>
      <c r="I19" s="41">
        <f>IF('3f CPIH'!E$16="-","-",'3g OC '!$E$12*('3f CPIH'!E$16/'3f CPIH'!$G$16))</f>
        <v>87.690294756911129</v>
      </c>
      <c r="J19" s="41">
        <f>IF('3f CPIH'!F$16="-","-",'3g OC '!$E$12*('3f CPIH'!F$16/'3f CPIH'!$G$16))</f>
        <v>88.214340343107807</v>
      </c>
      <c r="K19" s="41">
        <f>IF('3f CPIH'!G$16="-","-",'3g OC '!$E$12*('3f CPIH'!G$16/'3f CPIH'!$G$16))</f>
        <v>89.262431515501163</v>
      </c>
      <c r="L19" s="41">
        <f>IF('3f CPIH'!H$16="-","-",'3g OC '!$E$12*('3f CPIH'!H$16/'3f CPIH'!$G$16))</f>
        <v>90.397863618927303</v>
      </c>
      <c r="M19" s="41">
        <f>IF('3f CPIH'!I$16="-","-",'3g OC '!$E$12*('3f CPIH'!I$16/'3f CPIH'!$G$16))</f>
        <v>91.707977584418998</v>
      </c>
      <c r="N19" s="41">
        <f>IF('3f CPIH'!J$16="-","-",'3g OC '!$E$12*('3f CPIH'!J$16/'3f CPIH'!$G$16))</f>
        <v>92.494045963714029</v>
      </c>
      <c r="O19" s="31"/>
      <c r="P19" s="41">
        <f>IF('3f CPIH'!L$16="-","-",'3g OC '!$E$12*('3f CPIH'!L$16/'3f CPIH'!$G$16))</f>
        <v>92.494045963714029</v>
      </c>
      <c r="Q19" s="41" t="str">
        <f>IF('3f CPIH'!M$16="-","-",'3g OC '!$E$12*('3f CPIH'!M$16/'3f CPIH'!$G$16))</f>
        <v>-</v>
      </c>
      <c r="R19" s="41" t="str">
        <f>IF('3f CPIH'!N$16="-","-",'3g OC '!$E$12*('3f CPIH'!N$16/'3f CPIH'!$G$16))</f>
        <v>-</v>
      </c>
      <c r="S19" s="41" t="str">
        <f>IF('3f CPIH'!O$16="-","-",'3g OC '!$E$12*('3f CPIH'!O$16/'3f CPIH'!$G$16))</f>
        <v>-</v>
      </c>
      <c r="T19" s="41" t="str">
        <f>IF('3f CPIH'!P$16="-","-",'3g OC '!$E$12*('3f CPIH'!P$16/'3f CPIH'!$G$16))</f>
        <v>-</v>
      </c>
      <c r="U19" s="41" t="str">
        <f>IF('3f CPIH'!Q$16="-","-",'3g OC '!$E$12*('3f CPIH'!Q$16/'3f CPIH'!$G$16))</f>
        <v>-</v>
      </c>
      <c r="V19" s="41" t="str">
        <f>IF('3f CPIH'!R$16="-","-",'3g OC '!$E$12*('3f CPIH'!R$16/'3f CPIH'!$G$16))</f>
        <v>-</v>
      </c>
      <c r="W19" s="41" t="str">
        <f>IF('3f CPIH'!S$16="-","-",'3g OC '!$E$12*('3f CPIH'!S$16/'3f CPIH'!$G$16))</f>
        <v>-</v>
      </c>
      <c r="X19" s="41" t="str">
        <f>IF('3f CPIH'!T$16="-","-",'3g OC '!$E$12*('3f CPIH'!T$16/'3f CPIH'!$G$16))</f>
        <v>-</v>
      </c>
      <c r="Y19" s="41" t="str">
        <f>IF('3f CPIH'!U$16="-","-",'3g OC '!$E$12*('3f CPIH'!U$16/'3f CPIH'!$G$16))</f>
        <v>-</v>
      </c>
      <c r="Z19" s="41" t="str">
        <f>IF('3f CPIH'!V$16="-","-",'3g OC '!$E$12*('3f CPIH'!V$16/'3f CPIH'!$G$16))</f>
        <v>-</v>
      </c>
      <c r="AA19" s="29"/>
    </row>
    <row r="20" spans="1:27" s="30" customFormat="1" ht="11.5" x14ac:dyDescent="0.25">
      <c r="A20" s="273">
        <v>6</v>
      </c>
      <c r="B20" s="142" t="s">
        <v>352</v>
      </c>
      <c r="C20" s="142" t="s">
        <v>45</v>
      </c>
      <c r="D20" s="133" t="s">
        <v>318</v>
      </c>
      <c r="E20" s="134"/>
      <c r="F20" s="31"/>
      <c r="G20" s="41" t="s">
        <v>336</v>
      </c>
      <c r="H20" s="41" t="s">
        <v>336</v>
      </c>
      <c r="I20" s="41" t="s">
        <v>336</v>
      </c>
      <c r="J20" s="41" t="s">
        <v>336</v>
      </c>
      <c r="K20" s="41">
        <f>IF('3h SMNCC'!F$37="-","-",'3h SMNCC'!F$37)</f>
        <v>0</v>
      </c>
      <c r="L20" s="41">
        <f>IF('3h SMNCC'!G$37="-","-",'3h SMNCC'!G$37)</f>
        <v>-0.16682483423186589</v>
      </c>
      <c r="M20" s="41">
        <f>IF('3h SMNCC'!H$37="-","-",'3h SMNCC'!H$37)</f>
        <v>1.8623630218072362</v>
      </c>
      <c r="N20" s="41">
        <f>IF('3h SMNCC'!I$37="-","-",'3h SMNCC'!I$37)</f>
        <v>7.7734666259964174</v>
      </c>
      <c r="O20" s="31"/>
      <c r="P20" s="41" t="str">
        <f>IF('3h SMNCC'!K$37="-","-",'3h SMNCC'!K$37)</f>
        <v>-</v>
      </c>
      <c r="Q20" s="41" t="str">
        <f>IF('3h SMNCC'!L$37="-","-",'3h SMNCC'!L$37)</f>
        <v>-</v>
      </c>
      <c r="R20" s="41" t="str">
        <f>IF('3h SMNCC'!M$37="-","-",'3h SMNCC'!M$37)</f>
        <v>-</v>
      </c>
      <c r="S20" s="41" t="str">
        <f>IF('3h SMNCC'!N$37="-","-",'3h SMNCC'!N$37)</f>
        <v>-</v>
      </c>
      <c r="T20" s="41" t="str">
        <f>IF('3h SMNCC'!O$37="-","-",'3h SMNCC'!O$37)</f>
        <v>-</v>
      </c>
      <c r="U20" s="41" t="str">
        <f>IF('3h SMNCC'!P$37="-","-",'3h SMNCC'!P$37)</f>
        <v>-</v>
      </c>
      <c r="V20" s="41" t="str">
        <f>IF('3h SMNCC'!Q$37="-","-",'3h SMNCC'!Q$37)</f>
        <v>-</v>
      </c>
      <c r="W20" s="41" t="str">
        <f>IF('3h SMNCC'!R$37="-","-",'3h SMNCC'!R$37)</f>
        <v>-</v>
      </c>
      <c r="X20" s="41" t="str">
        <f>IF('3h SMNCC'!S$37="-","-",'3h SMNCC'!S$37)</f>
        <v>-</v>
      </c>
      <c r="Y20" s="41" t="str">
        <f>IF('3h SMNCC'!T$37="-","-",'3h SMNCC'!T$37)</f>
        <v>-</v>
      </c>
      <c r="Z20" s="41" t="str">
        <f>IF('3h SMNCC'!U$37="-","-",'3h SMNCC'!U$37)</f>
        <v>-</v>
      </c>
      <c r="AA20" s="29"/>
    </row>
    <row r="21" spans="1:27" s="30" customFormat="1" ht="11.5" x14ac:dyDescent="0.25">
      <c r="A21" s="273">
        <v>7</v>
      </c>
      <c r="B21" s="142" t="s">
        <v>352</v>
      </c>
      <c r="C21" s="142" t="s">
        <v>399</v>
      </c>
      <c r="D21" s="133" t="s">
        <v>318</v>
      </c>
      <c r="E21" s="134"/>
      <c r="F21" s="31"/>
      <c r="G21" s="41">
        <f>IF('3f CPIH'!C$16="-","-",'3i PAAC PAP'!$G$18*('3f CPIH'!C$16/'3f CPIH'!$G$16))</f>
        <v>4.3680494184605196</v>
      </c>
      <c r="H21" s="41">
        <f>IF('3f CPIH'!D$16="-","-",'3i PAAC PAP'!$G$18*('3f CPIH'!D$16/'3f CPIH'!$G$16))</f>
        <v>4.3767942621411207</v>
      </c>
      <c r="I21" s="41">
        <f>IF('3f CPIH'!E$16="-","-",'3i PAAC PAP'!$G$18*('3f CPIH'!E$16/'3f CPIH'!$G$16))</f>
        <v>4.389911527662024</v>
      </c>
      <c r="J21" s="41">
        <f>IF('3f CPIH'!F$16="-","-",'3i PAAC PAP'!$G$18*('3f CPIH'!F$16/'3f CPIH'!$G$16))</f>
        <v>4.4161460587038288</v>
      </c>
      <c r="K21" s="41">
        <f>IF('3f CPIH'!G$16="-","-",'3i PAAC PAP'!$G$18*('3f CPIH'!G$16/'3f CPIH'!$G$16))</f>
        <v>4.4686151207874385</v>
      </c>
      <c r="L21" s="41">
        <f>IF('3f CPIH'!H$16="-","-",'3i PAAC PAP'!$G$18*('3f CPIH'!H$16/'3f CPIH'!$G$16))</f>
        <v>4.5254566047113496</v>
      </c>
      <c r="M21" s="41">
        <f>IF('3f CPIH'!I$16="-","-",'3i PAAC PAP'!$G$18*('3f CPIH'!I$16/'3f CPIH'!$G$16))</f>
        <v>4.5910429323158608</v>
      </c>
      <c r="N21" s="41">
        <f>IF('3f CPIH'!J$16="-","-",'3i PAAC PAP'!$G$18*('3f CPIH'!J$16/'3f CPIH'!$G$16))</f>
        <v>4.630394728878569</v>
      </c>
      <c r="O21" s="31"/>
      <c r="P21" s="41">
        <f>IF('3f CPIH'!L$16="-","-",'3i PAAC PAP'!$G$18*('3f CPIH'!L$16/'3f CPIH'!$G$16))</f>
        <v>4.630394728878569</v>
      </c>
      <c r="Q21" s="41" t="str">
        <f>IF('3f CPIH'!M$16="-","-",'3i PAAC PAP'!$G$18*('3f CPIH'!M$16/'3f CPIH'!$G$16))</f>
        <v>-</v>
      </c>
      <c r="R21" s="41" t="str">
        <f>IF('3f CPIH'!N$16="-","-",'3i PAAC PAP'!$G$18*('3f CPIH'!N$16/'3f CPIH'!$G$16))</f>
        <v>-</v>
      </c>
      <c r="S21" s="41" t="str">
        <f>IF('3f CPIH'!O$16="-","-",'3i PAAC PAP'!$G$18*('3f CPIH'!O$16/'3f CPIH'!$G$16))</f>
        <v>-</v>
      </c>
      <c r="T21" s="41" t="str">
        <f>IF('3f CPIH'!P$16="-","-",'3i PAAC PAP'!$G$18*('3f CPIH'!P$16/'3f CPIH'!$G$16))</f>
        <v>-</v>
      </c>
      <c r="U21" s="41" t="str">
        <f>IF('3f CPIH'!Q$16="-","-",'3i PAAC PAP'!$G$18*('3f CPIH'!Q$16/'3f CPIH'!$G$16))</f>
        <v>-</v>
      </c>
      <c r="V21" s="41" t="str">
        <f>IF('3f CPIH'!R$16="-","-",'3i PAAC PAP'!$G$18*('3f CPIH'!R$16/'3f CPIH'!$G$16))</f>
        <v>-</v>
      </c>
      <c r="W21" s="41" t="str">
        <f>IF('3f CPIH'!S$16="-","-",'3i PAAC PAP'!$G$18*('3f CPIH'!S$16/'3f CPIH'!$G$16))</f>
        <v>-</v>
      </c>
      <c r="X21" s="41" t="str">
        <f>IF('3f CPIH'!T$16="-","-",'3i PAAC PAP'!$G$18*('3f CPIH'!T$16/'3f CPIH'!$G$16))</f>
        <v>-</v>
      </c>
      <c r="Y21" s="41" t="str">
        <f>IF('3f CPIH'!U$16="-","-",'3i PAAC PAP'!$G$18*('3f CPIH'!U$16/'3f CPIH'!$G$16))</f>
        <v>-</v>
      </c>
      <c r="Z21" s="41" t="str">
        <f>IF('3f CPIH'!V$16="-","-",'3i PAAC PAP'!$G$18*('3f CPIH'!V$16/'3f CPIH'!$G$16))</f>
        <v>-</v>
      </c>
      <c r="AA21" s="29"/>
    </row>
    <row r="22" spans="1:27" s="30" customFormat="1" ht="11.5" x14ac:dyDescent="0.25">
      <c r="A22" s="273">
        <v>8</v>
      </c>
      <c r="B22" s="142" t="s">
        <v>352</v>
      </c>
      <c r="C22" s="142" t="s">
        <v>417</v>
      </c>
      <c r="D22" s="133" t="s">
        <v>318</v>
      </c>
      <c r="E22" s="134"/>
      <c r="F22" s="31"/>
      <c r="G22" s="41">
        <f>IF(G15="-","-",SUM(G15:G20)*'3i PAAC PAP'!$G$30)</f>
        <v>5.4788660349722536</v>
      </c>
      <c r="H22" s="41">
        <f>IF(H15="-","-",SUM(H15:H20)*'3i PAAC PAP'!$G$30)</f>
        <v>5.0112367040380628</v>
      </c>
      <c r="I22" s="41">
        <f>IF(I15="-","-",SUM(I15:I20)*'3i PAAC PAP'!$G$30)</f>
        <v>4.5452380416333966</v>
      </c>
      <c r="J22" s="41">
        <f>IF(J15="-","-",SUM(J15:J20)*'3i PAAC PAP'!$G$30)</f>
        <v>4.3837050999355052</v>
      </c>
      <c r="K22" s="41">
        <f>IF(K15="-","-",SUM(K15:K20)*'3i PAAC PAP'!$G$30)</f>
        <v>4.810646342417896</v>
      </c>
      <c r="L22" s="41">
        <f>IF(L15="-","-",SUM(L15:L20)*'3i PAAC PAP'!$G$30)</f>
        <v>4.8029730327994864</v>
      </c>
      <c r="M22" s="41">
        <f>IF(M15="-","-",SUM(M15:M20)*'3i PAAC PAP'!$G$30)</f>
        <v>5.085138030623674</v>
      </c>
      <c r="N22" s="41">
        <f>IF(N15="-","-",SUM(N15:N20)*'3i PAAC PAP'!$G$30)</f>
        <v>5.4700085304038391</v>
      </c>
      <c r="O22" s="31"/>
      <c r="P22" s="41" t="str">
        <f>IF(P15="-","-",SUM(P15:P20)*'3i PAAC PAP'!$G$30)</f>
        <v>-</v>
      </c>
      <c r="Q22" s="41" t="str">
        <f>IF(Q15="-","-",SUM(Q15:Q20)*'3i PAAC PAP'!$G$30)</f>
        <v>-</v>
      </c>
      <c r="R22" s="41" t="str">
        <f>IF(R15="-","-",SUM(R15:R20)*'3i PAAC PAP'!$G$30)</f>
        <v>-</v>
      </c>
      <c r="S22" s="41" t="str">
        <f>IF(S15="-","-",SUM(S15:S20)*'3i PAAC PAP'!$G$30)</f>
        <v>-</v>
      </c>
      <c r="T22" s="41" t="str">
        <f>IF(T15="-","-",SUM(T15:T20)*'3i PAAC PAP'!$G$30)</f>
        <v>-</v>
      </c>
      <c r="U22" s="41" t="str">
        <f>IF(U15="-","-",SUM(U15:U20)*'3i PAAC PAP'!$G$30)</f>
        <v>-</v>
      </c>
      <c r="V22" s="41" t="str">
        <f>IF(V15="-","-",SUM(V15:V20)*'3i PAAC PAP'!$G$30)</f>
        <v>-</v>
      </c>
      <c r="W22" s="41" t="str">
        <f>IF(W15="-","-",SUM(W15:W20)*'3i PAAC PAP'!$G$30)</f>
        <v>-</v>
      </c>
      <c r="X22" s="41" t="str">
        <f>IF(X15="-","-",SUM(X15:X20)*'3i PAAC PAP'!$G$30)</f>
        <v>-</v>
      </c>
      <c r="Y22" s="41" t="str">
        <f>IF(Y15="-","-",SUM(Y15:Y20)*'3i PAAC PAP'!$G$30)</f>
        <v>-</v>
      </c>
      <c r="Z22" s="41" t="str">
        <f>IF(Z15="-","-",SUM(Z15:Z20)*'3i PAAC PAP'!$G$30)</f>
        <v>-</v>
      </c>
      <c r="AA22" s="29"/>
    </row>
    <row r="23" spans="1:27" s="30" customFormat="1" ht="11.5" x14ac:dyDescent="0.25">
      <c r="A23" s="273">
        <v>9</v>
      </c>
      <c r="B23" s="142" t="s">
        <v>398</v>
      </c>
      <c r="C23" s="142" t="s">
        <v>548</v>
      </c>
      <c r="D23" s="133" t="s">
        <v>318</v>
      </c>
      <c r="E23" s="134"/>
      <c r="F23" s="31"/>
      <c r="G23" s="41">
        <f>IF(G17="-","-",SUM(G15:G22)*'3j EBIT'!$E$12)</f>
        <v>9.4035243853673975</v>
      </c>
      <c r="H23" s="41">
        <f>IF(H17="-","-",SUM(H15:H22)*'3j EBIT'!$E$12)</f>
        <v>8.6081693736350235</v>
      </c>
      <c r="I23" s="41">
        <f>IF(I17="-","-",SUM(I15:I22)*'3j EBIT'!$E$12)</f>
        <v>7.8156714968581138</v>
      </c>
      <c r="J23" s="41">
        <f>IF(J17="-","-",SUM(J15:J22)*'3j EBIT'!$E$12)</f>
        <v>7.5413735164011593</v>
      </c>
      <c r="K23" s="41">
        <f>IF(K17="-","-",SUM(K15:K22)*'3j EBIT'!$E$12)</f>
        <v>8.2686738736602319</v>
      </c>
      <c r="L23" s="41">
        <f>IF(L17="-","-",SUM(L15:L22)*'3j EBIT'!$E$12)</f>
        <v>8.2567001892261871</v>
      </c>
      <c r="M23" s="41">
        <f>IF(M17="-","-",SUM(M15:M22)*'3j EBIT'!$E$12)</f>
        <v>8.7379594778852745</v>
      </c>
      <c r="N23" s="41">
        <f>IF(N17="-","-",SUM(N15:N22)*'3j EBIT'!$E$12)</f>
        <v>9.393440746141497</v>
      </c>
      <c r="O23" s="31"/>
      <c r="P23" s="41" t="str">
        <f>IF(P17="-","-",SUM(P15:P22)*'3j EBIT'!$E$11)</f>
        <v>-</v>
      </c>
      <c r="Q23" s="41" t="str">
        <f>IF(Q17="-","-",SUM(Q15:Q22)*'3j EBIT'!$E$11)</f>
        <v>-</v>
      </c>
      <c r="R23" s="41" t="str">
        <f>IF(R17="-","-",SUM(R15:R22)*'3j EBIT'!$E$11)</f>
        <v>-</v>
      </c>
      <c r="S23" s="41" t="str">
        <f>IF(S17="-","-",SUM(S15:S22)*'3j EBIT'!$E$11)</f>
        <v>-</v>
      </c>
      <c r="T23" s="41" t="str">
        <f>IF(T17="-","-",SUM(T15:T22)*'3j EBIT'!$E$11)</f>
        <v>-</v>
      </c>
      <c r="U23" s="41" t="str">
        <f>IF(U17="-","-",SUM(U15:U22)*'3j EBIT'!$E$11)</f>
        <v>-</v>
      </c>
      <c r="V23" s="41" t="str">
        <f>IF(V17="-","-",SUM(V15:V22)*'3j EBIT'!$E$11)</f>
        <v>-</v>
      </c>
      <c r="W23" s="41" t="str">
        <f>IF(W17="-","-",SUM(W15:W22)*'3j EBIT'!$E$11)</f>
        <v>-</v>
      </c>
      <c r="X23" s="41" t="str">
        <f>IF(X17="-","-",SUM(X15:X22)*'3j EBIT'!$E$11)</f>
        <v>-</v>
      </c>
      <c r="Y23" s="41" t="str">
        <f>IF(Y17="-","-",SUM(Y15:Y22)*'3j EBIT'!$E$11)</f>
        <v>-</v>
      </c>
      <c r="Z23" s="41" t="str">
        <f>IF(Z17="-","-",SUM(Z15:Z22)*'3j EBIT'!$E$11)</f>
        <v>-</v>
      </c>
      <c r="AA23" s="29"/>
    </row>
    <row r="24" spans="1:27" s="30" customFormat="1" ht="11.5" x14ac:dyDescent="0.25">
      <c r="A24" s="273">
        <v>10</v>
      </c>
      <c r="B24" s="142" t="s">
        <v>294</v>
      </c>
      <c r="C24" s="190" t="s">
        <v>549</v>
      </c>
      <c r="D24" s="133" t="s">
        <v>318</v>
      </c>
      <c r="E24" s="134"/>
      <c r="F24" s="31"/>
      <c r="G24" s="41">
        <f>IF(G19="-","-",SUM(G15:G17,G19:G23)*'3k HAP'!$E$13)</f>
        <v>5.5213632540854478</v>
      </c>
      <c r="H24" s="41">
        <f>IF(H19="-","-",SUM(H15:H17,H19:H23)*'3k HAP'!$E$13)</f>
        <v>4.9038483165658118</v>
      </c>
      <c r="I24" s="41">
        <f>IF(I19="-","-",SUM(I15:I17,I19:I23)*'3k HAP'!$E$13)</f>
        <v>4.3437502377485675</v>
      </c>
      <c r="J24" s="41">
        <f>IF(J19="-","-",SUM(J15:J17,J19:J23)*'3k HAP'!$E$13)</f>
        <v>4.1358226838079606</v>
      </c>
      <c r="K24" s="41">
        <f>IF(K19="-","-",SUM(K15:K17,K19:K23)*'3k HAP'!$E$13)</f>
        <v>4.6992847364767494</v>
      </c>
      <c r="L24" s="41">
        <f>IF(L19="-","-",SUM(L15:L17,L19:L23)*'3k HAP'!$E$13)</f>
        <v>4.6896409103779213</v>
      </c>
      <c r="M24" s="41">
        <f>IF(M19="-","-",SUM(M15:M17,M19:M23)*'3k HAP'!$E$13)</f>
        <v>5.014743470154615</v>
      </c>
      <c r="N24" s="41">
        <f>IF(N19="-","-",SUM(N15:N17,N19:N23)*'3k HAP'!$E$13)</f>
        <v>5.5226178899791405</v>
      </c>
      <c r="O24" s="31"/>
      <c r="P24" s="41">
        <f>IF(P19="-","-",SUM(P15:P17,P19:P23)*'3k HAP'!$E$13)</f>
        <v>1.4060293723500201</v>
      </c>
      <c r="Q24" s="41" t="str">
        <f>IF(Q19="-","-",SUM(Q15:Q17,Q19:Q23)*'3k HAP'!$E$13)</f>
        <v>-</v>
      </c>
      <c r="R24" s="41" t="str">
        <f>IF(R19="-","-",SUM(R15:R17,R19:R23)*'3k HAP'!$E$13)</f>
        <v>-</v>
      </c>
      <c r="S24" s="41" t="str">
        <f>IF(S19="-","-",SUM(S15:S17,S19:S23)*'3k HAP'!$E$13)</f>
        <v>-</v>
      </c>
      <c r="T24" s="41" t="str">
        <f>IF(T19="-","-",SUM(T15:T17,T19:T23)*'3k HAP'!$E$13)</f>
        <v>-</v>
      </c>
      <c r="U24" s="41" t="str">
        <f>IF(U19="-","-",SUM(U15:U17,U19:U23)*'3k HAP'!$E$13)</f>
        <v>-</v>
      </c>
      <c r="V24" s="41" t="str">
        <f>IF(V19="-","-",SUM(V15:V17,V19:V23)*'3k HAP'!$E$13)</f>
        <v>-</v>
      </c>
      <c r="W24" s="41" t="str">
        <f>IF(W19="-","-",SUM(W15:W17,W19:W23)*'3k HAP'!$E$13)</f>
        <v>-</v>
      </c>
      <c r="X24" s="41" t="str">
        <f>IF(X19="-","-",SUM(X15:X17,X19:X23)*'3k HAP'!$E$13)</f>
        <v>-</v>
      </c>
      <c r="Y24" s="41" t="str">
        <f>IF(Y19="-","-",SUM(Y15:Y17,Y19:Y23)*'3k HAP'!$E$13)</f>
        <v>-</v>
      </c>
      <c r="Z24" s="41" t="str">
        <f>IF(Z19="-","-",SUM(Z15:Z17,Z19:Z23)*'3k HAP'!$E$13)</f>
        <v>-</v>
      </c>
      <c r="AA24" s="29"/>
    </row>
    <row r="25" spans="1:27" s="30" customFormat="1" ht="11.5" x14ac:dyDescent="0.25">
      <c r="A25" s="273">
        <v>11</v>
      </c>
      <c r="B25" s="142" t="s">
        <v>46</v>
      </c>
      <c r="C25" s="142" t="str">
        <f>B25&amp;"_"&amp;D25</f>
        <v>Total_Eastern</v>
      </c>
      <c r="D25" s="133" t="s">
        <v>318</v>
      </c>
      <c r="E25" s="134"/>
      <c r="F25" s="31"/>
      <c r="G25" s="41">
        <f t="shared" ref="G25:N25" si="0">IF(G2="-","-",SUM(G15:G24))</f>
        <v>509.84722371142118</v>
      </c>
      <c r="H25" s="41">
        <f t="shared" si="0"/>
        <v>466.57356367099152</v>
      </c>
      <c r="I25" s="41">
        <f t="shared" si="0"/>
        <v>423.5105531481916</v>
      </c>
      <c r="J25" s="41">
        <f t="shared" si="0"/>
        <v>408.59159180027018</v>
      </c>
      <c r="K25" s="41">
        <f t="shared" si="0"/>
        <v>448.16132038172816</v>
      </c>
      <c r="L25" s="41">
        <f t="shared" si="0"/>
        <v>447.50950895361399</v>
      </c>
      <c r="M25" s="41">
        <f t="shared" si="0"/>
        <v>473.64530704726485</v>
      </c>
      <c r="N25" s="41">
        <f t="shared" si="0"/>
        <v>509.30767685409421</v>
      </c>
      <c r="O25" s="31"/>
      <c r="P25" s="41" t="str">
        <f>IF(P15="-","-",SUM(P15:P24))</f>
        <v>-</v>
      </c>
      <c r="Q25" s="41" t="str">
        <f t="shared" ref="Q25:Z25" si="1">IF(Q15="-","-",SUM(Q15:Q24))</f>
        <v>-</v>
      </c>
      <c r="R25" s="41" t="str">
        <f t="shared" si="1"/>
        <v>-</v>
      </c>
      <c r="S25" s="41" t="str">
        <f t="shared" si="1"/>
        <v>-</v>
      </c>
      <c r="T25" s="41" t="str">
        <f t="shared" si="1"/>
        <v>-</v>
      </c>
      <c r="U25" s="41" t="str">
        <f t="shared" si="1"/>
        <v>-</v>
      </c>
      <c r="V25" s="41" t="str">
        <f t="shared" si="1"/>
        <v>-</v>
      </c>
      <c r="W25" s="41" t="str">
        <f t="shared" si="1"/>
        <v>-</v>
      </c>
      <c r="X25" s="41" t="str">
        <f t="shared" si="1"/>
        <v>-</v>
      </c>
      <c r="Y25" s="41" t="str">
        <f t="shared" si="1"/>
        <v>-</v>
      </c>
      <c r="Z25" s="41" t="str">
        <f t="shared" si="1"/>
        <v>-</v>
      </c>
      <c r="AA25" s="29"/>
    </row>
    <row r="26" spans="1:27" s="30" customFormat="1" ht="11.5" x14ac:dyDescent="0.25">
      <c r="A26" s="273">
        <v>1</v>
      </c>
      <c r="B26" s="138" t="s">
        <v>353</v>
      </c>
      <c r="C26" s="138" t="s">
        <v>344</v>
      </c>
      <c r="D26" s="136" t="s">
        <v>320</v>
      </c>
      <c r="E26" s="137"/>
      <c r="F26" s="31"/>
      <c r="G26" s="135">
        <f>IF('3a DF'!H$42="-","-",'3a DF'!H$42)</f>
        <v>252.96949846751136</v>
      </c>
      <c r="H26" s="135">
        <f>IF('3a DF'!I$42="-","-",'3a DF'!I$42)</f>
        <v>211.39291100152178</v>
      </c>
      <c r="I26" s="135">
        <f>IF('3a DF'!J$42="-","-",'3a DF'!J$42)</f>
        <v>172.96493375656357</v>
      </c>
      <c r="J26" s="135">
        <f>IF('3a DF'!K$42="-","-",'3a DF'!K$42)</f>
        <v>158.62999149566321</v>
      </c>
      <c r="K26" s="135">
        <f>IF('3a DF'!L$42="-","-",'3a DF'!L$42)</f>
        <v>198.69632812507541</v>
      </c>
      <c r="L26" s="135">
        <f>IF('3a DF'!M$42="-","-",'3a DF'!M$42)</f>
        <v>197.0243587635365</v>
      </c>
      <c r="M26" s="135">
        <f>IF('3a DF'!N$42="-","-",'3a DF'!N$42)</f>
        <v>213.56709457345295</v>
      </c>
      <c r="N26" s="135">
        <f>IF('3a DF'!O$42="-","-",'3a DF'!O$42)</f>
        <v>240.8727144110012</v>
      </c>
      <c r="O26" s="31"/>
      <c r="P26" s="135" t="str">
        <f>IF('3a DF'!Q$42="-","-",'3a DF'!Q$42)</f>
        <v>-</v>
      </c>
      <c r="Q26" s="135" t="str">
        <f>IF('3a DF'!R$42="-","-",'3a DF'!R$42)</f>
        <v>-</v>
      </c>
      <c r="R26" s="135" t="str">
        <f>IF('3a DF'!S$42="-","-",'3a DF'!S$42)</f>
        <v>-</v>
      </c>
      <c r="S26" s="135" t="str">
        <f>IF('3a DF'!T$42="-","-",'3a DF'!T$42)</f>
        <v>-</v>
      </c>
      <c r="T26" s="135" t="str">
        <f>IF('3a DF'!U$42="-","-",'3a DF'!U$42)</f>
        <v>-</v>
      </c>
      <c r="U26" s="135" t="str">
        <f>IF('3a DF'!V$42="-","-",'3a DF'!V$42)</f>
        <v>-</v>
      </c>
      <c r="V26" s="135" t="str">
        <f>IF('3a DF'!W$42="-","-",'3a DF'!W$42)</f>
        <v>-</v>
      </c>
      <c r="W26" s="135" t="str">
        <f>IF('3a DF'!X$42="-","-",'3a DF'!X$42)</f>
        <v>-</v>
      </c>
      <c r="X26" s="135" t="str">
        <f>IF('3a DF'!Y$42="-","-",'3a DF'!Y$42)</f>
        <v>-</v>
      </c>
      <c r="Y26" s="135" t="str">
        <f>IF('3a DF'!Z$42="-","-",'3a DF'!Z$42)</f>
        <v>-</v>
      </c>
      <c r="Z26" s="135" t="str">
        <f>IF('3a DF'!AA$42="-","-",'3a DF'!AA$42)</f>
        <v>-</v>
      </c>
      <c r="AA26" s="29"/>
    </row>
    <row r="27" spans="1:27" s="30" customFormat="1" ht="11.5" x14ac:dyDescent="0.25">
      <c r="A27" s="273">
        <v>2</v>
      </c>
      <c r="B27" s="138" t="s">
        <v>353</v>
      </c>
      <c r="C27" s="138" t="s">
        <v>303</v>
      </c>
      <c r="D27" s="136" t="s">
        <v>320</v>
      </c>
      <c r="E27" s="137"/>
      <c r="F27" s="31"/>
      <c r="G27" s="135" t="s">
        <v>336</v>
      </c>
      <c r="H27" s="135" t="s">
        <v>336</v>
      </c>
      <c r="I27" s="135" t="s">
        <v>336</v>
      </c>
      <c r="J27" s="135" t="s">
        <v>336</v>
      </c>
      <c r="K27" s="135" t="s">
        <v>336</v>
      </c>
      <c r="L27" s="135" t="s">
        <v>336</v>
      </c>
      <c r="M27" s="135" t="s">
        <v>336</v>
      </c>
      <c r="N27" s="135" t="s">
        <v>336</v>
      </c>
      <c r="O27" s="31"/>
      <c r="P27" s="135" t="s">
        <v>336</v>
      </c>
      <c r="Q27" s="135" t="s">
        <v>336</v>
      </c>
      <c r="R27" s="135" t="s">
        <v>336</v>
      </c>
      <c r="S27" s="135" t="s">
        <v>336</v>
      </c>
      <c r="T27" s="135" t="s">
        <v>336</v>
      </c>
      <c r="U27" s="135" t="s">
        <v>336</v>
      </c>
      <c r="V27" s="135" t="s">
        <v>336</v>
      </c>
      <c r="W27" s="135" t="s">
        <v>336</v>
      </c>
      <c r="X27" s="135" t="s">
        <v>336</v>
      </c>
      <c r="Y27" s="135" t="s">
        <v>336</v>
      </c>
      <c r="Z27" s="135" t="s">
        <v>336</v>
      </c>
      <c r="AA27" s="29"/>
    </row>
    <row r="28" spans="1:27" s="30" customFormat="1" ht="12.4" customHeight="1" x14ac:dyDescent="0.25">
      <c r="A28" s="273">
        <v>3</v>
      </c>
      <c r="B28" s="138" t="s">
        <v>2</v>
      </c>
      <c r="C28" s="138" t="s">
        <v>345</v>
      </c>
      <c r="D28" s="136" t="s">
        <v>320</v>
      </c>
      <c r="E28" s="137"/>
      <c r="F28" s="31"/>
      <c r="G28" s="135">
        <f>IF('3c PC'!G$42="-","-",'3c PC'!G$42)</f>
        <v>21.926269106402124</v>
      </c>
      <c r="H28" s="135">
        <f>IF('3c PC'!H$42="-","-",'3c PC'!H$42)</f>
        <v>21.926269106402124</v>
      </c>
      <c r="I28" s="135">
        <f>IF('3c PC'!I$42="-","-",'3c PC'!I$42)</f>
        <v>22.64764819235609</v>
      </c>
      <c r="J28" s="135">
        <f>IF('3c PC'!J$42="-","-",'3c PC'!J$42)</f>
        <v>22.505107470829557</v>
      </c>
      <c r="K28" s="135">
        <f>IF('3c PC'!K$42="-","-",'3c PC'!K$42)</f>
        <v>19.106297226763825</v>
      </c>
      <c r="L28" s="135">
        <f>IF('3c PC'!L$42="-","-",'3c PC'!L$42)</f>
        <v>19.106297226763825</v>
      </c>
      <c r="M28" s="135">
        <f>IF('3c PC'!M$42="-","-",'3c PC'!M$42)</f>
        <v>20.852393125569616</v>
      </c>
      <c r="N28" s="135">
        <f>IF('3c PC'!N$42="-","-",'3c PC'!N$42)</f>
        <v>20.852393125569616</v>
      </c>
      <c r="O28" s="31"/>
      <c r="P28" s="135" t="str">
        <f>IF('3c PC'!P$42="-","-",'3c PC'!P$42)</f>
        <v>-</v>
      </c>
      <c r="Q28" s="135" t="str">
        <f>IF('3c PC'!Q$42="-","-",'3c PC'!Q$42)</f>
        <v>-</v>
      </c>
      <c r="R28" s="135" t="str">
        <f>IF('3c PC'!R$42="-","-",'3c PC'!R$42)</f>
        <v>-</v>
      </c>
      <c r="S28" s="135" t="str">
        <f>IF('3c PC'!S$42="-","-",'3c PC'!S$42)</f>
        <v>-</v>
      </c>
      <c r="T28" s="135" t="str">
        <f>IF('3c PC'!T$42="-","-",'3c PC'!T$42)</f>
        <v>-</v>
      </c>
      <c r="U28" s="135" t="str">
        <f>IF('3c PC'!U$42="-","-",'3c PC'!U$42)</f>
        <v>-</v>
      </c>
      <c r="V28" s="135" t="str">
        <f>IF('3c PC'!V$42="-","-",'3c PC'!V$42)</f>
        <v>-</v>
      </c>
      <c r="W28" s="135" t="str">
        <f>IF('3c PC'!W$42="-","-",'3c PC'!W$42)</f>
        <v>-</v>
      </c>
      <c r="X28" s="135" t="str">
        <f>IF('3c PC'!X$42="-","-",'3c PC'!X$42)</f>
        <v>-</v>
      </c>
      <c r="Y28" s="135" t="str">
        <f>IF('3c PC'!Y$42="-","-",'3c PC'!Y$42)</f>
        <v>-</v>
      </c>
      <c r="Z28" s="135" t="str">
        <f>IF('3c PC'!Z$42="-","-",'3c PC'!Z$42)</f>
        <v>-</v>
      </c>
      <c r="AA28" s="29"/>
    </row>
    <row r="29" spans="1:27" s="30" customFormat="1" ht="11.5" x14ac:dyDescent="0.25">
      <c r="A29" s="273">
        <v>4</v>
      </c>
      <c r="B29" s="138" t="s">
        <v>355</v>
      </c>
      <c r="C29" s="138" t="s">
        <v>346</v>
      </c>
      <c r="D29" s="136" t="s">
        <v>320</v>
      </c>
      <c r="E29" s="137"/>
      <c r="F29" s="31"/>
      <c r="G29" s="135">
        <f>IF('3e NC-Gas'!F45="-","-",'3e NC-Gas'!F45)</f>
        <v>114.22216973903926</v>
      </c>
      <c r="H29" s="135">
        <f>IF('3e NC-Gas'!G45="-","-",'3e NC-Gas'!G45)</f>
        <v>114.22216973903926</v>
      </c>
      <c r="I29" s="135">
        <f>IF('3e NC-Gas'!H45="-","-",'3e NC-Gas'!H45)</f>
        <v>111.57868109024282</v>
      </c>
      <c r="J29" s="135">
        <f>IF('3e NC-Gas'!I45="-","-",'3e NC-Gas'!I45)</f>
        <v>111.23068108982798</v>
      </c>
      <c r="K29" s="135">
        <f>IF('3e NC-Gas'!J45="-","-",'3e NC-Gas'!J45)</f>
        <v>114.15671534102684</v>
      </c>
      <c r="L29" s="135">
        <f>IF('3e NC-Gas'!K45="-","-",'3e NC-Gas'!K45)</f>
        <v>114.18071534105545</v>
      </c>
      <c r="M29" s="135">
        <f>IF('3e NC-Gas'!L45="-","-",'3e NC-Gas'!L45)</f>
        <v>117.87067745578749</v>
      </c>
      <c r="N29" s="135">
        <f>IF('3e NC-Gas'!M45="-","-",'3e NC-Gas'!M45)</f>
        <v>117.94267745587331</v>
      </c>
      <c r="O29" s="31"/>
      <c r="P29" s="135" t="str">
        <f>IF('3e NC-Gas'!O45="-","-",'3e NC-Gas'!O45)</f>
        <v>-</v>
      </c>
      <c r="Q29" s="135" t="str">
        <f>IF('3e NC-Gas'!P45="-","-",'3e NC-Gas'!P45)</f>
        <v>-</v>
      </c>
      <c r="R29" s="135" t="str">
        <f>IF('3e NC-Gas'!Q45="-","-",'3e NC-Gas'!Q45)</f>
        <v>-</v>
      </c>
      <c r="S29" s="135" t="str">
        <f>IF('3e NC-Gas'!R45="-","-",'3e NC-Gas'!R45)</f>
        <v>-</v>
      </c>
      <c r="T29" s="135" t="str">
        <f>IF('3e NC-Gas'!S45="-","-",'3e NC-Gas'!S45)</f>
        <v>-</v>
      </c>
      <c r="U29" s="135" t="str">
        <f>IF('3e NC-Gas'!T45="-","-",'3e NC-Gas'!T45)</f>
        <v>-</v>
      </c>
      <c r="V29" s="135" t="str">
        <f>IF('3e NC-Gas'!U45="-","-",'3e NC-Gas'!U45)</f>
        <v>-</v>
      </c>
      <c r="W29" s="135" t="str">
        <f>IF('3e NC-Gas'!V45="-","-",'3e NC-Gas'!V45)</f>
        <v>-</v>
      </c>
      <c r="X29" s="135" t="str">
        <f>IF('3e NC-Gas'!W45="-","-",'3e NC-Gas'!W45)</f>
        <v>-</v>
      </c>
      <c r="Y29" s="135" t="str">
        <f>IF('3e NC-Gas'!X45="-","-",'3e NC-Gas'!X45)</f>
        <v>-</v>
      </c>
      <c r="Z29" s="135" t="str">
        <f>IF('3e NC-Gas'!Y45="-","-",'3e NC-Gas'!Y45)</f>
        <v>-</v>
      </c>
      <c r="AA29" s="29"/>
    </row>
    <row r="30" spans="1:27" s="30" customFormat="1" ht="11.5" x14ac:dyDescent="0.25">
      <c r="A30" s="273">
        <v>5</v>
      </c>
      <c r="B30" s="138" t="s">
        <v>352</v>
      </c>
      <c r="C30" s="138" t="s">
        <v>347</v>
      </c>
      <c r="D30" s="136" t="s">
        <v>320</v>
      </c>
      <c r="E30" s="137"/>
      <c r="F30" s="31"/>
      <c r="G30" s="135">
        <f>IF('3f CPIH'!C$16="-","-",'3g OC '!$E$12*('3f CPIH'!C$16/'3f CPIH'!$G$16))</f>
        <v>87.253590101747221</v>
      </c>
      <c r="H30" s="135">
        <f>IF('3f CPIH'!D$16="-","-",'3g OC '!$E$12*('3f CPIH'!D$16/'3f CPIH'!$G$16))</f>
        <v>87.428271963812776</v>
      </c>
      <c r="I30" s="135">
        <f>IF('3f CPIH'!E$16="-","-",'3g OC '!$E$12*('3f CPIH'!E$16/'3f CPIH'!$G$16))</f>
        <v>87.690294756911129</v>
      </c>
      <c r="J30" s="135">
        <f>IF('3f CPIH'!F$16="-","-",'3g OC '!$E$12*('3f CPIH'!F$16/'3f CPIH'!$G$16))</f>
        <v>88.214340343107807</v>
      </c>
      <c r="K30" s="135">
        <f>IF('3f CPIH'!G$16="-","-",'3g OC '!$E$12*('3f CPIH'!G$16/'3f CPIH'!$G$16))</f>
        <v>89.262431515501163</v>
      </c>
      <c r="L30" s="135">
        <f>IF('3f CPIH'!H$16="-","-",'3g OC '!$E$12*('3f CPIH'!H$16/'3f CPIH'!$G$16))</f>
        <v>90.397863618927303</v>
      </c>
      <c r="M30" s="135">
        <f>IF('3f CPIH'!I$16="-","-",'3g OC '!$E$12*('3f CPIH'!I$16/'3f CPIH'!$G$16))</f>
        <v>91.707977584418998</v>
      </c>
      <c r="N30" s="135">
        <f>IF('3f CPIH'!J$16="-","-",'3g OC '!$E$12*('3f CPIH'!J$16/'3f CPIH'!$G$16))</f>
        <v>92.494045963714029</v>
      </c>
      <c r="O30" s="31"/>
      <c r="P30" s="135">
        <f>IF('3f CPIH'!L$16="-","-",'3g OC '!$E$12*('3f CPIH'!L$16/'3f CPIH'!$G$16))</f>
        <v>92.494045963714029</v>
      </c>
      <c r="Q30" s="135" t="str">
        <f>IF('3f CPIH'!M$16="-","-",'3g OC '!$E$12*('3f CPIH'!M$16/'3f CPIH'!$G$16))</f>
        <v>-</v>
      </c>
      <c r="R30" s="135" t="str">
        <f>IF('3f CPIH'!N$16="-","-",'3g OC '!$E$12*('3f CPIH'!N$16/'3f CPIH'!$G$16))</f>
        <v>-</v>
      </c>
      <c r="S30" s="135" t="str">
        <f>IF('3f CPIH'!O$16="-","-",'3g OC '!$E$12*('3f CPIH'!O$16/'3f CPIH'!$G$16))</f>
        <v>-</v>
      </c>
      <c r="T30" s="135" t="str">
        <f>IF('3f CPIH'!P$16="-","-",'3g OC '!$E$12*('3f CPIH'!P$16/'3f CPIH'!$G$16))</f>
        <v>-</v>
      </c>
      <c r="U30" s="135" t="str">
        <f>IF('3f CPIH'!Q$16="-","-",'3g OC '!$E$12*('3f CPIH'!Q$16/'3f CPIH'!$G$16))</f>
        <v>-</v>
      </c>
      <c r="V30" s="135" t="str">
        <f>IF('3f CPIH'!R$16="-","-",'3g OC '!$E$12*('3f CPIH'!R$16/'3f CPIH'!$G$16))</f>
        <v>-</v>
      </c>
      <c r="W30" s="135" t="str">
        <f>IF('3f CPIH'!S$16="-","-",'3g OC '!$E$12*('3f CPIH'!S$16/'3f CPIH'!$G$16))</f>
        <v>-</v>
      </c>
      <c r="X30" s="135" t="str">
        <f>IF('3f CPIH'!T$16="-","-",'3g OC '!$E$12*('3f CPIH'!T$16/'3f CPIH'!$G$16))</f>
        <v>-</v>
      </c>
      <c r="Y30" s="135" t="str">
        <f>IF('3f CPIH'!U$16="-","-",'3g OC '!$E$12*('3f CPIH'!U$16/'3f CPIH'!$G$16))</f>
        <v>-</v>
      </c>
      <c r="Z30" s="135" t="str">
        <f>IF('3f CPIH'!V$16="-","-",'3g OC '!$E$12*('3f CPIH'!V$16/'3f CPIH'!$G$16))</f>
        <v>-</v>
      </c>
      <c r="AA30" s="29"/>
    </row>
    <row r="31" spans="1:27" s="30" customFormat="1" ht="11.5" x14ac:dyDescent="0.25">
      <c r="A31" s="273">
        <v>6</v>
      </c>
      <c r="B31" s="138" t="s">
        <v>352</v>
      </c>
      <c r="C31" s="138" t="s">
        <v>45</v>
      </c>
      <c r="D31" s="136" t="s">
        <v>320</v>
      </c>
      <c r="E31" s="137"/>
      <c r="F31" s="31"/>
      <c r="G31" s="135" t="s">
        <v>336</v>
      </c>
      <c r="H31" s="135" t="s">
        <v>336</v>
      </c>
      <c r="I31" s="135" t="s">
        <v>336</v>
      </c>
      <c r="J31" s="135" t="s">
        <v>336</v>
      </c>
      <c r="K31" s="135">
        <f>IF('3h SMNCC'!F$37="-","-",'3h SMNCC'!F$37)</f>
        <v>0</v>
      </c>
      <c r="L31" s="135">
        <f>IF('3h SMNCC'!G$37="-","-",'3h SMNCC'!G$37)</f>
        <v>-0.16682483423186589</v>
      </c>
      <c r="M31" s="135">
        <f>IF('3h SMNCC'!H$37="-","-",'3h SMNCC'!H$37)</f>
        <v>1.8623630218072362</v>
      </c>
      <c r="N31" s="135">
        <f>IF('3h SMNCC'!I$37="-","-",'3h SMNCC'!I$37)</f>
        <v>7.7734666259964174</v>
      </c>
      <c r="O31" s="31"/>
      <c r="P31" s="135" t="str">
        <f>IF('3h SMNCC'!K$37="-","-",'3h SMNCC'!K$37)</f>
        <v>-</v>
      </c>
      <c r="Q31" s="135" t="str">
        <f>IF('3h SMNCC'!L$37="-","-",'3h SMNCC'!L$37)</f>
        <v>-</v>
      </c>
      <c r="R31" s="135" t="str">
        <f>IF('3h SMNCC'!M$37="-","-",'3h SMNCC'!M$37)</f>
        <v>-</v>
      </c>
      <c r="S31" s="135" t="str">
        <f>IF('3h SMNCC'!N$37="-","-",'3h SMNCC'!N$37)</f>
        <v>-</v>
      </c>
      <c r="T31" s="135" t="str">
        <f>IF('3h SMNCC'!O$37="-","-",'3h SMNCC'!O$37)</f>
        <v>-</v>
      </c>
      <c r="U31" s="135" t="str">
        <f>IF('3h SMNCC'!P$37="-","-",'3h SMNCC'!P$37)</f>
        <v>-</v>
      </c>
      <c r="V31" s="135" t="str">
        <f>IF('3h SMNCC'!Q$37="-","-",'3h SMNCC'!Q$37)</f>
        <v>-</v>
      </c>
      <c r="W31" s="135" t="str">
        <f>IF('3h SMNCC'!R$37="-","-",'3h SMNCC'!R$37)</f>
        <v>-</v>
      </c>
      <c r="X31" s="135" t="str">
        <f>IF('3h SMNCC'!S$37="-","-",'3h SMNCC'!S$37)</f>
        <v>-</v>
      </c>
      <c r="Y31" s="135" t="str">
        <f>IF('3h SMNCC'!T$37="-","-",'3h SMNCC'!T$37)</f>
        <v>-</v>
      </c>
      <c r="Z31" s="135" t="str">
        <f>IF('3h SMNCC'!U$37="-","-",'3h SMNCC'!U$37)</f>
        <v>-</v>
      </c>
      <c r="AA31" s="29"/>
    </row>
    <row r="32" spans="1:27" s="30" customFormat="1" ht="11.5" x14ac:dyDescent="0.25">
      <c r="A32" s="273">
        <v>7</v>
      </c>
      <c r="B32" s="138" t="s">
        <v>352</v>
      </c>
      <c r="C32" s="138" t="s">
        <v>399</v>
      </c>
      <c r="D32" s="136" t="s">
        <v>320</v>
      </c>
      <c r="E32" s="137"/>
      <c r="F32" s="31"/>
      <c r="G32" s="135">
        <f>IF('3f CPIH'!C$16="-","-",'3i PAAC PAP'!$G$18*('3f CPIH'!C$16/'3f CPIH'!$G$16))</f>
        <v>4.3680494184605196</v>
      </c>
      <c r="H32" s="135">
        <f>IF('3f CPIH'!D$16="-","-",'3i PAAC PAP'!$G$18*('3f CPIH'!D$16/'3f CPIH'!$G$16))</f>
        <v>4.3767942621411207</v>
      </c>
      <c r="I32" s="135">
        <f>IF('3f CPIH'!E$16="-","-",'3i PAAC PAP'!$G$18*('3f CPIH'!E$16/'3f CPIH'!$G$16))</f>
        <v>4.389911527662024</v>
      </c>
      <c r="J32" s="135">
        <f>IF('3f CPIH'!F$16="-","-",'3i PAAC PAP'!$G$18*('3f CPIH'!F$16/'3f CPIH'!$G$16))</f>
        <v>4.4161460587038288</v>
      </c>
      <c r="K32" s="135">
        <f>IF('3f CPIH'!G$16="-","-",'3i PAAC PAP'!$G$18*('3f CPIH'!G$16/'3f CPIH'!$G$16))</f>
        <v>4.4686151207874385</v>
      </c>
      <c r="L32" s="135">
        <f>IF('3f CPIH'!H$16="-","-",'3i PAAC PAP'!$G$18*('3f CPIH'!H$16/'3f CPIH'!$G$16))</f>
        <v>4.5254566047113496</v>
      </c>
      <c r="M32" s="135">
        <f>IF('3f CPIH'!I$16="-","-",'3i PAAC PAP'!$G$18*('3f CPIH'!I$16/'3f CPIH'!$G$16))</f>
        <v>4.5910429323158608</v>
      </c>
      <c r="N32" s="135">
        <f>IF('3f CPIH'!J$16="-","-",'3i PAAC PAP'!$G$18*('3f CPIH'!J$16/'3f CPIH'!$G$16))</f>
        <v>4.630394728878569</v>
      </c>
      <c r="O32" s="31"/>
      <c r="P32" s="135">
        <f>IF('3f CPIH'!L$16="-","-",'3i PAAC PAP'!$G$18*('3f CPIH'!L$16/'3f CPIH'!$G$16))</f>
        <v>4.630394728878569</v>
      </c>
      <c r="Q32" s="135" t="str">
        <f>IF('3f CPIH'!M$16="-","-",'3i PAAC PAP'!$G$18*('3f CPIH'!M$16/'3f CPIH'!$G$16))</f>
        <v>-</v>
      </c>
      <c r="R32" s="135" t="str">
        <f>IF('3f CPIH'!N$16="-","-",'3i PAAC PAP'!$G$18*('3f CPIH'!N$16/'3f CPIH'!$G$16))</f>
        <v>-</v>
      </c>
      <c r="S32" s="135" t="str">
        <f>IF('3f CPIH'!O$16="-","-",'3i PAAC PAP'!$G$18*('3f CPIH'!O$16/'3f CPIH'!$G$16))</f>
        <v>-</v>
      </c>
      <c r="T32" s="135" t="str">
        <f>IF('3f CPIH'!P$16="-","-",'3i PAAC PAP'!$G$18*('3f CPIH'!P$16/'3f CPIH'!$G$16))</f>
        <v>-</v>
      </c>
      <c r="U32" s="135" t="str">
        <f>IF('3f CPIH'!Q$16="-","-",'3i PAAC PAP'!$G$18*('3f CPIH'!Q$16/'3f CPIH'!$G$16))</f>
        <v>-</v>
      </c>
      <c r="V32" s="135" t="str">
        <f>IF('3f CPIH'!R$16="-","-",'3i PAAC PAP'!$G$18*('3f CPIH'!R$16/'3f CPIH'!$G$16))</f>
        <v>-</v>
      </c>
      <c r="W32" s="135" t="str">
        <f>IF('3f CPIH'!S$16="-","-",'3i PAAC PAP'!$G$18*('3f CPIH'!S$16/'3f CPIH'!$G$16))</f>
        <v>-</v>
      </c>
      <c r="X32" s="135" t="str">
        <f>IF('3f CPIH'!T$16="-","-",'3i PAAC PAP'!$G$18*('3f CPIH'!T$16/'3f CPIH'!$G$16))</f>
        <v>-</v>
      </c>
      <c r="Y32" s="135" t="str">
        <f>IF('3f CPIH'!U$16="-","-",'3i PAAC PAP'!$G$18*('3f CPIH'!U$16/'3f CPIH'!$G$16))</f>
        <v>-</v>
      </c>
      <c r="Z32" s="135" t="str">
        <f>IF('3f CPIH'!V$16="-","-",'3i PAAC PAP'!$G$18*('3f CPIH'!V$16/'3f CPIH'!$G$16))</f>
        <v>-</v>
      </c>
      <c r="AA32" s="29"/>
    </row>
    <row r="33" spans="1:27" s="30" customFormat="1" ht="11.5" x14ac:dyDescent="0.25">
      <c r="A33" s="273">
        <v>8</v>
      </c>
      <c r="B33" s="138" t="s">
        <v>352</v>
      </c>
      <c r="C33" s="138" t="s">
        <v>417</v>
      </c>
      <c r="D33" s="136" t="s">
        <v>320</v>
      </c>
      <c r="E33" s="137"/>
      <c r="F33" s="31"/>
      <c r="G33" s="135">
        <f>IF(G26="-","-",SUM(G26:G31)*'3i PAAC PAP'!$G$30)</f>
        <v>5.3805566529266473</v>
      </c>
      <c r="H33" s="135">
        <f>IF(H26="-","-",SUM(H26:H31)*'3i PAAC PAP'!$G$30)</f>
        <v>4.9129273219924574</v>
      </c>
      <c r="I33" s="135">
        <f>IF(I26="-","-",SUM(I26:I31)*'3i PAAC PAP'!$G$30)</f>
        <v>4.460137667019052</v>
      </c>
      <c r="J33" s="135">
        <f>IF(J26="-","-",SUM(J26:J31)*'3i PAAC PAP'!$G$30)</f>
        <v>4.2986047253914457</v>
      </c>
      <c r="K33" s="135">
        <f>IF(K26="-","-",SUM(K26:K31)*'3i PAAC PAP'!$G$30)</f>
        <v>4.7576470850666253</v>
      </c>
      <c r="L33" s="135">
        <f>IF(L26="-","-",SUM(L26:L31)*'3i PAAC PAP'!$G$30)</f>
        <v>4.7499737754433671</v>
      </c>
      <c r="M33" s="135">
        <f>IF(M26="-","-",SUM(M26:M31)*'3i PAAC PAP'!$G$30)</f>
        <v>5.0359384902141304</v>
      </c>
      <c r="N33" s="135">
        <f>IF(N26="-","-",SUM(N26:N31)*'3i PAAC PAP'!$G$30)</f>
        <v>5.4208089899797534</v>
      </c>
      <c r="O33" s="31"/>
      <c r="P33" s="135" t="str">
        <f>IF(P26="-","-",SUM(P26:P31)*'3i PAAC PAP'!$G$30)</f>
        <v>-</v>
      </c>
      <c r="Q33" s="135" t="str">
        <f>IF(Q26="-","-",SUM(Q26:Q31)*'3i PAAC PAP'!$G$30)</f>
        <v>-</v>
      </c>
      <c r="R33" s="135" t="str">
        <f>IF(R26="-","-",SUM(R26:R31)*'3i PAAC PAP'!$G$30)</f>
        <v>-</v>
      </c>
      <c r="S33" s="135" t="str">
        <f>IF(S26="-","-",SUM(S26:S31)*'3i PAAC PAP'!$G$30)</f>
        <v>-</v>
      </c>
      <c r="T33" s="135" t="str">
        <f>IF(T26="-","-",SUM(T26:T31)*'3i PAAC PAP'!$G$30)</f>
        <v>-</v>
      </c>
      <c r="U33" s="135" t="str">
        <f>IF(U26="-","-",SUM(U26:U31)*'3i PAAC PAP'!$G$30)</f>
        <v>-</v>
      </c>
      <c r="V33" s="135" t="str">
        <f>IF(V26="-","-",SUM(V26:V31)*'3i PAAC PAP'!$G$30)</f>
        <v>-</v>
      </c>
      <c r="W33" s="135" t="str">
        <f>IF(W26="-","-",SUM(W26:W31)*'3i PAAC PAP'!$G$30)</f>
        <v>-</v>
      </c>
      <c r="X33" s="135" t="str">
        <f>IF(X26="-","-",SUM(X26:X31)*'3i PAAC PAP'!$G$30)</f>
        <v>-</v>
      </c>
      <c r="Y33" s="135" t="str">
        <f>IF(Y26="-","-",SUM(Y26:Y31)*'3i PAAC PAP'!$G$30)</f>
        <v>-</v>
      </c>
      <c r="Z33" s="135" t="str">
        <f>IF(Z26="-","-",SUM(Z26:Z31)*'3i PAAC PAP'!$G$30)</f>
        <v>-</v>
      </c>
      <c r="AA33" s="29"/>
    </row>
    <row r="34" spans="1:27" s="30" customFormat="1" ht="11.5" x14ac:dyDescent="0.25">
      <c r="A34" s="273">
        <v>9</v>
      </c>
      <c r="B34" s="138" t="s">
        <v>398</v>
      </c>
      <c r="C34" s="138" t="s">
        <v>548</v>
      </c>
      <c r="D34" s="136" t="s">
        <v>320</v>
      </c>
      <c r="E34" s="137"/>
      <c r="F34" s="31"/>
      <c r="G34" s="135">
        <f>IF(G28="-","-",SUM(G26:G33)*'3j EBIT'!$E$12)</f>
        <v>9.236282536235656</v>
      </c>
      <c r="H34" s="135">
        <f>IF(H28="-","-",SUM(H26:H33)*'3j EBIT'!$E$12)</f>
        <v>8.4409275245032802</v>
      </c>
      <c r="I34" s="135">
        <f>IF(I28="-","-",SUM(I26:I33)*'3j EBIT'!$E$12)</f>
        <v>7.6709005328243389</v>
      </c>
      <c r="J34" s="135">
        <f>IF(J28="-","-",SUM(J26:J33)*'3j EBIT'!$E$12)</f>
        <v>7.3966025524869519</v>
      </c>
      <c r="K34" s="135">
        <f>IF(K28="-","-",SUM(K26:K33)*'3j EBIT'!$E$12)</f>
        <v>8.1785126538702055</v>
      </c>
      <c r="L34" s="135">
        <f>IF(L28="-","-",SUM(L26:L33)*'3j EBIT'!$E$12)</f>
        <v>8.1665389694279114</v>
      </c>
      <c r="M34" s="135">
        <f>IF(M28="-","-",SUM(M26:M33)*'3j EBIT'!$E$12)</f>
        <v>8.6542622564877583</v>
      </c>
      <c r="N34" s="135">
        <f>IF(N28="-","-",SUM(N26:N33)*'3j EBIT'!$E$12)</f>
        <v>9.309743524719245</v>
      </c>
      <c r="O34" s="31"/>
      <c r="P34" s="135" t="str">
        <f>IF(P28="-","-",SUM(P26:P33)*'3j EBIT'!$E$11)</f>
        <v>-</v>
      </c>
      <c r="Q34" s="135" t="str">
        <f>IF(Q28="-","-",SUM(Q26:Q33)*'3j EBIT'!$E$11)</f>
        <v>-</v>
      </c>
      <c r="R34" s="135" t="str">
        <f>IF(R28="-","-",SUM(R26:R33)*'3j EBIT'!$E$11)</f>
        <v>-</v>
      </c>
      <c r="S34" s="135" t="str">
        <f>IF(S28="-","-",SUM(S26:S33)*'3j EBIT'!$E$11)</f>
        <v>-</v>
      </c>
      <c r="T34" s="135" t="str">
        <f>IF(T28="-","-",SUM(T26:T33)*'3j EBIT'!$E$11)</f>
        <v>-</v>
      </c>
      <c r="U34" s="135" t="str">
        <f>IF(U28="-","-",SUM(U26:U33)*'3j EBIT'!$E$11)</f>
        <v>-</v>
      </c>
      <c r="V34" s="135" t="str">
        <f>IF(V28="-","-",SUM(V26:V33)*'3j EBIT'!$E$11)</f>
        <v>-</v>
      </c>
      <c r="W34" s="135" t="str">
        <f>IF(W28="-","-",SUM(W26:W33)*'3j EBIT'!$E$11)</f>
        <v>-</v>
      </c>
      <c r="X34" s="135" t="str">
        <f>IF(X28="-","-",SUM(X26:X33)*'3j EBIT'!$E$11)</f>
        <v>-</v>
      </c>
      <c r="Y34" s="135" t="str">
        <f>IF(Y28="-","-",SUM(Y26:Y33)*'3j EBIT'!$E$11)</f>
        <v>-</v>
      </c>
      <c r="Z34" s="135" t="str">
        <f>IF(Z28="-","-",SUM(Z26:Z33)*'3j EBIT'!$E$11)</f>
        <v>-</v>
      </c>
      <c r="AA34" s="29"/>
    </row>
    <row r="35" spans="1:27" s="30" customFormat="1" ht="11.5" x14ac:dyDescent="0.25">
      <c r="A35" s="273">
        <v>10</v>
      </c>
      <c r="B35" s="138" t="s">
        <v>294</v>
      </c>
      <c r="C35" s="188" t="s">
        <v>549</v>
      </c>
      <c r="D35" s="136" t="s">
        <v>320</v>
      </c>
      <c r="E35" s="137"/>
      <c r="F35" s="31"/>
      <c r="G35" s="135">
        <f>IF(G30="-","-",SUM(G26:G28,G30:G34)*'3k HAP'!$E$13)</f>
        <v>5.5175189814364982</v>
      </c>
      <c r="H35" s="135">
        <f>IF(H30="-","-",SUM(H26:H28,H30:H34)*'3k HAP'!$E$13)</f>
        <v>4.9000040439168622</v>
      </c>
      <c r="I35" s="135">
        <f>IF(I30="-","-",SUM(I26:I28,I30:I34)*'3k HAP'!$E$13)</f>
        <v>4.3404224877847497</v>
      </c>
      <c r="J35" s="135">
        <f>IF(J30="-","-",SUM(J26:J28,J30:J34)*'3k HAP'!$E$13)</f>
        <v>4.1324949338468899</v>
      </c>
      <c r="K35" s="135">
        <f>IF(K30="-","-",SUM(K26:K28,K30:K34)*'3k HAP'!$E$13)</f>
        <v>4.6972122629120632</v>
      </c>
      <c r="L35" s="135">
        <f>IF(L30="-","-",SUM(L26:L28,L30:L34)*'3k HAP'!$E$13)</f>
        <v>4.687568436813045</v>
      </c>
      <c r="M35" s="135">
        <f>IF(M30="-","-",SUM(M26:M28,M30:M34)*'3k HAP'!$E$13)</f>
        <v>5.0128195800476707</v>
      </c>
      <c r="N35" s="135">
        <f>IF(N30="-","-",SUM(N26:N28,N30:N34)*'3k HAP'!$E$13)</f>
        <v>5.5206939998716278</v>
      </c>
      <c r="O35" s="31"/>
      <c r="P35" s="135">
        <f>IF(P30="-","-",SUM(P26:P28,P30:P34)*'3k HAP'!$E$13)</f>
        <v>1.4060293723500201</v>
      </c>
      <c r="Q35" s="135" t="str">
        <f>IF(Q30="-","-",SUM(Q26:Q28,Q30:Q34)*'3k HAP'!$E$13)</f>
        <v>-</v>
      </c>
      <c r="R35" s="135" t="str">
        <f>IF(R30="-","-",SUM(R26:R28,R30:R34)*'3k HAP'!$E$13)</f>
        <v>-</v>
      </c>
      <c r="S35" s="135" t="str">
        <f>IF(S30="-","-",SUM(S26:S28,S30:S34)*'3k HAP'!$E$13)</f>
        <v>-</v>
      </c>
      <c r="T35" s="135" t="str">
        <f>IF(T30="-","-",SUM(T26:T28,T30:T34)*'3k HAP'!$E$13)</f>
        <v>-</v>
      </c>
      <c r="U35" s="135" t="str">
        <f>IF(U30="-","-",SUM(U26:U28,U30:U34)*'3k HAP'!$E$13)</f>
        <v>-</v>
      </c>
      <c r="V35" s="135" t="str">
        <f>IF(V30="-","-",SUM(V26:V28,V30:V34)*'3k HAP'!$E$13)</f>
        <v>-</v>
      </c>
      <c r="W35" s="135" t="str">
        <f>IF(W30="-","-",SUM(W26:W28,W30:W34)*'3k HAP'!$E$13)</f>
        <v>-</v>
      </c>
      <c r="X35" s="135" t="str">
        <f>IF(X30="-","-",SUM(X26:X28,X30:X34)*'3k HAP'!$E$13)</f>
        <v>-</v>
      </c>
      <c r="Y35" s="135" t="str">
        <f>IF(Y30="-","-",SUM(Y26:Y28,Y30:Y34)*'3k HAP'!$E$13)</f>
        <v>-</v>
      </c>
      <c r="Z35" s="135" t="str">
        <f>IF(Z30="-","-",SUM(Z26:Z28,Z30:Z34)*'3k HAP'!$E$13)</f>
        <v>-</v>
      </c>
      <c r="AA35" s="29"/>
    </row>
    <row r="36" spans="1:27" s="30" customFormat="1" ht="11.5" x14ac:dyDescent="0.25">
      <c r="A36" s="273">
        <v>11</v>
      </c>
      <c r="B36" s="138" t="s">
        <v>46</v>
      </c>
      <c r="C36" s="138" t="str">
        <f>B36&amp;"_"&amp;D36</f>
        <v>Total_East Midlands</v>
      </c>
      <c r="D36" s="136" t="s">
        <v>320</v>
      </c>
      <c r="E36" s="137"/>
      <c r="F36" s="31"/>
      <c r="G36" s="135">
        <f t="shared" ref="G36:N36" si="2">IF(G14="-","-",SUM(G26:G35))</f>
        <v>500.8739350037593</v>
      </c>
      <c r="H36" s="135">
        <f t="shared" si="2"/>
        <v>457.60027496332964</v>
      </c>
      <c r="I36" s="135">
        <f t="shared" si="2"/>
        <v>415.7429300113638</v>
      </c>
      <c r="J36" s="135">
        <f t="shared" si="2"/>
        <v>400.82396866985766</v>
      </c>
      <c r="K36" s="135">
        <f t="shared" si="2"/>
        <v>443.3237593310036</v>
      </c>
      <c r="L36" s="135">
        <f t="shared" si="2"/>
        <v>442.67194790244685</v>
      </c>
      <c r="M36" s="135">
        <f t="shared" si="2"/>
        <v>469.15456902010169</v>
      </c>
      <c r="N36" s="135">
        <f t="shared" si="2"/>
        <v>504.81693882560381</v>
      </c>
      <c r="O36" s="31"/>
      <c r="P36" s="135" t="str">
        <f>IF(P26="-","-",SUM(P26:P35))</f>
        <v>-</v>
      </c>
      <c r="Q36" s="135" t="str">
        <f t="shared" ref="Q36:Z36" si="3">IF(Q26="-","-",SUM(Q26:Q35))</f>
        <v>-</v>
      </c>
      <c r="R36" s="135" t="str">
        <f t="shared" si="3"/>
        <v>-</v>
      </c>
      <c r="S36" s="135" t="str">
        <f t="shared" si="3"/>
        <v>-</v>
      </c>
      <c r="T36" s="135" t="str">
        <f t="shared" si="3"/>
        <v>-</v>
      </c>
      <c r="U36" s="135" t="str">
        <f t="shared" si="3"/>
        <v>-</v>
      </c>
      <c r="V36" s="135" t="str">
        <f t="shared" si="3"/>
        <v>-</v>
      </c>
      <c r="W36" s="135" t="str">
        <f t="shared" si="3"/>
        <v>-</v>
      </c>
      <c r="X36" s="135" t="str">
        <f t="shared" si="3"/>
        <v>-</v>
      </c>
      <c r="Y36" s="135" t="str">
        <f t="shared" si="3"/>
        <v>-</v>
      </c>
      <c r="Z36" s="135" t="str">
        <f t="shared" si="3"/>
        <v>-</v>
      </c>
      <c r="AA36" s="29"/>
    </row>
    <row r="37" spans="1:27" s="30" customFormat="1" ht="11.5" x14ac:dyDescent="0.25">
      <c r="A37" s="273">
        <v>1</v>
      </c>
      <c r="B37" s="142" t="s">
        <v>353</v>
      </c>
      <c r="C37" s="142" t="s">
        <v>344</v>
      </c>
      <c r="D37" s="133" t="s">
        <v>321</v>
      </c>
      <c r="E37" s="134"/>
      <c r="F37" s="31"/>
      <c r="G37" s="41">
        <f>IF('3a DF'!H$42="-","-",'3a DF'!H$42)</f>
        <v>252.96949846751136</v>
      </c>
      <c r="H37" s="41">
        <f>IF('3a DF'!I$42="-","-",'3a DF'!I$42)</f>
        <v>211.39291100152178</v>
      </c>
      <c r="I37" s="41">
        <f>IF('3a DF'!J$42="-","-",'3a DF'!J$42)</f>
        <v>172.96493375656357</v>
      </c>
      <c r="J37" s="41">
        <f>IF('3a DF'!K$42="-","-",'3a DF'!K$42)</f>
        <v>158.62999149566321</v>
      </c>
      <c r="K37" s="41">
        <f>IF('3a DF'!L$42="-","-",'3a DF'!L$42)</f>
        <v>198.69632812507541</v>
      </c>
      <c r="L37" s="41">
        <f>IF('3a DF'!M$42="-","-",'3a DF'!M$42)</f>
        <v>197.0243587635365</v>
      </c>
      <c r="M37" s="41">
        <f>IF('3a DF'!N$42="-","-",'3a DF'!N$42)</f>
        <v>213.56709457345295</v>
      </c>
      <c r="N37" s="41">
        <f>IF('3a DF'!O$42="-","-",'3a DF'!O$42)</f>
        <v>240.8727144110012</v>
      </c>
      <c r="O37" s="31"/>
      <c r="P37" s="41" t="str">
        <f>IF('3a DF'!Q$42="-","-",'3a DF'!Q$42)</f>
        <v>-</v>
      </c>
      <c r="Q37" s="41" t="str">
        <f>IF('3a DF'!R$42="-","-",'3a DF'!R$42)</f>
        <v>-</v>
      </c>
      <c r="R37" s="41" t="str">
        <f>IF('3a DF'!S$42="-","-",'3a DF'!S$42)</f>
        <v>-</v>
      </c>
      <c r="S37" s="41" t="str">
        <f>IF('3a DF'!T$42="-","-",'3a DF'!T$42)</f>
        <v>-</v>
      </c>
      <c r="T37" s="41" t="str">
        <f>IF('3a DF'!U$42="-","-",'3a DF'!U$42)</f>
        <v>-</v>
      </c>
      <c r="U37" s="41" t="str">
        <f>IF('3a DF'!V$42="-","-",'3a DF'!V$42)</f>
        <v>-</v>
      </c>
      <c r="V37" s="41" t="str">
        <f>IF('3a DF'!W$42="-","-",'3a DF'!W$42)</f>
        <v>-</v>
      </c>
      <c r="W37" s="41" t="str">
        <f>IF('3a DF'!X$42="-","-",'3a DF'!X$42)</f>
        <v>-</v>
      </c>
      <c r="X37" s="41" t="str">
        <f>IF('3a DF'!Y$42="-","-",'3a DF'!Y$42)</f>
        <v>-</v>
      </c>
      <c r="Y37" s="41" t="str">
        <f>IF('3a DF'!Z$42="-","-",'3a DF'!Z$42)</f>
        <v>-</v>
      </c>
      <c r="Z37" s="41" t="str">
        <f>IF('3a DF'!AA$42="-","-",'3a DF'!AA$42)</f>
        <v>-</v>
      </c>
      <c r="AA37" s="29"/>
    </row>
    <row r="38" spans="1:27" s="30" customFormat="1" ht="11.5" x14ac:dyDescent="0.25">
      <c r="A38" s="273">
        <v>2</v>
      </c>
      <c r="B38" s="142" t="s">
        <v>353</v>
      </c>
      <c r="C38" s="142" t="s">
        <v>303</v>
      </c>
      <c r="D38" s="133" t="s">
        <v>321</v>
      </c>
      <c r="E38" s="134"/>
      <c r="F38" s="31"/>
      <c r="G38" s="41" t="s">
        <v>336</v>
      </c>
      <c r="H38" s="41" t="s">
        <v>336</v>
      </c>
      <c r="I38" s="41" t="s">
        <v>336</v>
      </c>
      <c r="J38" s="41" t="s">
        <v>336</v>
      </c>
      <c r="K38" s="41" t="s">
        <v>336</v>
      </c>
      <c r="L38" s="41" t="s">
        <v>336</v>
      </c>
      <c r="M38" s="41" t="s">
        <v>336</v>
      </c>
      <c r="N38" s="41" t="s">
        <v>336</v>
      </c>
      <c r="O38" s="31"/>
      <c r="P38" s="41" t="s">
        <v>336</v>
      </c>
      <c r="Q38" s="41" t="s">
        <v>336</v>
      </c>
      <c r="R38" s="41" t="s">
        <v>336</v>
      </c>
      <c r="S38" s="41" t="s">
        <v>336</v>
      </c>
      <c r="T38" s="41" t="s">
        <v>336</v>
      </c>
      <c r="U38" s="41" t="s">
        <v>336</v>
      </c>
      <c r="V38" s="41" t="s">
        <v>336</v>
      </c>
      <c r="W38" s="41" t="s">
        <v>336</v>
      </c>
      <c r="X38" s="41" t="s">
        <v>336</v>
      </c>
      <c r="Y38" s="41" t="s">
        <v>336</v>
      </c>
      <c r="Z38" s="41" t="s">
        <v>336</v>
      </c>
      <c r="AA38" s="29"/>
    </row>
    <row r="39" spans="1:27" s="30" customFormat="1" ht="11.5" x14ac:dyDescent="0.25">
      <c r="A39" s="273">
        <v>3</v>
      </c>
      <c r="B39" s="142" t="s">
        <v>2</v>
      </c>
      <c r="C39" s="142" t="s">
        <v>345</v>
      </c>
      <c r="D39" s="133" t="s">
        <v>321</v>
      </c>
      <c r="E39" s="134"/>
      <c r="F39" s="31"/>
      <c r="G39" s="41">
        <f>IF('3c PC'!G$42="-","-",'3c PC'!G$42)</f>
        <v>21.926269106402124</v>
      </c>
      <c r="H39" s="41">
        <f>IF('3c PC'!H$42="-","-",'3c PC'!H$42)</f>
        <v>21.926269106402124</v>
      </c>
      <c r="I39" s="41">
        <f>IF('3c PC'!I$42="-","-",'3c PC'!I$42)</f>
        <v>22.64764819235609</v>
      </c>
      <c r="J39" s="41">
        <f>IF('3c PC'!J$42="-","-",'3c PC'!J$42)</f>
        <v>22.505107470829557</v>
      </c>
      <c r="K39" s="41">
        <f>IF('3c PC'!K$42="-","-",'3c PC'!K$42)</f>
        <v>19.106297226763825</v>
      </c>
      <c r="L39" s="41">
        <f>IF('3c PC'!L$42="-","-",'3c PC'!L$42)</f>
        <v>19.106297226763825</v>
      </c>
      <c r="M39" s="41">
        <f>IF('3c PC'!M$42="-","-",'3c PC'!M$42)</f>
        <v>20.852393125569616</v>
      </c>
      <c r="N39" s="41">
        <f>IF('3c PC'!N$42="-","-",'3c PC'!N$42)</f>
        <v>20.852393125569616</v>
      </c>
      <c r="O39" s="31"/>
      <c r="P39" s="41" t="str">
        <f>IF('3c PC'!P$42="-","-",'3c PC'!P$42)</f>
        <v>-</v>
      </c>
      <c r="Q39" s="41" t="str">
        <f>IF('3c PC'!Q$42="-","-",'3c PC'!Q$42)</f>
        <v>-</v>
      </c>
      <c r="R39" s="41" t="str">
        <f>IF('3c PC'!R$42="-","-",'3c PC'!R$42)</f>
        <v>-</v>
      </c>
      <c r="S39" s="41" t="str">
        <f>IF('3c PC'!S$42="-","-",'3c PC'!S$42)</f>
        <v>-</v>
      </c>
      <c r="T39" s="41" t="str">
        <f>IF('3c PC'!T$42="-","-",'3c PC'!T$42)</f>
        <v>-</v>
      </c>
      <c r="U39" s="41" t="str">
        <f>IF('3c PC'!U$42="-","-",'3c PC'!U$42)</f>
        <v>-</v>
      </c>
      <c r="V39" s="41" t="str">
        <f>IF('3c PC'!V$42="-","-",'3c PC'!V$42)</f>
        <v>-</v>
      </c>
      <c r="W39" s="41" t="str">
        <f>IF('3c PC'!W$42="-","-",'3c PC'!W$42)</f>
        <v>-</v>
      </c>
      <c r="X39" s="41" t="str">
        <f>IF('3c PC'!X$42="-","-",'3c PC'!X$42)</f>
        <v>-</v>
      </c>
      <c r="Y39" s="41" t="str">
        <f>IF('3c PC'!Y$42="-","-",'3c PC'!Y$42)</f>
        <v>-</v>
      </c>
      <c r="Z39" s="41" t="str">
        <f>IF('3c PC'!Z$42="-","-",'3c PC'!Z$42)</f>
        <v>-</v>
      </c>
      <c r="AA39" s="29"/>
    </row>
    <row r="40" spans="1:27" s="30" customFormat="1" ht="11.5" x14ac:dyDescent="0.25">
      <c r="A40" s="273">
        <v>4</v>
      </c>
      <c r="B40" s="142" t="s">
        <v>355</v>
      </c>
      <c r="C40" s="142" t="s">
        <v>346</v>
      </c>
      <c r="D40" s="133" t="s">
        <v>321</v>
      </c>
      <c r="E40" s="134"/>
      <c r="F40" s="31"/>
      <c r="G40" s="41">
        <f>IF('3e NC-Gas'!F46="-","-",'3e NC-Gas'!F46)</f>
        <v>134.42796169637757</v>
      </c>
      <c r="H40" s="41">
        <f>IF('3e NC-Gas'!G46="-","-",'3e NC-Gas'!G46)</f>
        <v>134.42796169637757</v>
      </c>
      <c r="I40" s="41">
        <f>IF('3e NC-Gas'!H46="-","-",'3e NC-Gas'!H46)</f>
        <v>136.01413156004517</v>
      </c>
      <c r="J40" s="41">
        <f>IF('3e NC-Gas'!I46="-","-",'3e NC-Gas'!I46)</f>
        <v>135.66613157905041</v>
      </c>
      <c r="K40" s="41">
        <f>IF('3e NC-Gas'!J46="-","-",'3e NC-Gas'!J46)</f>
        <v>131.33897376654295</v>
      </c>
      <c r="L40" s="41">
        <f>IF('3e NC-Gas'!K46="-","-",'3e NC-Gas'!K46)</f>
        <v>131.36297376523225</v>
      </c>
      <c r="M40" s="41">
        <f>IF('3e NC-Gas'!L46="-","-",'3e NC-Gas'!L46)</f>
        <v>136.4264001474786</v>
      </c>
      <c r="N40" s="41">
        <f>IF('3e NC-Gas'!M46="-","-",'3e NC-Gas'!M46)</f>
        <v>136.49840014354649</v>
      </c>
      <c r="O40" s="31"/>
      <c r="P40" s="41" t="str">
        <f>IF('3e NC-Gas'!O46="-","-",'3e NC-Gas'!O46)</f>
        <v>-</v>
      </c>
      <c r="Q40" s="41" t="str">
        <f>IF('3e NC-Gas'!P46="-","-",'3e NC-Gas'!P46)</f>
        <v>-</v>
      </c>
      <c r="R40" s="41" t="str">
        <f>IF('3e NC-Gas'!Q46="-","-",'3e NC-Gas'!Q46)</f>
        <v>-</v>
      </c>
      <c r="S40" s="41" t="str">
        <f>IF('3e NC-Gas'!R46="-","-",'3e NC-Gas'!R46)</f>
        <v>-</v>
      </c>
      <c r="T40" s="41" t="str">
        <f>IF('3e NC-Gas'!S46="-","-",'3e NC-Gas'!S46)</f>
        <v>-</v>
      </c>
      <c r="U40" s="41" t="str">
        <f>IF('3e NC-Gas'!T46="-","-",'3e NC-Gas'!T46)</f>
        <v>-</v>
      </c>
      <c r="V40" s="41" t="str">
        <f>IF('3e NC-Gas'!U46="-","-",'3e NC-Gas'!U46)</f>
        <v>-</v>
      </c>
      <c r="W40" s="41" t="str">
        <f>IF('3e NC-Gas'!V46="-","-",'3e NC-Gas'!V46)</f>
        <v>-</v>
      </c>
      <c r="X40" s="41" t="str">
        <f>IF('3e NC-Gas'!W46="-","-",'3e NC-Gas'!W46)</f>
        <v>-</v>
      </c>
      <c r="Y40" s="41" t="str">
        <f>IF('3e NC-Gas'!X46="-","-",'3e NC-Gas'!X46)</f>
        <v>-</v>
      </c>
      <c r="Z40" s="41" t="str">
        <f>IF('3e NC-Gas'!Y46="-","-",'3e NC-Gas'!Y46)</f>
        <v>-</v>
      </c>
      <c r="AA40" s="29"/>
    </row>
    <row r="41" spans="1:27" s="30" customFormat="1" ht="12.4" customHeight="1" x14ac:dyDescent="0.25">
      <c r="A41" s="273">
        <v>5</v>
      </c>
      <c r="B41" s="142" t="s">
        <v>352</v>
      </c>
      <c r="C41" s="142" t="s">
        <v>347</v>
      </c>
      <c r="D41" s="133" t="s">
        <v>321</v>
      </c>
      <c r="E41" s="134"/>
      <c r="F41" s="31"/>
      <c r="G41" s="41">
        <f>IF('3f CPIH'!C$16="-","-",'3g OC '!$E$12*('3f CPIH'!C$16/'3f CPIH'!$G$16))</f>
        <v>87.253590101747221</v>
      </c>
      <c r="H41" s="41">
        <f>IF('3f CPIH'!D$16="-","-",'3g OC '!$E$12*('3f CPIH'!D$16/'3f CPIH'!$G$16))</f>
        <v>87.428271963812776</v>
      </c>
      <c r="I41" s="41">
        <f>IF('3f CPIH'!E$16="-","-",'3g OC '!$E$12*('3f CPIH'!E$16/'3f CPIH'!$G$16))</f>
        <v>87.690294756911129</v>
      </c>
      <c r="J41" s="41">
        <f>IF('3f CPIH'!F$16="-","-",'3g OC '!$E$12*('3f CPIH'!F$16/'3f CPIH'!$G$16))</f>
        <v>88.214340343107807</v>
      </c>
      <c r="K41" s="41">
        <f>IF('3f CPIH'!G$16="-","-",'3g OC '!$E$12*('3f CPIH'!G$16/'3f CPIH'!$G$16))</f>
        <v>89.262431515501163</v>
      </c>
      <c r="L41" s="41">
        <f>IF('3f CPIH'!H$16="-","-",'3g OC '!$E$12*('3f CPIH'!H$16/'3f CPIH'!$G$16))</f>
        <v>90.397863618927303</v>
      </c>
      <c r="M41" s="41">
        <f>IF('3f CPIH'!I$16="-","-",'3g OC '!$E$12*('3f CPIH'!I$16/'3f CPIH'!$G$16))</f>
        <v>91.707977584418998</v>
      </c>
      <c r="N41" s="41">
        <f>IF('3f CPIH'!J$16="-","-",'3g OC '!$E$12*('3f CPIH'!J$16/'3f CPIH'!$G$16))</f>
        <v>92.494045963714029</v>
      </c>
      <c r="O41" s="31"/>
      <c r="P41" s="41">
        <f>IF('3f CPIH'!L$16="-","-",'3g OC '!$E$12*('3f CPIH'!L$16/'3f CPIH'!$G$16))</f>
        <v>92.494045963714029</v>
      </c>
      <c r="Q41" s="41" t="str">
        <f>IF('3f CPIH'!M$16="-","-",'3g OC '!$E$12*('3f CPIH'!M$16/'3f CPIH'!$G$16))</f>
        <v>-</v>
      </c>
      <c r="R41" s="41" t="str">
        <f>IF('3f CPIH'!N$16="-","-",'3g OC '!$E$12*('3f CPIH'!N$16/'3f CPIH'!$G$16))</f>
        <v>-</v>
      </c>
      <c r="S41" s="41" t="str">
        <f>IF('3f CPIH'!O$16="-","-",'3g OC '!$E$12*('3f CPIH'!O$16/'3f CPIH'!$G$16))</f>
        <v>-</v>
      </c>
      <c r="T41" s="41" t="str">
        <f>IF('3f CPIH'!P$16="-","-",'3g OC '!$E$12*('3f CPIH'!P$16/'3f CPIH'!$G$16))</f>
        <v>-</v>
      </c>
      <c r="U41" s="41" t="str">
        <f>IF('3f CPIH'!Q$16="-","-",'3g OC '!$E$12*('3f CPIH'!Q$16/'3f CPIH'!$G$16))</f>
        <v>-</v>
      </c>
      <c r="V41" s="41" t="str">
        <f>IF('3f CPIH'!R$16="-","-",'3g OC '!$E$12*('3f CPIH'!R$16/'3f CPIH'!$G$16))</f>
        <v>-</v>
      </c>
      <c r="W41" s="41" t="str">
        <f>IF('3f CPIH'!S$16="-","-",'3g OC '!$E$12*('3f CPIH'!S$16/'3f CPIH'!$G$16))</f>
        <v>-</v>
      </c>
      <c r="X41" s="41" t="str">
        <f>IF('3f CPIH'!T$16="-","-",'3g OC '!$E$12*('3f CPIH'!T$16/'3f CPIH'!$G$16))</f>
        <v>-</v>
      </c>
      <c r="Y41" s="41" t="str">
        <f>IF('3f CPIH'!U$16="-","-",'3g OC '!$E$12*('3f CPIH'!U$16/'3f CPIH'!$G$16))</f>
        <v>-</v>
      </c>
      <c r="Z41" s="41" t="str">
        <f>IF('3f CPIH'!V$16="-","-",'3g OC '!$E$12*('3f CPIH'!V$16/'3f CPIH'!$G$16))</f>
        <v>-</v>
      </c>
      <c r="AA41" s="29"/>
    </row>
    <row r="42" spans="1:27" s="30" customFormat="1" ht="11.5" x14ac:dyDescent="0.25">
      <c r="A42" s="273">
        <v>6</v>
      </c>
      <c r="B42" s="142" t="s">
        <v>352</v>
      </c>
      <c r="C42" s="142" t="s">
        <v>45</v>
      </c>
      <c r="D42" s="133" t="s">
        <v>321</v>
      </c>
      <c r="E42" s="134"/>
      <c r="F42" s="31"/>
      <c r="G42" s="41" t="s">
        <v>336</v>
      </c>
      <c r="H42" s="41" t="s">
        <v>336</v>
      </c>
      <c r="I42" s="41" t="s">
        <v>336</v>
      </c>
      <c r="J42" s="41" t="s">
        <v>336</v>
      </c>
      <c r="K42" s="41">
        <f>IF('3h SMNCC'!F$37="-","-",'3h SMNCC'!F$37)</f>
        <v>0</v>
      </c>
      <c r="L42" s="41">
        <f>IF('3h SMNCC'!G$37="-","-",'3h SMNCC'!G$37)</f>
        <v>-0.16682483423186589</v>
      </c>
      <c r="M42" s="41">
        <f>IF('3h SMNCC'!H$37="-","-",'3h SMNCC'!H$37)</f>
        <v>1.8623630218072362</v>
      </c>
      <c r="N42" s="41">
        <f>IF('3h SMNCC'!I$37="-","-",'3h SMNCC'!I$37)</f>
        <v>7.7734666259964174</v>
      </c>
      <c r="O42" s="31"/>
      <c r="P42" s="41" t="str">
        <f>IF('3h SMNCC'!K$37="-","-",'3h SMNCC'!K$37)</f>
        <v>-</v>
      </c>
      <c r="Q42" s="41" t="str">
        <f>IF('3h SMNCC'!L$37="-","-",'3h SMNCC'!L$37)</f>
        <v>-</v>
      </c>
      <c r="R42" s="41" t="str">
        <f>IF('3h SMNCC'!M$37="-","-",'3h SMNCC'!M$37)</f>
        <v>-</v>
      </c>
      <c r="S42" s="41" t="str">
        <f>IF('3h SMNCC'!N$37="-","-",'3h SMNCC'!N$37)</f>
        <v>-</v>
      </c>
      <c r="T42" s="41" t="str">
        <f>IF('3h SMNCC'!O$37="-","-",'3h SMNCC'!O$37)</f>
        <v>-</v>
      </c>
      <c r="U42" s="41" t="str">
        <f>IF('3h SMNCC'!P$37="-","-",'3h SMNCC'!P$37)</f>
        <v>-</v>
      </c>
      <c r="V42" s="41" t="str">
        <f>IF('3h SMNCC'!Q$37="-","-",'3h SMNCC'!Q$37)</f>
        <v>-</v>
      </c>
      <c r="W42" s="41" t="str">
        <f>IF('3h SMNCC'!R$37="-","-",'3h SMNCC'!R$37)</f>
        <v>-</v>
      </c>
      <c r="X42" s="41" t="str">
        <f>IF('3h SMNCC'!S$37="-","-",'3h SMNCC'!S$37)</f>
        <v>-</v>
      </c>
      <c r="Y42" s="41" t="str">
        <f>IF('3h SMNCC'!T$37="-","-",'3h SMNCC'!T$37)</f>
        <v>-</v>
      </c>
      <c r="Z42" s="41" t="str">
        <f>IF('3h SMNCC'!U$37="-","-",'3h SMNCC'!U$37)</f>
        <v>-</v>
      </c>
      <c r="AA42" s="29"/>
    </row>
    <row r="43" spans="1:27" s="30" customFormat="1" ht="11.5" x14ac:dyDescent="0.25">
      <c r="A43" s="273">
        <v>7</v>
      </c>
      <c r="B43" s="142" t="s">
        <v>352</v>
      </c>
      <c r="C43" s="142" t="s">
        <v>399</v>
      </c>
      <c r="D43" s="133" t="s">
        <v>321</v>
      </c>
      <c r="E43" s="134"/>
      <c r="F43" s="31"/>
      <c r="G43" s="41">
        <f>IF('3f CPIH'!C$16="-","-",'3i PAAC PAP'!$G$18*('3f CPIH'!C$16/'3f CPIH'!$G$16))</f>
        <v>4.3680494184605196</v>
      </c>
      <c r="H43" s="41">
        <f>IF('3f CPIH'!D$16="-","-",'3i PAAC PAP'!$G$18*('3f CPIH'!D$16/'3f CPIH'!$G$16))</f>
        <v>4.3767942621411207</v>
      </c>
      <c r="I43" s="41">
        <f>IF('3f CPIH'!E$16="-","-",'3i PAAC PAP'!$G$18*('3f CPIH'!E$16/'3f CPIH'!$G$16))</f>
        <v>4.389911527662024</v>
      </c>
      <c r="J43" s="41">
        <f>IF('3f CPIH'!F$16="-","-",'3i PAAC PAP'!$G$18*('3f CPIH'!F$16/'3f CPIH'!$G$16))</f>
        <v>4.4161460587038288</v>
      </c>
      <c r="K43" s="41">
        <f>IF('3f CPIH'!G$16="-","-",'3i PAAC PAP'!$G$18*('3f CPIH'!G$16/'3f CPIH'!$G$16))</f>
        <v>4.4686151207874385</v>
      </c>
      <c r="L43" s="41">
        <f>IF('3f CPIH'!H$16="-","-",'3i PAAC PAP'!$G$18*('3f CPIH'!H$16/'3f CPIH'!$G$16))</f>
        <v>4.5254566047113496</v>
      </c>
      <c r="M43" s="41">
        <f>IF('3f CPIH'!I$16="-","-",'3i PAAC PAP'!$G$18*('3f CPIH'!I$16/'3f CPIH'!$G$16))</f>
        <v>4.5910429323158608</v>
      </c>
      <c r="N43" s="41">
        <f>IF('3f CPIH'!J$16="-","-",'3i PAAC PAP'!$G$18*('3f CPIH'!J$16/'3f CPIH'!$G$16))</f>
        <v>4.630394728878569</v>
      </c>
      <c r="O43" s="31"/>
      <c r="P43" s="41">
        <f>IF('3f CPIH'!L$16="-","-",'3i PAAC PAP'!$G$18*('3f CPIH'!L$16/'3f CPIH'!$G$16))</f>
        <v>4.630394728878569</v>
      </c>
      <c r="Q43" s="41" t="str">
        <f>IF('3f CPIH'!M$16="-","-",'3i PAAC PAP'!$G$18*('3f CPIH'!M$16/'3f CPIH'!$G$16))</f>
        <v>-</v>
      </c>
      <c r="R43" s="41" t="str">
        <f>IF('3f CPIH'!N$16="-","-",'3i PAAC PAP'!$G$18*('3f CPIH'!N$16/'3f CPIH'!$G$16))</f>
        <v>-</v>
      </c>
      <c r="S43" s="41" t="str">
        <f>IF('3f CPIH'!O$16="-","-",'3i PAAC PAP'!$G$18*('3f CPIH'!O$16/'3f CPIH'!$G$16))</f>
        <v>-</v>
      </c>
      <c r="T43" s="41" t="str">
        <f>IF('3f CPIH'!P$16="-","-",'3i PAAC PAP'!$G$18*('3f CPIH'!P$16/'3f CPIH'!$G$16))</f>
        <v>-</v>
      </c>
      <c r="U43" s="41" t="str">
        <f>IF('3f CPIH'!Q$16="-","-",'3i PAAC PAP'!$G$18*('3f CPIH'!Q$16/'3f CPIH'!$G$16))</f>
        <v>-</v>
      </c>
      <c r="V43" s="41" t="str">
        <f>IF('3f CPIH'!R$16="-","-",'3i PAAC PAP'!$G$18*('3f CPIH'!R$16/'3f CPIH'!$G$16))</f>
        <v>-</v>
      </c>
      <c r="W43" s="41" t="str">
        <f>IF('3f CPIH'!S$16="-","-",'3i PAAC PAP'!$G$18*('3f CPIH'!S$16/'3f CPIH'!$G$16))</f>
        <v>-</v>
      </c>
      <c r="X43" s="41" t="str">
        <f>IF('3f CPIH'!T$16="-","-",'3i PAAC PAP'!$G$18*('3f CPIH'!T$16/'3f CPIH'!$G$16))</f>
        <v>-</v>
      </c>
      <c r="Y43" s="41" t="str">
        <f>IF('3f CPIH'!U$16="-","-",'3i PAAC PAP'!$G$18*('3f CPIH'!U$16/'3f CPIH'!$G$16))</f>
        <v>-</v>
      </c>
      <c r="Z43" s="41" t="str">
        <f>IF('3f CPIH'!V$16="-","-",'3i PAAC PAP'!$G$18*('3f CPIH'!V$16/'3f CPIH'!$G$16))</f>
        <v>-</v>
      </c>
      <c r="AA43" s="29"/>
    </row>
    <row r="44" spans="1:27" s="30" customFormat="1" ht="11.5" x14ac:dyDescent="0.25">
      <c r="A44" s="273">
        <v>8</v>
      </c>
      <c r="B44" s="142" t="s">
        <v>352</v>
      </c>
      <c r="C44" s="142" t="s">
        <v>417</v>
      </c>
      <c r="D44" s="133" t="s">
        <v>321</v>
      </c>
      <c r="E44" s="134"/>
      <c r="F44" s="31"/>
      <c r="G44" s="41">
        <f>IF(G37="-","-",SUM(G37:G42)*'3i PAAC PAP'!$G$30)</f>
        <v>5.6087785387596023</v>
      </c>
      <c r="H44" s="41">
        <f>IF(H37="-","-",SUM(H37:H42)*'3i PAAC PAP'!$G$30)</f>
        <v>5.1411492078254124</v>
      </c>
      <c r="I44" s="41">
        <f>IF(I37="-","-",SUM(I37:I42)*'3i PAAC PAP'!$G$30)</f>
        <v>4.7361330152424976</v>
      </c>
      <c r="J44" s="41">
        <f>IF(J37="-","-",SUM(J37:J42)*'3i PAAC PAP'!$G$30)</f>
        <v>4.5746000738342376</v>
      </c>
      <c r="K44" s="41">
        <f>IF(K37="-","-",SUM(K37:K42)*'3i PAAC PAP'!$G$30)</f>
        <v>4.9517185388863947</v>
      </c>
      <c r="L44" s="41">
        <f>IF(L37="-","-",SUM(L37:L42)*'3i PAAC PAP'!$G$30)</f>
        <v>4.9440452292480108</v>
      </c>
      <c r="M44" s="41">
        <f>IF(M37="-","-",SUM(M37:M42)*'3i PAAC PAP'!$G$30)</f>
        <v>5.2455230506526602</v>
      </c>
      <c r="N44" s="41">
        <f>IF(N37="-","-",SUM(N37:N42)*'3i PAAC PAP'!$G$30)</f>
        <v>5.6303935503729008</v>
      </c>
      <c r="O44" s="31"/>
      <c r="P44" s="41" t="str">
        <f>IF(P37="-","-",SUM(P37:P42)*'3i PAAC PAP'!$G$30)</f>
        <v>-</v>
      </c>
      <c r="Q44" s="41" t="str">
        <f>IF(Q37="-","-",SUM(Q37:Q42)*'3i PAAC PAP'!$G$30)</f>
        <v>-</v>
      </c>
      <c r="R44" s="41" t="str">
        <f>IF(R37="-","-",SUM(R37:R42)*'3i PAAC PAP'!$G$30)</f>
        <v>-</v>
      </c>
      <c r="S44" s="41" t="str">
        <f>IF(S37="-","-",SUM(S37:S42)*'3i PAAC PAP'!$G$30)</f>
        <v>-</v>
      </c>
      <c r="T44" s="41" t="str">
        <f>IF(T37="-","-",SUM(T37:T42)*'3i PAAC PAP'!$G$30)</f>
        <v>-</v>
      </c>
      <c r="U44" s="41" t="str">
        <f>IF(U37="-","-",SUM(U37:U42)*'3i PAAC PAP'!$G$30)</f>
        <v>-</v>
      </c>
      <c r="V44" s="41" t="str">
        <f>IF(V37="-","-",SUM(V37:V42)*'3i PAAC PAP'!$G$30)</f>
        <v>-</v>
      </c>
      <c r="W44" s="41" t="str">
        <f>IF(W37="-","-",SUM(W37:W42)*'3i PAAC PAP'!$G$30)</f>
        <v>-</v>
      </c>
      <c r="X44" s="41" t="str">
        <f>IF(X37="-","-",SUM(X37:X42)*'3i PAAC PAP'!$G$30)</f>
        <v>-</v>
      </c>
      <c r="Y44" s="41" t="str">
        <f>IF(Y37="-","-",SUM(Y37:Y42)*'3i PAAC PAP'!$G$30)</f>
        <v>-</v>
      </c>
      <c r="Z44" s="41" t="str">
        <f>IF(Z37="-","-",SUM(Z37:Z42)*'3i PAAC PAP'!$G$30)</f>
        <v>-</v>
      </c>
      <c r="AA44" s="29"/>
    </row>
    <row r="45" spans="1:27" s="30" customFormat="1" ht="11.5" x14ac:dyDescent="0.25">
      <c r="A45" s="273">
        <v>9</v>
      </c>
      <c r="B45" s="142" t="s">
        <v>398</v>
      </c>
      <c r="C45" s="142" t="s">
        <v>548</v>
      </c>
      <c r="D45" s="133" t="s">
        <v>321</v>
      </c>
      <c r="E45" s="134"/>
      <c r="F45" s="31"/>
      <c r="G45" s="41">
        <f>IF(G39="-","-",SUM(G37:G44)*'3j EBIT'!$E$12)</f>
        <v>9.6245287992559092</v>
      </c>
      <c r="H45" s="41">
        <f>IF(H39="-","-",SUM(H37:H44)*'3j EBIT'!$E$12)</f>
        <v>8.8291737875235352</v>
      </c>
      <c r="I45" s="41">
        <f>IF(I39="-","-",SUM(I37:I44)*'3j EBIT'!$E$12)</f>
        <v>8.140418003366829</v>
      </c>
      <c r="J45" s="41">
        <f>IF(J39="-","-",SUM(J37:J44)*'3j EBIT'!$E$12)</f>
        <v>7.8661200234025905</v>
      </c>
      <c r="K45" s="41">
        <f>IF(K39="-","-",SUM(K37:K44)*'3j EBIT'!$E$12)</f>
        <v>8.5086629215775851</v>
      </c>
      <c r="L45" s="41">
        <f>IF(L39="-","-",SUM(L37:L44)*'3j EBIT'!$E$12)</f>
        <v>8.4966892371095586</v>
      </c>
      <c r="M45" s="41">
        <f>IF(M39="-","-",SUM(M37:M44)*'3j EBIT'!$E$12)</f>
        <v>9.0108030942782218</v>
      </c>
      <c r="N45" s="41">
        <f>IF(N39="-","-",SUM(N37:N44)*'3j EBIT'!$E$12)</f>
        <v>9.6662843624325063</v>
      </c>
      <c r="O45" s="31"/>
      <c r="P45" s="41" t="str">
        <f>IF(P39="-","-",SUM(P37:P44)*'3j EBIT'!$E$11)</f>
        <v>-</v>
      </c>
      <c r="Q45" s="41" t="str">
        <f>IF(Q39="-","-",SUM(Q37:Q44)*'3j EBIT'!$E$11)</f>
        <v>-</v>
      </c>
      <c r="R45" s="41" t="str">
        <f>IF(R39="-","-",SUM(R37:R44)*'3j EBIT'!$E$11)</f>
        <v>-</v>
      </c>
      <c r="S45" s="41" t="str">
        <f>IF(S39="-","-",SUM(S37:S44)*'3j EBIT'!$E$11)</f>
        <v>-</v>
      </c>
      <c r="T45" s="41" t="str">
        <f>IF(T39="-","-",SUM(T37:T44)*'3j EBIT'!$E$11)</f>
        <v>-</v>
      </c>
      <c r="U45" s="41" t="str">
        <f>IF(U39="-","-",SUM(U37:U44)*'3j EBIT'!$E$11)</f>
        <v>-</v>
      </c>
      <c r="V45" s="41" t="str">
        <f>IF(V39="-","-",SUM(V37:V44)*'3j EBIT'!$E$11)</f>
        <v>-</v>
      </c>
      <c r="W45" s="41" t="str">
        <f>IF(W39="-","-",SUM(W37:W44)*'3j EBIT'!$E$11)</f>
        <v>-</v>
      </c>
      <c r="X45" s="41" t="str">
        <f>IF(X39="-","-",SUM(X37:X44)*'3j EBIT'!$E$11)</f>
        <v>-</v>
      </c>
      <c r="Y45" s="41" t="str">
        <f>IF(Y39="-","-",SUM(Y37:Y44)*'3j EBIT'!$E$11)</f>
        <v>-</v>
      </c>
      <c r="Z45" s="41" t="str">
        <f>IF(Z39="-","-",SUM(Z37:Z44)*'3j EBIT'!$E$11)</f>
        <v>-</v>
      </c>
      <c r="AA45" s="29"/>
    </row>
    <row r="46" spans="1:27" s="30" customFormat="1" ht="12.4" customHeight="1" x14ac:dyDescent="0.25">
      <c r="A46" s="273">
        <v>10</v>
      </c>
      <c r="B46" s="142" t="s">
        <v>294</v>
      </c>
      <c r="C46" s="190" t="s">
        <v>549</v>
      </c>
      <c r="D46" s="133" t="s">
        <v>321</v>
      </c>
      <c r="E46" s="134"/>
      <c r="F46" s="31"/>
      <c r="G46" s="41">
        <f>IF(G41="-","-",SUM(G37:G39,G41:G45)*'3k HAP'!$E$13)</f>
        <v>5.5264433296049402</v>
      </c>
      <c r="H46" s="41">
        <f>IF(H41="-","-",SUM(H37:H39,H41:H45)*'3k HAP'!$E$13)</f>
        <v>4.9089283920853042</v>
      </c>
      <c r="I46" s="41">
        <f>IF(I41="-","-",SUM(I37:I39,I41:I45)*'3k HAP'!$E$13)</f>
        <v>4.3512149609580675</v>
      </c>
      <c r="J46" s="41">
        <f>IF(J41="-","-",SUM(J37:J39,J41:J45)*'3k HAP'!$E$13)</f>
        <v>4.1432874070287857</v>
      </c>
      <c r="K46" s="41">
        <f>IF(K41="-","-",SUM(K37:K39,K41:K45)*'3k HAP'!$E$13)</f>
        <v>4.7048011986406504</v>
      </c>
      <c r="L46" s="41">
        <f>IF(L41="-","-",SUM(L37:L39,L41:L45)*'3k HAP'!$E$13)</f>
        <v>4.6951573725410407</v>
      </c>
      <c r="M46" s="41">
        <f>IF(M41="-","-",SUM(M37:M39,M41:M45)*'3k HAP'!$E$13)</f>
        <v>5.0210151375475869</v>
      </c>
      <c r="N46" s="41">
        <f>IF(N41="-","-",SUM(N37:N39,N41:N45)*'3k HAP'!$E$13)</f>
        <v>5.5288895573697694</v>
      </c>
      <c r="O46" s="31"/>
      <c r="P46" s="41">
        <f>IF(P41="-","-",SUM(P37:P39,P41:P45)*'3k HAP'!$E$13)</f>
        <v>1.4060293723500201</v>
      </c>
      <c r="Q46" s="41" t="str">
        <f>IF(Q41="-","-",SUM(Q37:Q39,Q41:Q45)*'3k HAP'!$E$13)</f>
        <v>-</v>
      </c>
      <c r="R46" s="41" t="str">
        <f>IF(R41="-","-",SUM(R37:R39,R41:R45)*'3k HAP'!$E$13)</f>
        <v>-</v>
      </c>
      <c r="S46" s="41" t="str">
        <f>IF(S41="-","-",SUM(S37:S39,S41:S45)*'3k HAP'!$E$13)</f>
        <v>-</v>
      </c>
      <c r="T46" s="41" t="str">
        <f>IF(T41="-","-",SUM(T37:T39,T41:T45)*'3k HAP'!$E$13)</f>
        <v>-</v>
      </c>
      <c r="U46" s="41" t="str">
        <f>IF(U41="-","-",SUM(U37:U39,U41:U45)*'3k HAP'!$E$13)</f>
        <v>-</v>
      </c>
      <c r="V46" s="41" t="str">
        <f>IF(V41="-","-",SUM(V37:V39,V41:V45)*'3k HAP'!$E$13)</f>
        <v>-</v>
      </c>
      <c r="W46" s="41" t="str">
        <f>IF(W41="-","-",SUM(W37:W39,W41:W45)*'3k HAP'!$E$13)</f>
        <v>-</v>
      </c>
      <c r="X46" s="41" t="str">
        <f>IF(X41="-","-",SUM(X37:X39,X41:X45)*'3k HAP'!$E$13)</f>
        <v>-</v>
      </c>
      <c r="Y46" s="41" t="str">
        <f>IF(Y41="-","-",SUM(Y37:Y39,Y41:Y45)*'3k HAP'!$E$13)</f>
        <v>-</v>
      </c>
      <c r="Z46" s="41" t="str">
        <f>IF(Z41="-","-",SUM(Z37:Z39,Z41:Z45)*'3k HAP'!$E$13)</f>
        <v>-</v>
      </c>
      <c r="AA46" s="29"/>
    </row>
    <row r="47" spans="1:27" s="30" customFormat="1" ht="11.5" x14ac:dyDescent="0.25">
      <c r="A47" s="273">
        <v>11</v>
      </c>
      <c r="B47" s="142" t="s">
        <v>46</v>
      </c>
      <c r="C47" s="142" t="str">
        <f>B47&amp;"_"&amp;D47</f>
        <v>Total_London</v>
      </c>
      <c r="D47" s="133" t="s">
        <v>321</v>
      </c>
      <c r="E47" s="134"/>
      <c r="F47" s="31"/>
      <c r="G47" s="41">
        <f t="shared" ref="G47:N47" si="4">IF(G25="-","-",SUM(G37:G46))</f>
        <v>521.70511945811927</v>
      </c>
      <c r="H47" s="41">
        <f t="shared" si="4"/>
        <v>478.43145941768967</v>
      </c>
      <c r="I47" s="41">
        <f t="shared" si="4"/>
        <v>440.93468577310546</v>
      </c>
      <c r="J47" s="41">
        <f t="shared" si="4"/>
        <v>426.01572445162031</v>
      </c>
      <c r="K47" s="41">
        <f t="shared" si="4"/>
        <v>461.03782841377534</v>
      </c>
      <c r="L47" s="41">
        <f t="shared" si="4"/>
        <v>460.38601698383786</v>
      </c>
      <c r="M47" s="41">
        <f t="shared" si="4"/>
        <v>488.28461266752174</v>
      </c>
      <c r="N47" s="41">
        <f t="shared" si="4"/>
        <v>523.94698246888152</v>
      </c>
      <c r="O47" s="31"/>
      <c r="P47" s="41" t="str">
        <f t="shared" ref="P47:Z47" si="5">IF(P37="-","-",SUM(P37:P46))</f>
        <v>-</v>
      </c>
      <c r="Q47" s="41" t="str">
        <f t="shared" si="5"/>
        <v>-</v>
      </c>
      <c r="R47" s="41" t="str">
        <f t="shared" si="5"/>
        <v>-</v>
      </c>
      <c r="S47" s="41" t="str">
        <f t="shared" si="5"/>
        <v>-</v>
      </c>
      <c r="T47" s="41" t="str">
        <f t="shared" si="5"/>
        <v>-</v>
      </c>
      <c r="U47" s="41" t="str">
        <f t="shared" si="5"/>
        <v>-</v>
      </c>
      <c r="V47" s="41" t="str">
        <f t="shared" si="5"/>
        <v>-</v>
      </c>
      <c r="W47" s="41" t="str">
        <f t="shared" si="5"/>
        <v>-</v>
      </c>
      <c r="X47" s="41" t="str">
        <f t="shared" si="5"/>
        <v>-</v>
      </c>
      <c r="Y47" s="41" t="str">
        <f t="shared" si="5"/>
        <v>-</v>
      </c>
      <c r="Z47" s="41" t="str">
        <f t="shared" si="5"/>
        <v>-</v>
      </c>
      <c r="AA47" s="29"/>
    </row>
    <row r="48" spans="1:27" s="30" customFormat="1" ht="11.5" x14ac:dyDescent="0.25">
      <c r="A48" s="273">
        <v>1</v>
      </c>
      <c r="B48" s="138" t="s">
        <v>353</v>
      </c>
      <c r="C48" s="138" t="s">
        <v>344</v>
      </c>
      <c r="D48" s="136" t="s">
        <v>322</v>
      </c>
      <c r="E48" s="137"/>
      <c r="F48" s="31"/>
      <c r="G48" s="135">
        <f>IF('3a DF'!H$42="-","-",'3a DF'!H$42)</f>
        <v>252.96949846751136</v>
      </c>
      <c r="H48" s="135">
        <f>IF('3a DF'!I$42="-","-",'3a DF'!I$42)</f>
        <v>211.39291100152178</v>
      </c>
      <c r="I48" s="135">
        <f>IF('3a DF'!J$42="-","-",'3a DF'!J$42)</f>
        <v>172.96493375656357</v>
      </c>
      <c r="J48" s="135">
        <f>IF('3a DF'!K$42="-","-",'3a DF'!K$42)</f>
        <v>158.62999149566321</v>
      </c>
      <c r="K48" s="135">
        <f>IF('3a DF'!L$42="-","-",'3a DF'!L$42)</f>
        <v>198.69632812507541</v>
      </c>
      <c r="L48" s="135">
        <f>IF('3a DF'!M$42="-","-",'3a DF'!M$42)</f>
        <v>197.0243587635365</v>
      </c>
      <c r="M48" s="135">
        <f>IF('3a DF'!N$42="-","-",'3a DF'!N$42)</f>
        <v>213.56709457345295</v>
      </c>
      <c r="N48" s="135">
        <f>IF('3a DF'!O$42="-","-",'3a DF'!O$42)</f>
        <v>240.8727144110012</v>
      </c>
      <c r="O48" s="31"/>
      <c r="P48" s="135" t="str">
        <f>IF('3a DF'!Q$42="-","-",'3a DF'!Q$42)</f>
        <v>-</v>
      </c>
      <c r="Q48" s="135" t="str">
        <f>IF('3a DF'!R$42="-","-",'3a DF'!R$42)</f>
        <v>-</v>
      </c>
      <c r="R48" s="135" t="str">
        <f>IF('3a DF'!S$42="-","-",'3a DF'!S$42)</f>
        <v>-</v>
      </c>
      <c r="S48" s="135" t="str">
        <f>IF('3a DF'!T$42="-","-",'3a DF'!T$42)</f>
        <v>-</v>
      </c>
      <c r="T48" s="135" t="str">
        <f>IF('3a DF'!U$42="-","-",'3a DF'!U$42)</f>
        <v>-</v>
      </c>
      <c r="U48" s="135" t="str">
        <f>IF('3a DF'!V$42="-","-",'3a DF'!V$42)</f>
        <v>-</v>
      </c>
      <c r="V48" s="135" t="str">
        <f>IF('3a DF'!W$42="-","-",'3a DF'!W$42)</f>
        <v>-</v>
      </c>
      <c r="W48" s="135" t="str">
        <f>IF('3a DF'!X$42="-","-",'3a DF'!X$42)</f>
        <v>-</v>
      </c>
      <c r="X48" s="135" t="str">
        <f>IF('3a DF'!Y$42="-","-",'3a DF'!Y$42)</f>
        <v>-</v>
      </c>
      <c r="Y48" s="135" t="str">
        <f>IF('3a DF'!Z$42="-","-",'3a DF'!Z$42)</f>
        <v>-</v>
      </c>
      <c r="Z48" s="135" t="str">
        <f>IF('3a DF'!AA$42="-","-",'3a DF'!AA$42)</f>
        <v>-</v>
      </c>
      <c r="AA48" s="29"/>
    </row>
    <row r="49" spans="1:27" s="30" customFormat="1" ht="11.5" x14ac:dyDescent="0.25">
      <c r="A49" s="273">
        <v>2</v>
      </c>
      <c r="B49" s="138" t="s">
        <v>353</v>
      </c>
      <c r="C49" s="138" t="s">
        <v>303</v>
      </c>
      <c r="D49" s="136" t="s">
        <v>322</v>
      </c>
      <c r="E49" s="137"/>
      <c r="F49" s="31"/>
      <c r="G49" s="135" t="s">
        <v>336</v>
      </c>
      <c r="H49" s="135" t="s">
        <v>336</v>
      </c>
      <c r="I49" s="135" t="s">
        <v>336</v>
      </c>
      <c r="J49" s="135" t="s">
        <v>336</v>
      </c>
      <c r="K49" s="135" t="s">
        <v>336</v>
      </c>
      <c r="L49" s="135" t="s">
        <v>336</v>
      </c>
      <c r="M49" s="135" t="s">
        <v>336</v>
      </c>
      <c r="N49" s="135" t="s">
        <v>336</v>
      </c>
      <c r="O49" s="31"/>
      <c r="P49" s="135" t="s">
        <v>336</v>
      </c>
      <c r="Q49" s="135" t="s">
        <v>336</v>
      </c>
      <c r="R49" s="135" t="s">
        <v>336</v>
      </c>
      <c r="S49" s="135" t="s">
        <v>336</v>
      </c>
      <c r="T49" s="135" t="s">
        <v>336</v>
      </c>
      <c r="U49" s="135" t="s">
        <v>336</v>
      </c>
      <c r="V49" s="135" t="s">
        <v>336</v>
      </c>
      <c r="W49" s="135" t="s">
        <v>336</v>
      </c>
      <c r="X49" s="135" t="s">
        <v>336</v>
      </c>
      <c r="Y49" s="135" t="s">
        <v>336</v>
      </c>
      <c r="Z49" s="135" t="s">
        <v>336</v>
      </c>
      <c r="AA49" s="29"/>
    </row>
    <row r="50" spans="1:27" s="30" customFormat="1" ht="11.5" x14ac:dyDescent="0.25">
      <c r="A50" s="273">
        <v>3</v>
      </c>
      <c r="B50" s="138" t="s">
        <v>2</v>
      </c>
      <c r="C50" s="138" t="s">
        <v>345</v>
      </c>
      <c r="D50" s="136" t="s">
        <v>322</v>
      </c>
      <c r="E50" s="137"/>
      <c r="F50" s="31"/>
      <c r="G50" s="135">
        <f>IF('3c PC'!G$42="-","-",'3c PC'!G$42)</f>
        <v>21.926269106402124</v>
      </c>
      <c r="H50" s="135">
        <f>IF('3c PC'!H$42="-","-",'3c PC'!H$42)</f>
        <v>21.926269106402124</v>
      </c>
      <c r="I50" s="135">
        <f>IF('3c PC'!I$42="-","-",'3c PC'!I$42)</f>
        <v>22.64764819235609</v>
      </c>
      <c r="J50" s="135">
        <f>IF('3c PC'!J$42="-","-",'3c PC'!J$42)</f>
        <v>22.505107470829557</v>
      </c>
      <c r="K50" s="135">
        <f>IF('3c PC'!K$42="-","-",'3c PC'!K$42)</f>
        <v>19.106297226763825</v>
      </c>
      <c r="L50" s="135">
        <f>IF('3c PC'!L$42="-","-",'3c PC'!L$42)</f>
        <v>19.106297226763825</v>
      </c>
      <c r="M50" s="135">
        <f>IF('3c PC'!M$42="-","-",'3c PC'!M$42)</f>
        <v>20.852393125569616</v>
      </c>
      <c r="N50" s="135">
        <f>IF('3c PC'!N$42="-","-",'3c PC'!N$42)</f>
        <v>20.852393125569616</v>
      </c>
      <c r="O50" s="31"/>
      <c r="P50" s="135" t="str">
        <f>IF('3c PC'!P$42="-","-",'3c PC'!P$42)</f>
        <v>-</v>
      </c>
      <c r="Q50" s="135" t="str">
        <f>IF('3c PC'!Q$42="-","-",'3c PC'!Q$42)</f>
        <v>-</v>
      </c>
      <c r="R50" s="135" t="str">
        <f>IF('3c PC'!R$42="-","-",'3c PC'!R$42)</f>
        <v>-</v>
      </c>
      <c r="S50" s="135" t="str">
        <f>IF('3c PC'!S$42="-","-",'3c PC'!S$42)</f>
        <v>-</v>
      </c>
      <c r="T50" s="135" t="str">
        <f>IF('3c PC'!T$42="-","-",'3c PC'!T$42)</f>
        <v>-</v>
      </c>
      <c r="U50" s="135" t="str">
        <f>IF('3c PC'!U$42="-","-",'3c PC'!U$42)</f>
        <v>-</v>
      </c>
      <c r="V50" s="135" t="str">
        <f>IF('3c PC'!V$42="-","-",'3c PC'!V$42)</f>
        <v>-</v>
      </c>
      <c r="W50" s="135" t="str">
        <f>IF('3c PC'!W$42="-","-",'3c PC'!W$42)</f>
        <v>-</v>
      </c>
      <c r="X50" s="135" t="str">
        <f>IF('3c PC'!X$42="-","-",'3c PC'!X$42)</f>
        <v>-</v>
      </c>
      <c r="Y50" s="135" t="str">
        <f>IF('3c PC'!Y$42="-","-",'3c PC'!Y$42)</f>
        <v>-</v>
      </c>
      <c r="Z50" s="135" t="str">
        <f>IF('3c PC'!Z$42="-","-",'3c PC'!Z$42)</f>
        <v>-</v>
      </c>
      <c r="AA50" s="29"/>
    </row>
    <row r="51" spans="1:27" s="30" customFormat="1" ht="11.5" x14ac:dyDescent="0.25">
      <c r="A51" s="273">
        <v>4</v>
      </c>
      <c r="B51" s="138" t="s">
        <v>355</v>
      </c>
      <c r="C51" s="138" t="s">
        <v>346</v>
      </c>
      <c r="D51" s="136" t="s">
        <v>322</v>
      </c>
      <c r="E51" s="137"/>
      <c r="F51" s="31"/>
      <c r="G51" s="135">
        <f>IF('3e NC-Gas'!F47="-","-",'3e NC-Gas'!F47)</f>
        <v>122.99212443422789</v>
      </c>
      <c r="H51" s="135">
        <f>IF('3e NC-Gas'!G47="-","-",'3e NC-Gas'!G47)</f>
        <v>122.99212443422789</v>
      </c>
      <c r="I51" s="135">
        <f>IF('3e NC-Gas'!H47="-","-",'3e NC-Gas'!H47)</f>
        <v>127.01512339606452</v>
      </c>
      <c r="J51" s="135">
        <f>IF('3e NC-Gas'!I47="-","-",'3e NC-Gas'!I47)</f>
        <v>126.66712339087893</v>
      </c>
      <c r="K51" s="135">
        <f>IF('3e NC-Gas'!J47="-","-",'3e NC-Gas'!J47)</f>
        <v>122.67142956032195</v>
      </c>
      <c r="L51" s="135">
        <f>IF('3e NC-Gas'!K47="-","-",'3e NC-Gas'!K47)</f>
        <v>122.69542956067959</v>
      </c>
      <c r="M51" s="135">
        <f>IF('3e NC-Gas'!L47="-","-",'3e NC-Gas'!L47)</f>
        <v>126.47670472145521</v>
      </c>
      <c r="N51" s="135">
        <f>IF('3e NC-Gas'!M47="-","-",'3e NC-Gas'!M47)</f>
        <v>126.54870472252809</v>
      </c>
      <c r="O51" s="31"/>
      <c r="P51" s="135" t="str">
        <f>IF('3e NC-Gas'!O47="-","-",'3e NC-Gas'!O47)</f>
        <v>-</v>
      </c>
      <c r="Q51" s="135" t="str">
        <f>IF('3e NC-Gas'!P47="-","-",'3e NC-Gas'!P47)</f>
        <v>-</v>
      </c>
      <c r="R51" s="135" t="str">
        <f>IF('3e NC-Gas'!Q47="-","-",'3e NC-Gas'!Q47)</f>
        <v>-</v>
      </c>
      <c r="S51" s="135" t="str">
        <f>IF('3e NC-Gas'!R47="-","-",'3e NC-Gas'!R47)</f>
        <v>-</v>
      </c>
      <c r="T51" s="135" t="str">
        <f>IF('3e NC-Gas'!S47="-","-",'3e NC-Gas'!S47)</f>
        <v>-</v>
      </c>
      <c r="U51" s="135" t="str">
        <f>IF('3e NC-Gas'!T47="-","-",'3e NC-Gas'!T47)</f>
        <v>-</v>
      </c>
      <c r="V51" s="135" t="str">
        <f>IF('3e NC-Gas'!U47="-","-",'3e NC-Gas'!U47)</f>
        <v>-</v>
      </c>
      <c r="W51" s="135" t="str">
        <f>IF('3e NC-Gas'!V47="-","-",'3e NC-Gas'!V47)</f>
        <v>-</v>
      </c>
      <c r="X51" s="135" t="str">
        <f>IF('3e NC-Gas'!W47="-","-",'3e NC-Gas'!W47)</f>
        <v>-</v>
      </c>
      <c r="Y51" s="135" t="str">
        <f>IF('3e NC-Gas'!X47="-","-",'3e NC-Gas'!X47)</f>
        <v>-</v>
      </c>
      <c r="Z51" s="135" t="str">
        <f>IF('3e NC-Gas'!Y47="-","-",'3e NC-Gas'!Y47)</f>
        <v>-</v>
      </c>
      <c r="AA51" s="29"/>
    </row>
    <row r="52" spans="1:27" s="30" customFormat="1" ht="11.5" x14ac:dyDescent="0.25">
      <c r="A52" s="273">
        <v>5</v>
      </c>
      <c r="B52" s="138" t="s">
        <v>352</v>
      </c>
      <c r="C52" s="138" t="s">
        <v>347</v>
      </c>
      <c r="D52" s="136" t="s">
        <v>322</v>
      </c>
      <c r="E52" s="137"/>
      <c r="F52" s="31"/>
      <c r="G52" s="135">
        <f>IF('3f CPIH'!C$16="-","-",'3g OC '!$E$12*('3f CPIH'!C$16/'3f CPIH'!$G$16))</f>
        <v>87.253590101747221</v>
      </c>
      <c r="H52" s="135">
        <f>IF('3f CPIH'!D$16="-","-",'3g OC '!$E$12*('3f CPIH'!D$16/'3f CPIH'!$G$16))</f>
        <v>87.428271963812776</v>
      </c>
      <c r="I52" s="135">
        <f>IF('3f CPIH'!E$16="-","-",'3g OC '!$E$12*('3f CPIH'!E$16/'3f CPIH'!$G$16))</f>
        <v>87.690294756911129</v>
      </c>
      <c r="J52" s="135">
        <f>IF('3f CPIH'!F$16="-","-",'3g OC '!$E$12*('3f CPIH'!F$16/'3f CPIH'!$G$16))</f>
        <v>88.214340343107807</v>
      </c>
      <c r="K52" s="135">
        <f>IF('3f CPIH'!G$16="-","-",'3g OC '!$E$12*('3f CPIH'!G$16/'3f CPIH'!$G$16))</f>
        <v>89.262431515501163</v>
      </c>
      <c r="L52" s="135">
        <f>IF('3f CPIH'!H$16="-","-",'3g OC '!$E$12*('3f CPIH'!H$16/'3f CPIH'!$G$16))</f>
        <v>90.397863618927303</v>
      </c>
      <c r="M52" s="135">
        <f>IF('3f CPIH'!I$16="-","-",'3g OC '!$E$12*('3f CPIH'!I$16/'3f CPIH'!$G$16))</f>
        <v>91.707977584418998</v>
      </c>
      <c r="N52" s="135">
        <f>IF('3f CPIH'!J$16="-","-",'3g OC '!$E$12*('3f CPIH'!J$16/'3f CPIH'!$G$16))</f>
        <v>92.494045963714029</v>
      </c>
      <c r="O52" s="31"/>
      <c r="P52" s="135">
        <f>IF('3f CPIH'!L$16="-","-",'3g OC '!$E$12*('3f CPIH'!L$16/'3f CPIH'!$G$16))</f>
        <v>92.494045963714029</v>
      </c>
      <c r="Q52" s="135" t="str">
        <f>IF('3f CPIH'!M$16="-","-",'3g OC '!$E$12*('3f CPIH'!M$16/'3f CPIH'!$G$16))</f>
        <v>-</v>
      </c>
      <c r="R52" s="135" t="str">
        <f>IF('3f CPIH'!N$16="-","-",'3g OC '!$E$12*('3f CPIH'!N$16/'3f CPIH'!$G$16))</f>
        <v>-</v>
      </c>
      <c r="S52" s="135" t="str">
        <f>IF('3f CPIH'!O$16="-","-",'3g OC '!$E$12*('3f CPIH'!O$16/'3f CPIH'!$G$16))</f>
        <v>-</v>
      </c>
      <c r="T52" s="135" t="str">
        <f>IF('3f CPIH'!P$16="-","-",'3g OC '!$E$12*('3f CPIH'!P$16/'3f CPIH'!$G$16))</f>
        <v>-</v>
      </c>
      <c r="U52" s="135" t="str">
        <f>IF('3f CPIH'!Q$16="-","-",'3g OC '!$E$12*('3f CPIH'!Q$16/'3f CPIH'!$G$16))</f>
        <v>-</v>
      </c>
      <c r="V52" s="135" t="str">
        <f>IF('3f CPIH'!R$16="-","-",'3g OC '!$E$12*('3f CPIH'!R$16/'3f CPIH'!$G$16))</f>
        <v>-</v>
      </c>
      <c r="W52" s="135" t="str">
        <f>IF('3f CPIH'!S$16="-","-",'3g OC '!$E$12*('3f CPIH'!S$16/'3f CPIH'!$G$16))</f>
        <v>-</v>
      </c>
      <c r="X52" s="135" t="str">
        <f>IF('3f CPIH'!T$16="-","-",'3g OC '!$E$12*('3f CPIH'!T$16/'3f CPIH'!$G$16))</f>
        <v>-</v>
      </c>
      <c r="Y52" s="135" t="str">
        <f>IF('3f CPIH'!U$16="-","-",'3g OC '!$E$12*('3f CPIH'!U$16/'3f CPIH'!$G$16))</f>
        <v>-</v>
      </c>
      <c r="Z52" s="135" t="str">
        <f>IF('3f CPIH'!V$16="-","-",'3g OC '!$E$12*('3f CPIH'!V$16/'3f CPIH'!$G$16))</f>
        <v>-</v>
      </c>
      <c r="AA52" s="29"/>
    </row>
    <row r="53" spans="1:27" s="30" customFormat="1" ht="11.5" x14ac:dyDescent="0.25">
      <c r="A53" s="273">
        <v>6</v>
      </c>
      <c r="B53" s="138" t="s">
        <v>352</v>
      </c>
      <c r="C53" s="138" t="s">
        <v>45</v>
      </c>
      <c r="D53" s="136" t="s">
        <v>322</v>
      </c>
      <c r="E53" s="137"/>
      <c r="F53" s="31"/>
      <c r="G53" s="135" t="s">
        <v>336</v>
      </c>
      <c r="H53" s="135" t="s">
        <v>336</v>
      </c>
      <c r="I53" s="135" t="s">
        <v>336</v>
      </c>
      <c r="J53" s="135" t="s">
        <v>336</v>
      </c>
      <c r="K53" s="135">
        <f>IF('3h SMNCC'!F$37="-","-",'3h SMNCC'!F$37)</f>
        <v>0</v>
      </c>
      <c r="L53" s="135">
        <f>IF('3h SMNCC'!G$37="-","-",'3h SMNCC'!G$37)</f>
        <v>-0.16682483423186589</v>
      </c>
      <c r="M53" s="135">
        <f>IF('3h SMNCC'!H$37="-","-",'3h SMNCC'!H$37)</f>
        <v>1.8623630218072362</v>
      </c>
      <c r="N53" s="135">
        <f>IF('3h SMNCC'!I$37="-","-",'3h SMNCC'!I$37)</f>
        <v>7.7734666259964174</v>
      </c>
      <c r="O53" s="31"/>
      <c r="P53" s="135" t="str">
        <f>IF('3h SMNCC'!K$37="-","-",'3h SMNCC'!K$37)</f>
        <v>-</v>
      </c>
      <c r="Q53" s="135" t="str">
        <f>IF('3h SMNCC'!L$37="-","-",'3h SMNCC'!L$37)</f>
        <v>-</v>
      </c>
      <c r="R53" s="135" t="str">
        <f>IF('3h SMNCC'!M$37="-","-",'3h SMNCC'!M$37)</f>
        <v>-</v>
      </c>
      <c r="S53" s="135" t="str">
        <f>IF('3h SMNCC'!N$37="-","-",'3h SMNCC'!N$37)</f>
        <v>-</v>
      </c>
      <c r="T53" s="135" t="str">
        <f>IF('3h SMNCC'!O$37="-","-",'3h SMNCC'!O$37)</f>
        <v>-</v>
      </c>
      <c r="U53" s="135" t="str">
        <f>IF('3h SMNCC'!P$37="-","-",'3h SMNCC'!P$37)</f>
        <v>-</v>
      </c>
      <c r="V53" s="135" t="str">
        <f>IF('3h SMNCC'!Q$37="-","-",'3h SMNCC'!Q$37)</f>
        <v>-</v>
      </c>
      <c r="W53" s="135" t="str">
        <f>IF('3h SMNCC'!R$37="-","-",'3h SMNCC'!R$37)</f>
        <v>-</v>
      </c>
      <c r="X53" s="135" t="str">
        <f>IF('3h SMNCC'!S$37="-","-",'3h SMNCC'!S$37)</f>
        <v>-</v>
      </c>
      <c r="Y53" s="135" t="str">
        <f>IF('3h SMNCC'!T$37="-","-",'3h SMNCC'!T$37)</f>
        <v>-</v>
      </c>
      <c r="Z53" s="135" t="str">
        <f>IF('3h SMNCC'!U$37="-","-",'3h SMNCC'!U$37)</f>
        <v>-</v>
      </c>
      <c r="AA53" s="29"/>
    </row>
    <row r="54" spans="1:27" s="30" customFormat="1" ht="11.5" x14ac:dyDescent="0.25">
      <c r="A54" s="273">
        <v>7</v>
      </c>
      <c r="B54" s="138" t="s">
        <v>352</v>
      </c>
      <c r="C54" s="138" t="s">
        <v>399</v>
      </c>
      <c r="D54" s="136" t="s">
        <v>322</v>
      </c>
      <c r="E54" s="137"/>
      <c r="F54" s="31"/>
      <c r="G54" s="135">
        <f>IF('3f CPIH'!C$16="-","-",'3i PAAC PAP'!$G$18*('3f CPIH'!C$16/'3f CPIH'!$G$16))</f>
        <v>4.3680494184605196</v>
      </c>
      <c r="H54" s="135">
        <f>IF('3f CPIH'!D$16="-","-",'3i PAAC PAP'!$G$18*('3f CPIH'!D$16/'3f CPIH'!$G$16))</f>
        <v>4.3767942621411207</v>
      </c>
      <c r="I54" s="135">
        <f>IF('3f CPIH'!E$16="-","-",'3i PAAC PAP'!$G$18*('3f CPIH'!E$16/'3f CPIH'!$G$16))</f>
        <v>4.389911527662024</v>
      </c>
      <c r="J54" s="135">
        <f>IF('3f CPIH'!F$16="-","-",'3i PAAC PAP'!$G$18*('3f CPIH'!F$16/'3f CPIH'!$G$16))</f>
        <v>4.4161460587038288</v>
      </c>
      <c r="K54" s="135">
        <f>IF('3f CPIH'!G$16="-","-",'3i PAAC PAP'!$G$18*('3f CPIH'!G$16/'3f CPIH'!$G$16))</f>
        <v>4.4686151207874385</v>
      </c>
      <c r="L54" s="135">
        <f>IF('3f CPIH'!H$16="-","-",'3i PAAC PAP'!$G$18*('3f CPIH'!H$16/'3f CPIH'!$G$16))</f>
        <v>4.5254566047113496</v>
      </c>
      <c r="M54" s="135">
        <f>IF('3f CPIH'!I$16="-","-",'3i PAAC PAP'!$G$18*('3f CPIH'!I$16/'3f CPIH'!$G$16))</f>
        <v>4.5910429323158608</v>
      </c>
      <c r="N54" s="135">
        <f>IF('3f CPIH'!J$16="-","-",'3i PAAC PAP'!$G$18*('3f CPIH'!J$16/'3f CPIH'!$G$16))</f>
        <v>4.630394728878569</v>
      </c>
      <c r="O54" s="31"/>
      <c r="P54" s="135">
        <f>IF('3f CPIH'!L$16="-","-",'3i PAAC PAP'!$G$18*('3f CPIH'!L$16/'3f CPIH'!$G$16))</f>
        <v>4.630394728878569</v>
      </c>
      <c r="Q54" s="135" t="str">
        <f>IF('3f CPIH'!M$16="-","-",'3i PAAC PAP'!$G$18*('3f CPIH'!M$16/'3f CPIH'!$G$16))</f>
        <v>-</v>
      </c>
      <c r="R54" s="135" t="str">
        <f>IF('3f CPIH'!N$16="-","-",'3i PAAC PAP'!$G$18*('3f CPIH'!N$16/'3f CPIH'!$G$16))</f>
        <v>-</v>
      </c>
      <c r="S54" s="135" t="str">
        <f>IF('3f CPIH'!O$16="-","-",'3i PAAC PAP'!$G$18*('3f CPIH'!O$16/'3f CPIH'!$G$16))</f>
        <v>-</v>
      </c>
      <c r="T54" s="135" t="str">
        <f>IF('3f CPIH'!P$16="-","-",'3i PAAC PAP'!$G$18*('3f CPIH'!P$16/'3f CPIH'!$G$16))</f>
        <v>-</v>
      </c>
      <c r="U54" s="135" t="str">
        <f>IF('3f CPIH'!Q$16="-","-",'3i PAAC PAP'!$G$18*('3f CPIH'!Q$16/'3f CPIH'!$G$16))</f>
        <v>-</v>
      </c>
      <c r="V54" s="135" t="str">
        <f>IF('3f CPIH'!R$16="-","-",'3i PAAC PAP'!$G$18*('3f CPIH'!R$16/'3f CPIH'!$G$16))</f>
        <v>-</v>
      </c>
      <c r="W54" s="135" t="str">
        <f>IF('3f CPIH'!S$16="-","-",'3i PAAC PAP'!$G$18*('3f CPIH'!S$16/'3f CPIH'!$G$16))</f>
        <v>-</v>
      </c>
      <c r="X54" s="135" t="str">
        <f>IF('3f CPIH'!T$16="-","-",'3i PAAC PAP'!$G$18*('3f CPIH'!T$16/'3f CPIH'!$G$16))</f>
        <v>-</v>
      </c>
      <c r="Y54" s="135" t="str">
        <f>IF('3f CPIH'!U$16="-","-",'3i PAAC PAP'!$G$18*('3f CPIH'!U$16/'3f CPIH'!$G$16))</f>
        <v>-</v>
      </c>
      <c r="Z54" s="135" t="str">
        <f>IF('3f CPIH'!V$16="-","-",'3i PAAC PAP'!$G$18*('3f CPIH'!V$16/'3f CPIH'!$G$16))</f>
        <v>-</v>
      </c>
      <c r="AA54" s="29"/>
    </row>
    <row r="55" spans="1:27" s="30" customFormat="1" ht="11.5" x14ac:dyDescent="0.25">
      <c r="A55" s="273">
        <v>8</v>
      </c>
      <c r="B55" s="138" t="s">
        <v>352</v>
      </c>
      <c r="C55" s="138" t="s">
        <v>417</v>
      </c>
      <c r="D55" s="136" t="s">
        <v>322</v>
      </c>
      <c r="E55" s="137"/>
      <c r="F55" s="31"/>
      <c r="G55" s="135">
        <f>IF(G48="-","-",SUM(G48:G53)*'3i PAAC PAP'!$G$30)</f>
        <v>5.4796121912312783</v>
      </c>
      <c r="H55" s="135">
        <f>IF(H48="-","-",SUM(H48:H53)*'3i PAAC PAP'!$G$30)</f>
        <v>5.0119828602970884</v>
      </c>
      <c r="I55" s="135">
        <f>IF(I48="-","-",SUM(I48:I53)*'3i PAAC PAP'!$G$30)</f>
        <v>4.6344903467370475</v>
      </c>
      <c r="J55" s="135">
        <f>IF(J48="-","-",SUM(J48:J53)*'3i PAAC PAP'!$G$30)</f>
        <v>4.4729574050555563</v>
      </c>
      <c r="K55" s="135">
        <f>IF(K48="-","-",SUM(K48:K53)*'3i PAAC PAP'!$G$30)</f>
        <v>4.8538197142097497</v>
      </c>
      <c r="L55" s="135">
        <f>IF(L48="-","-",SUM(L48:L53)*'3i PAAC PAP'!$G$30)</f>
        <v>4.8461464045902076</v>
      </c>
      <c r="M55" s="135">
        <f>IF(M48="-","-",SUM(M48:M53)*'3i PAAC PAP'!$G$30)</f>
        <v>5.1331424887630321</v>
      </c>
      <c r="N55" s="135">
        <f>IF(N48="-","-",SUM(N48:N53)*'3i PAAC PAP'!$G$30)</f>
        <v>5.5180129885398044</v>
      </c>
      <c r="O55" s="31"/>
      <c r="P55" s="135" t="str">
        <f>IF(P48="-","-",SUM(P48:P53)*'3i PAAC PAP'!$G$30)</f>
        <v>-</v>
      </c>
      <c r="Q55" s="135" t="str">
        <f>IF(Q48="-","-",SUM(Q48:Q53)*'3i PAAC PAP'!$G$30)</f>
        <v>-</v>
      </c>
      <c r="R55" s="135" t="str">
        <f>IF(R48="-","-",SUM(R48:R53)*'3i PAAC PAP'!$G$30)</f>
        <v>-</v>
      </c>
      <c r="S55" s="135" t="str">
        <f>IF(S48="-","-",SUM(S48:S53)*'3i PAAC PAP'!$G$30)</f>
        <v>-</v>
      </c>
      <c r="T55" s="135" t="str">
        <f>IF(T48="-","-",SUM(T48:T53)*'3i PAAC PAP'!$G$30)</f>
        <v>-</v>
      </c>
      <c r="U55" s="135" t="str">
        <f>IF(U48="-","-",SUM(U48:U53)*'3i PAAC PAP'!$G$30)</f>
        <v>-</v>
      </c>
      <c r="V55" s="135" t="str">
        <f>IF(V48="-","-",SUM(V48:V53)*'3i PAAC PAP'!$G$30)</f>
        <v>-</v>
      </c>
      <c r="W55" s="135" t="str">
        <f>IF(W48="-","-",SUM(W48:W53)*'3i PAAC PAP'!$G$30)</f>
        <v>-</v>
      </c>
      <c r="X55" s="135" t="str">
        <f>IF(X48="-","-",SUM(X48:X53)*'3i PAAC PAP'!$G$30)</f>
        <v>-</v>
      </c>
      <c r="Y55" s="135" t="str">
        <f>IF(Y48="-","-",SUM(Y48:Y53)*'3i PAAC PAP'!$G$30)</f>
        <v>-</v>
      </c>
      <c r="Z55" s="135" t="str">
        <f>IF(Z48="-","-",SUM(Z48:Z53)*'3i PAAC PAP'!$G$30)</f>
        <v>-</v>
      </c>
      <c r="AA55" s="29"/>
    </row>
    <row r="56" spans="1:27" s="30" customFormat="1" ht="11.5" x14ac:dyDescent="0.25">
      <c r="A56" s="273">
        <v>9</v>
      </c>
      <c r="B56" s="138" t="s">
        <v>398</v>
      </c>
      <c r="C56" s="138" t="s">
        <v>548</v>
      </c>
      <c r="D56" s="141" t="s">
        <v>322</v>
      </c>
      <c r="E56" s="137"/>
      <c r="F56" s="31"/>
      <c r="G56" s="135">
        <f>IF(G50="-","-",SUM(G48:G55)*'3j EBIT'!$E$12)</f>
        <v>9.4047937306720275</v>
      </c>
      <c r="H56" s="135">
        <f>IF(H50="-","-",SUM(H48:H55)*'3j EBIT'!$E$12)</f>
        <v>8.6094387189396535</v>
      </c>
      <c r="I56" s="135">
        <f>IF(I50="-","-",SUM(I48:I55)*'3j EBIT'!$E$12)</f>
        <v>7.9675056375495936</v>
      </c>
      <c r="J56" s="135">
        <f>IF(J50="-","-",SUM(J48:J55)*'3j EBIT'!$E$12)</f>
        <v>7.6932076571205394</v>
      </c>
      <c r="K56" s="135">
        <f>IF(K50="-","-",SUM(K48:K55)*'3j EBIT'!$E$12)</f>
        <v>8.3421195039905314</v>
      </c>
      <c r="L56" s="135">
        <f>IF(L50="-","-",SUM(L48:L55)*'3j EBIT'!$E$12)</f>
        <v>8.330145819554561</v>
      </c>
      <c r="M56" s="135">
        <f>IF(M50="-","-",SUM(M48:M55)*'3j EBIT'!$E$12)</f>
        <v>8.8196236505078751</v>
      </c>
      <c r="N56" s="135">
        <f>IF(N50="-","-",SUM(N48:N55)*'3j EBIT'!$E$12)</f>
        <v>9.4751049187583263</v>
      </c>
      <c r="O56" s="31"/>
      <c r="P56" s="135" t="str">
        <f>IF(P50="-","-",SUM(P48:P55)*'3j EBIT'!$E$11)</f>
        <v>-</v>
      </c>
      <c r="Q56" s="135" t="str">
        <f>IF(Q50="-","-",SUM(Q48:Q55)*'3j EBIT'!$E$11)</f>
        <v>-</v>
      </c>
      <c r="R56" s="135" t="str">
        <f>IF(R50="-","-",SUM(R48:R55)*'3j EBIT'!$E$11)</f>
        <v>-</v>
      </c>
      <c r="S56" s="135" t="str">
        <f>IF(S50="-","-",SUM(S48:S55)*'3j EBIT'!$E$11)</f>
        <v>-</v>
      </c>
      <c r="T56" s="135" t="str">
        <f>IF(T50="-","-",SUM(T48:T55)*'3j EBIT'!$E$11)</f>
        <v>-</v>
      </c>
      <c r="U56" s="135" t="str">
        <f>IF(U50="-","-",SUM(U48:U55)*'3j EBIT'!$E$11)</f>
        <v>-</v>
      </c>
      <c r="V56" s="135" t="str">
        <f>IF(V50="-","-",SUM(V48:V55)*'3j EBIT'!$E$11)</f>
        <v>-</v>
      </c>
      <c r="W56" s="135" t="str">
        <f>IF(W50="-","-",SUM(W48:W55)*'3j EBIT'!$E$11)</f>
        <v>-</v>
      </c>
      <c r="X56" s="135" t="str">
        <f>IF(X50="-","-",SUM(X48:X55)*'3j EBIT'!$E$11)</f>
        <v>-</v>
      </c>
      <c r="Y56" s="135" t="str">
        <f>IF(Y50="-","-",SUM(Y48:Y55)*'3j EBIT'!$E$11)</f>
        <v>-</v>
      </c>
      <c r="Z56" s="135" t="str">
        <f>IF(Z50="-","-",SUM(Z48:Z55)*'3j EBIT'!$E$11)</f>
        <v>-</v>
      </c>
      <c r="AA56" s="29"/>
    </row>
    <row r="57" spans="1:27" s="30" customFormat="1" ht="11.5" x14ac:dyDescent="0.25">
      <c r="A57" s="273">
        <v>10</v>
      </c>
      <c r="B57" s="138" t="s">
        <v>294</v>
      </c>
      <c r="C57" s="188" t="s">
        <v>549</v>
      </c>
      <c r="D57" s="141" t="s">
        <v>322</v>
      </c>
      <c r="E57" s="137"/>
      <c r="F57" s="31"/>
      <c r="G57" s="135">
        <f>IF(G52="-","-",SUM(G48:G50,G52:G56)*'3k HAP'!$E$13)</f>
        <v>5.521392431647536</v>
      </c>
      <c r="H57" s="135">
        <f>IF(H52="-","-",SUM(H48:H50,H52:H56)*'3k HAP'!$E$13)</f>
        <v>4.9038774941279</v>
      </c>
      <c r="I57" s="135">
        <f>IF(I52="-","-",SUM(I48:I50,I52:I56)*'3k HAP'!$E$13)</f>
        <v>4.3472403440662584</v>
      </c>
      <c r="J57" s="135">
        <f>IF(J52="-","-",SUM(J48:J50,J52:J56)*'3k HAP'!$E$13)</f>
        <v>4.1393127901262927</v>
      </c>
      <c r="K57" s="135">
        <f>IF(K52="-","-",SUM(K48:K50,K52:K56)*'3k HAP'!$E$13)</f>
        <v>4.7009729803542806</v>
      </c>
      <c r="L57" s="135">
        <f>IF(L52="-","-",SUM(L48:L50,L52:L56)*'3k HAP'!$E$13)</f>
        <v>4.6913291542554081</v>
      </c>
      <c r="M57" s="135">
        <f>IF(M52="-","-",SUM(M48:M50,M52:M56)*'3k HAP'!$E$13)</f>
        <v>5.0166206279763088</v>
      </c>
      <c r="N57" s="135">
        <f>IF(N52="-","-",SUM(N48:N50,N52:N56)*'3k HAP'!$E$13)</f>
        <v>5.524495047800702</v>
      </c>
      <c r="O57" s="31"/>
      <c r="P57" s="135">
        <f>IF(P52="-","-",SUM(P48:P50,P52:P56)*'3k HAP'!$E$13)</f>
        <v>1.4060293723500201</v>
      </c>
      <c r="Q57" s="135" t="str">
        <f>IF(Q52="-","-",SUM(Q48:Q50,Q52:Q56)*'3k HAP'!$E$13)</f>
        <v>-</v>
      </c>
      <c r="R57" s="135" t="str">
        <f>IF(R52="-","-",SUM(R48:R50,R52:R56)*'3k HAP'!$E$13)</f>
        <v>-</v>
      </c>
      <c r="S57" s="135" t="str">
        <f>IF(S52="-","-",SUM(S48:S50,S52:S56)*'3k HAP'!$E$13)</f>
        <v>-</v>
      </c>
      <c r="T57" s="135" t="str">
        <f>IF(T52="-","-",SUM(T48:T50,T52:T56)*'3k HAP'!$E$13)</f>
        <v>-</v>
      </c>
      <c r="U57" s="135" t="str">
        <f>IF(U52="-","-",SUM(U48:U50,U52:U56)*'3k HAP'!$E$13)</f>
        <v>-</v>
      </c>
      <c r="V57" s="135" t="str">
        <f>IF(V52="-","-",SUM(V48:V50,V52:V56)*'3k HAP'!$E$13)</f>
        <v>-</v>
      </c>
      <c r="W57" s="135" t="str">
        <f>IF(W52="-","-",SUM(W48:W50,W52:W56)*'3k HAP'!$E$13)</f>
        <v>-</v>
      </c>
      <c r="X57" s="135" t="str">
        <f>IF(X52="-","-",SUM(X48:X50,X52:X56)*'3k HAP'!$E$13)</f>
        <v>-</v>
      </c>
      <c r="Y57" s="135" t="str">
        <f>IF(Y52="-","-",SUM(Y48:Y50,Y52:Y56)*'3k HAP'!$E$13)</f>
        <v>-</v>
      </c>
      <c r="Z57" s="135" t="str">
        <f>IF(Z52="-","-",SUM(Z48:Z50,Z52:Z56)*'3k HAP'!$E$13)</f>
        <v>-</v>
      </c>
      <c r="AA57" s="29"/>
    </row>
    <row r="58" spans="1:27" s="30" customFormat="1" ht="11.5" x14ac:dyDescent="0.25">
      <c r="A58" s="273">
        <v>11</v>
      </c>
      <c r="B58" s="138" t="s">
        <v>46</v>
      </c>
      <c r="C58" s="138" t="str">
        <f>B58&amp;"_"&amp;D58</f>
        <v>Total_N Wales and Mersey</v>
      </c>
      <c r="D58" s="141" t="s">
        <v>322</v>
      </c>
      <c r="E58" s="137"/>
      <c r="F58" s="31"/>
      <c r="G58" s="135">
        <f t="shared" ref="G58:N58" si="6">IF(G36="-","-",SUM(G48:G57))</f>
        <v>509.91532988189999</v>
      </c>
      <c r="H58" s="135">
        <f t="shared" si="6"/>
        <v>466.64166984147039</v>
      </c>
      <c r="I58" s="135">
        <f t="shared" si="6"/>
        <v>431.6571479579103</v>
      </c>
      <c r="J58" s="135">
        <f t="shared" si="6"/>
        <v>416.73818661148573</v>
      </c>
      <c r="K58" s="135">
        <f t="shared" si="6"/>
        <v>452.10201374700438</v>
      </c>
      <c r="L58" s="135">
        <f t="shared" si="6"/>
        <v>451.45020231878686</v>
      </c>
      <c r="M58" s="135">
        <f t="shared" si="6"/>
        <v>478.02696272626707</v>
      </c>
      <c r="N58" s="135">
        <f t="shared" si="6"/>
        <v>513.68933253278681</v>
      </c>
      <c r="O58" s="31"/>
      <c r="P58" s="135" t="str">
        <f t="shared" ref="P58:Z58" si="7">IF(P48="-","-",SUM(P48:P57))</f>
        <v>-</v>
      </c>
      <c r="Q58" s="135" t="str">
        <f t="shared" si="7"/>
        <v>-</v>
      </c>
      <c r="R58" s="135" t="str">
        <f t="shared" si="7"/>
        <v>-</v>
      </c>
      <c r="S58" s="135" t="str">
        <f t="shared" si="7"/>
        <v>-</v>
      </c>
      <c r="T58" s="135" t="str">
        <f t="shared" si="7"/>
        <v>-</v>
      </c>
      <c r="U58" s="135" t="str">
        <f t="shared" si="7"/>
        <v>-</v>
      </c>
      <c r="V58" s="135" t="str">
        <f t="shared" si="7"/>
        <v>-</v>
      </c>
      <c r="W58" s="135" t="str">
        <f t="shared" si="7"/>
        <v>-</v>
      </c>
      <c r="X58" s="135" t="str">
        <f t="shared" si="7"/>
        <v>-</v>
      </c>
      <c r="Y58" s="135" t="str">
        <f t="shared" si="7"/>
        <v>-</v>
      </c>
      <c r="Z58" s="135" t="str">
        <f t="shared" si="7"/>
        <v>-</v>
      </c>
      <c r="AA58" s="29"/>
    </row>
    <row r="59" spans="1:27" s="30" customFormat="1" ht="11.5" x14ac:dyDescent="0.25">
      <c r="A59" s="273">
        <v>1</v>
      </c>
      <c r="B59" s="142" t="s">
        <v>353</v>
      </c>
      <c r="C59" s="142" t="s">
        <v>344</v>
      </c>
      <c r="D59" s="140" t="s">
        <v>323</v>
      </c>
      <c r="E59" s="134"/>
      <c r="F59" s="31"/>
      <c r="G59" s="41">
        <f>IF('3a DF'!H$42="-","-",'3a DF'!H$42)</f>
        <v>252.96949846751136</v>
      </c>
      <c r="H59" s="41">
        <f>IF('3a DF'!I$42="-","-",'3a DF'!I$42)</f>
        <v>211.39291100152178</v>
      </c>
      <c r="I59" s="41">
        <f>IF('3a DF'!J$42="-","-",'3a DF'!J$42)</f>
        <v>172.96493375656357</v>
      </c>
      <c r="J59" s="41">
        <f>IF('3a DF'!K$42="-","-",'3a DF'!K$42)</f>
        <v>158.62999149566321</v>
      </c>
      <c r="K59" s="41">
        <f>IF('3a DF'!L$42="-","-",'3a DF'!L$42)</f>
        <v>198.69632812507541</v>
      </c>
      <c r="L59" s="41">
        <f>IF('3a DF'!M$42="-","-",'3a DF'!M$42)</f>
        <v>197.0243587635365</v>
      </c>
      <c r="M59" s="41">
        <f>IF('3a DF'!N$42="-","-",'3a DF'!N$42)</f>
        <v>213.56709457345295</v>
      </c>
      <c r="N59" s="41">
        <f>IF('3a DF'!O$42="-","-",'3a DF'!O$42)</f>
        <v>240.8727144110012</v>
      </c>
      <c r="O59" s="31"/>
      <c r="P59" s="41" t="str">
        <f>IF('3a DF'!Q$42="-","-",'3a DF'!Q$42)</f>
        <v>-</v>
      </c>
      <c r="Q59" s="41" t="str">
        <f>IF('3a DF'!R$42="-","-",'3a DF'!R$42)</f>
        <v>-</v>
      </c>
      <c r="R59" s="41" t="str">
        <f>IF('3a DF'!S$42="-","-",'3a DF'!S$42)</f>
        <v>-</v>
      </c>
      <c r="S59" s="41" t="str">
        <f>IF('3a DF'!T$42="-","-",'3a DF'!T$42)</f>
        <v>-</v>
      </c>
      <c r="T59" s="41" t="str">
        <f>IF('3a DF'!U$42="-","-",'3a DF'!U$42)</f>
        <v>-</v>
      </c>
      <c r="U59" s="41" t="str">
        <f>IF('3a DF'!V$42="-","-",'3a DF'!V$42)</f>
        <v>-</v>
      </c>
      <c r="V59" s="41" t="str">
        <f>IF('3a DF'!W$42="-","-",'3a DF'!W$42)</f>
        <v>-</v>
      </c>
      <c r="W59" s="41" t="str">
        <f>IF('3a DF'!X$42="-","-",'3a DF'!X$42)</f>
        <v>-</v>
      </c>
      <c r="X59" s="41" t="str">
        <f>IF('3a DF'!Y$42="-","-",'3a DF'!Y$42)</f>
        <v>-</v>
      </c>
      <c r="Y59" s="41" t="str">
        <f>IF('3a DF'!Z$42="-","-",'3a DF'!Z$42)</f>
        <v>-</v>
      </c>
      <c r="Z59" s="41" t="str">
        <f>IF('3a DF'!AA$42="-","-",'3a DF'!AA$42)</f>
        <v>-</v>
      </c>
      <c r="AA59" s="29"/>
    </row>
    <row r="60" spans="1:27" s="30" customFormat="1" ht="11.5" x14ac:dyDescent="0.25">
      <c r="A60" s="273">
        <v>2</v>
      </c>
      <c r="B60" s="142" t="s">
        <v>353</v>
      </c>
      <c r="C60" s="142" t="s">
        <v>303</v>
      </c>
      <c r="D60" s="140" t="s">
        <v>323</v>
      </c>
      <c r="E60" s="134"/>
      <c r="F60" s="31"/>
      <c r="G60" s="41" t="s">
        <v>336</v>
      </c>
      <c r="H60" s="41" t="s">
        <v>336</v>
      </c>
      <c r="I60" s="41" t="s">
        <v>336</v>
      </c>
      <c r="J60" s="41" t="s">
        <v>336</v>
      </c>
      <c r="K60" s="41" t="s">
        <v>336</v>
      </c>
      <c r="L60" s="41" t="s">
        <v>336</v>
      </c>
      <c r="M60" s="41" t="s">
        <v>336</v>
      </c>
      <c r="N60" s="41" t="s">
        <v>336</v>
      </c>
      <c r="O60" s="31"/>
      <c r="P60" s="41" t="s">
        <v>336</v>
      </c>
      <c r="Q60" s="41" t="s">
        <v>336</v>
      </c>
      <c r="R60" s="41" t="s">
        <v>336</v>
      </c>
      <c r="S60" s="41" t="s">
        <v>336</v>
      </c>
      <c r="T60" s="41" t="s">
        <v>336</v>
      </c>
      <c r="U60" s="41" t="s">
        <v>336</v>
      </c>
      <c r="V60" s="41" t="s">
        <v>336</v>
      </c>
      <c r="W60" s="41" t="s">
        <v>336</v>
      </c>
      <c r="X60" s="41" t="s">
        <v>336</v>
      </c>
      <c r="Y60" s="41" t="s">
        <v>336</v>
      </c>
      <c r="Z60" s="41" t="s">
        <v>336</v>
      </c>
      <c r="AA60" s="29"/>
    </row>
    <row r="61" spans="1:27" s="30" customFormat="1" ht="11.5" x14ac:dyDescent="0.25">
      <c r="A61" s="273">
        <v>3</v>
      </c>
      <c r="B61" s="142" t="s">
        <v>2</v>
      </c>
      <c r="C61" s="142" t="s">
        <v>345</v>
      </c>
      <c r="D61" s="140" t="s">
        <v>323</v>
      </c>
      <c r="E61" s="134"/>
      <c r="F61" s="31"/>
      <c r="G61" s="41">
        <f>IF('3c PC'!G$42="-","-",'3c PC'!G$42)</f>
        <v>21.926269106402124</v>
      </c>
      <c r="H61" s="41">
        <f>IF('3c PC'!H$42="-","-",'3c PC'!H$42)</f>
        <v>21.926269106402124</v>
      </c>
      <c r="I61" s="41">
        <f>IF('3c PC'!I$42="-","-",'3c PC'!I$42)</f>
        <v>22.64764819235609</v>
      </c>
      <c r="J61" s="41">
        <f>IF('3c PC'!J$42="-","-",'3c PC'!J$42)</f>
        <v>22.505107470829557</v>
      </c>
      <c r="K61" s="41">
        <f>IF('3c PC'!K$42="-","-",'3c PC'!K$42)</f>
        <v>19.106297226763825</v>
      </c>
      <c r="L61" s="41">
        <f>IF('3c PC'!L$42="-","-",'3c PC'!L$42)</f>
        <v>19.106297226763825</v>
      </c>
      <c r="M61" s="41">
        <f>IF('3c PC'!M$42="-","-",'3c PC'!M$42)</f>
        <v>20.852393125569616</v>
      </c>
      <c r="N61" s="41">
        <f>IF('3c PC'!N$42="-","-",'3c PC'!N$42)</f>
        <v>20.852393125569616</v>
      </c>
      <c r="O61" s="31"/>
      <c r="P61" s="41" t="str">
        <f>IF('3c PC'!P$42="-","-",'3c PC'!P$42)</f>
        <v>-</v>
      </c>
      <c r="Q61" s="41" t="str">
        <f>IF('3c PC'!Q$42="-","-",'3c PC'!Q$42)</f>
        <v>-</v>
      </c>
      <c r="R61" s="41" t="str">
        <f>IF('3c PC'!R$42="-","-",'3c PC'!R$42)</f>
        <v>-</v>
      </c>
      <c r="S61" s="41" t="str">
        <f>IF('3c PC'!S$42="-","-",'3c PC'!S$42)</f>
        <v>-</v>
      </c>
      <c r="T61" s="41" t="str">
        <f>IF('3c PC'!T$42="-","-",'3c PC'!T$42)</f>
        <v>-</v>
      </c>
      <c r="U61" s="41" t="str">
        <f>IF('3c PC'!U$42="-","-",'3c PC'!U$42)</f>
        <v>-</v>
      </c>
      <c r="V61" s="41" t="str">
        <f>IF('3c PC'!V$42="-","-",'3c PC'!V$42)</f>
        <v>-</v>
      </c>
      <c r="W61" s="41" t="str">
        <f>IF('3c PC'!W$42="-","-",'3c PC'!W$42)</f>
        <v>-</v>
      </c>
      <c r="X61" s="41" t="str">
        <f>IF('3c PC'!X$42="-","-",'3c PC'!X$42)</f>
        <v>-</v>
      </c>
      <c r="Y61" s="41" t="str">
        <f>IF('3c PC'!Y$42="-","-",'3c PC'!Y$42)</f>
        <v>-</v>
      </c>
      <c r="Z61" s="41" t="str">
        <f>IF('3c PC'!Z$42="-","-",'3c PC'!Z$42)</f>
        <v>-</v>
      </c>
      <c r="AA61" s="29"/>
    </row>
    <row r="62" spans="1:27" s="30" customFormat="1" ht="11.5" x14ac:dyDescent="0.25">
      <c r="A62" s="273">
        <v>4</v>
      </c>
      <c r="B62" s="142" t="s">
        <v>355</v>
      </c>
      <c r="C62" s="142" t="s">
        <v>346</v>
      </c>
      <c r="D62" s="140" t="s">
        <v>323</v>
      </c>
      <c r="E62" s="134"/>
      <c r="F62" s="31"/>
      <c r="G62" s="41">
        <f>IF('3e NC-Gas'!F48="-","-",'3e NC-Gas'!F48)</f>
        <v>121.65097677363647</v>
      </c>
      <c r="H62" s="41">
        <f>IF('3e NC-Gas'!G48="-","-",'3e NC-Gas'!G48)</f>
        <v>121.65097677363647</v>
      </c>
      <c r="I62" s="41">
        <f>IF('3e NC-Gas'!H48="-","-",'3e NC-Gas'!H48)</f>
        <v>121.41399080369646</v>
      </c>
      <c r="J62" s="41">
        <f>IF('3e NC-Gas'!I48="-","-",'3e NC-Gas'!I48)</f>
        <v>121.06599080313252</v>
      </c>
      <c r="K62" s="41">
        <f>IF('3e NC-Gas'!J48="-","-",'3e NC-Gas'!J48)</f>
        <v>121.93376744124076</v>
      </c>
      <c r="L62" s="41">
        <f>IF('3e NC-Gas'!K48="-","-",'3e NC-Gas'!K48)</f>
        <v>121.95776744127966</v>
      </c>
      <c r="M62" s="41">
        <f>IF('3e NC-Gas'!L48="-","-",'3e NC-Gas'!L48)</f>
        <v>125.68745668211915</v>
      </c>
      <c r="N62" s="41">
        <f>IF('3e NC-Gas'!M48="-","-",'3e NC-Gas'!M48)</f>
        <v>125.75945668223582</v>
      </c>
      <c r="O62" s="31"/>
      <c r="P62" s="41" t="str">
        <f>IF('3e NC-Gas'!O48="-","-",'3e NC-Gas'!O48)</f>
        <v>-</v>
      </c>
      <c r="Q62" s="41" t="str">
        <f>IF('3e NC-Gas'!P48="-","-",'3e NC-Gas'!P48)</f>
        <v>-</v>
      </c>
      <c r="R62" s="41" t="str">
        <f>IF('3e NC-Gas'!Q48="-","-",'3e NC-Gas'!Q48)</f>
        <v>-</v>
      </c>
      <c r="S62" s="41" t="str">
        <f>IF('3e NC-Gas'!R48="-","-",'3e NC-Gas'!R48)</f>
        <v>-</v>
      </c>
      <c r="T62" s="41" t="str">
        <f>IF('3e NC-Gas'!S48="-","-",'3e NC-Gas'!S48)</f>
        <v>-</v>
      </c>
      <c r="U62" s="41" t="str">
        <f>IF('3e NC-Gas'!T48="-","-",'3e NC-Gas'!T48)</f>
        <v>-</v>
      </c>
      <c r="V62" s="41" t="str">
        <f>IF('3e NC-Gas'!U48="-","-",'3e NC-Gas'!U48)</f>
        <v>-</v>
      </c>
      <c r="W62" s="41" t="str">
        <f>IF('3e NC-Gas'!V48="-","-",'3e NC-Gas'!V48)</f>
        <v>-</v>
      </c>
      <c r="X62" s="41" t="str">
        <f>IF('3e NC-Gas'!W48="-","-",'3e NC-Gas'!W48)</f>
        <v>-</v>
      </c>
      <c r="Y62" s="41" t="str">
        <f>IF('3e NC-Gas'!X48="-","-",'3e NC-Gas'!X48)</f>
        <v>-</v>
      </c>
      <c r="Z62" s="41" t="str">
        <f>IF('3e NC-Gas'!Y48="-","-",'3e NC-Gas'!Y48)</f>
        <v>-</v>
      </c>
      <c r="AA62" s="29"/>
    </row>
    <row r="63" spans="1:27" s="30" customFormat="1" ht="11.5" x14ac:dyDescent="0.25">
      <c r="A63" s="273">
        <v>5</v>
      </c>
      <c r="B63" s="142" t="s">
        <v>352</v>
      </c>
      <c r="C63" s="142" t="s">
        <v>347</v>
      </c>
      <c r="D63" s="140" t="s">
        <v>323</v>
      </c>
      <c r="E63" s="134"/>
      <c r="F63" s="31"/>
      <c r="G63" s="41">
        <f>IF('3f CPIH'!C$16="-","-",'3g OC '!$E$12*('3f CPIH'!C$16/'3f CPIH'!$G$16))</f>
        <v>87.253590101747221</v>
      </c>
      <c r="H63" s="41">
        <f>IF('3f CPIH'!D$16="-","-",'3g OC '!$E$12*('3f CPIH'!D$16/'3f CPIH'!$G$16))</f>
        <v>87.428271963812776</v>
      </c>
      <c r="I63" s="41">
        <f>IF('3f CPIH'!E$16="-","-",'3g OC '!$E$12*('3f CPIH'!E$16/'3f CPIH'!$G$16))</f>
        <v>87.690294756911129</v>
      </c>
      <c r="J63" s="41">
        <f>IF('3f CPIH'!F$16="-","-",'3g OC '!$E$12*('3f CPIH'!F$16/'3f CPIH'!$G$16))</f>
        <v>88.214340343107807</v>
      </c>
      <c r="K63" s="41">
        <f>IF('3f CPIH'!G$16="-","-",'3g OC '!$E$12*('3f CPIH'!G$16/'3f CPIH'!$G$16))</f>
        <v>89.262431515501163</v>
      </c>
      <c r="L63" s="41">
        <f>IF('3f CPIH'!H$16="-","-",'3g OC '!$E$12*('3f CPIH'!H$16/'3f CPIH'!$G$16))</f>
        <v>90.397863618927303</v>
      </c>
      <c r="M63" s="41">
        <f>IF('3f CPIH'!I$16="-","-",'3g OC '!$E$12*('3f CPIH'!I$16/'3f CPIH'!$G$16))</f>
        <v>91.707977584418998</v>
      </c>
      <c r="N63" s="41">
        <f>IF('3f CPIH'!J$16="-","-",'3g OC '!$E$12*('3f CPIH'!J$16/'3f CPIH'!$G$16))</f>
        <v>92.494045963714029</v>
      </c>
      <c r="O63" s="31"/>
      <c r="P63" s="41">
        <f>IF('3f CPIH'!L$16="-","-",'3g OC '!$E$12*('3f CPIH'!L$16/'3f CPIH'!$G$16))</f>
        <v>92.494045963714029</v>
      </c>
      <c r="Q63" s="41" t="str">
        <f>IF('3f CPIH'!M$16="-","-",'3g OC '!$E$12*('3f CPIH'!M$16/'3f CPIH'!$G$16))</f>
        <v>-</v>
      </c>
      <c r="R63" s="41" t="str">
        <f>IF('3f CPIH'!N$16="-","-",'3g OC '!$E$12*('3f CPIH'!N$16/'3f CPIH'!$G$16))</f>
        <v>-</v>
      </c>
      <c r="S63" s="41" t="str">
        <f>IF('3f CPIH'!O$16="-","-",'3g OC '!$E$12*('3f CPIH'!O$16/'3f CPIH'!$G$16))</f>
        <v>-</v>
      </c>
      <c r="T63" s="41" t="str">
        <f>IF('3f CPIH'!P$16="-","-",'3g OC '!$E$12*('3f CPIH'!P$16/'3f CPIH'!$G$16))</f>
        <v>-</v>
      </c>
      <c r="U63" s="41" t="str">
        <f>IF('3f CPIH'!Q$16="-","-",'3g OC '!$E$12*('3f CPIH'!Q$16/'3f CPIH'!$G$16))</f>
        <v>-</v>
      </c>
      <c r="V63" s="41" t="str">
        <f>IF('3f CPIH'!R$16="-","-",'3g OC '!$E$12*('3f CPIH'!R$16/'3f CPIH'!$G$16))</f>
        <v>-</v>
      </c>
      <c r="W63" s="41" t="str">
        <f>IF('3f CPIH'!S$16="-","-",'3g OC '!$E$12*('3f CPIH'!S$16/'3f CPIH'!$G$16))</f>
        <v>-</v>
      </c>
      <c r="X63" s="41" t="str">
        <f>IF('3f CPIH'!T$16="-","-",'3g OC '!$E$12*('3f CPIH'!T$16/'3f CPIH'!$G$16))</f>
        <v>-</v>
      </c>
      <c r="Y63" s="41" t="str">
        <f>IF('3f CPIH'!U$16="-","-",'3g OC '!$E$12*('3f CPIH'!U$16/'3f CPIH'!$G$16))</f>
        <v>-</v>
      </c>
      <c r="Z63" s="41" t="str">
        <f>IF('3f CPIH'!V$16="-","-",'3g OC '!$E$12*('3f CPIH'!V$16/'3f CPIH'!$G$16))</f>
        <v>-</v>
      </c>
      <c r="AA63" s="29"/>
    </row>
    <row r="64" spans="1:27" s="30" customFormat="1" ht="11.5" x14ac:dyDescent="0.25">
      <c r="A64" s="273">
        <v>6</v>
      </c>
      <c r="B64" s="142" t="s">
        <v>352</v>
      </c>
      <c r="C64" s="142" t="s">
        <v>45</v>
      </c>
      <c r="D64" s="133" t="s">
        <v>323</v>
      </c>
      <c r="E64" s="134"/>
      <c r="F64" s="31"/>
      <c r="G64" s="41" t="s">
        <v>336</v>
      </c>
      <c r="H64" s="41" t="s">
        <v>336</v>
      </c>
      <c r="I64" s="41" t="s">
        <v>336</v>
      </c>
      <c r="J64" s="41" t="s">
        <v>336</v>
      </c>
      <c r="K64" s="41">
        <f>IF('3h SMNCC'!F$37="-","-",'3h SMNCC'!F$37)</f>
        <v>0</v>
      </c>
      <c r="L64" s="41">
        <f>IF('3h SMNCC'!G$37="-","-",'3h SMNCC'!G$37)</f>
        <v>-0.16682483423186589</v>
      </c>
      <c r="M64" s="41">
        <f>IF('3h SMNCC'!H$37="-","-",'3h SMNCC'!H$37)</f>
        <v>1.8623630218072362</v>
      </c>
      <c r="N64" s="41">
        <f>IF('3h SMNCC'!I$37="-","-",'3h SMNCC'!I$37)</f>
        <v>7.7734666259964174</v>
      </c>
      <c r="O64" s="31"/>
      <c r="P64" s="41" t="str">
        <f>IF('3h SMNCC'!K$37="-","-",'3h SMNCC'!K$37)</f>
        <v>-</v>
      </c>
      <c r="Q64" s="41" t="str">
        <f>IF('3h SMNCC'!L$37="-","-",'3h SMNCC'!L$37)</f>
        <v>-</v>
      </c>
      <c r="R64" s="41" t="str">
        <f>IF('3h SMNCC'!M$37="-","-",'3h SMNCC'!M$37)</f>
        <v>-</v>
      </c>
      <c r="S64" s="41" t="str">
        <f>IF('3h SMNCC'!N$37="-","-",'3h SMNCC'!N$37)</f>
        <v>-</v>
      </c>
      <c r="T64" s="41" t="str">
        <f>IF('3h SMNCC'!O$37="-","-",'3h SMNCC'!O$37)</f>
        <v>-</v>
      </c>
      <c r="U64" s="41" t="str">
        <f>IF('3h SMNCC'!P$37="-","-",'3h SMNCC'!P$37)</f>
        <v>-</v>
      </c>
      <c r="V64" s="41" t="str">
        <f>IF('3h SMNCC'!Q$37="-","-",'3h SMNCC'!Q$37)</f>
        <v>-</v>
      </c>
      <c r="W64" s="41" t="str">
        <f>IF('3h SMNCC'!R$37="-","-",'3h SMNCC'!R$37)</f>
        <v>-</v>
      </c>
      <c r="X64" s="41" t="str">
        <f>IF('3h SMNCC'!S$37="-","-",'3h SMNCC'!S$37)</f>
        <v>-</v>
      </c>
      <c r="Y64" s="41" t="str">
        <f>IF('3h SMNCC'!T$37="-","-",'3h SMNCC'!T$37)</f>
        <v>-</v>
      </c>
      <c r="Z64" s="41" t="str">
        <f>IF('3h SMNCC'!U$37="-","-",'3h SMNCC'!U$37)</f>
        <v>-</v>
      </c>
      <c r="AA64" s="29"/>
    </row>
    <row r="65" spans="1:27" s="30" customFormat="1" ht="12.4" customHeight="1" x14ac:dyDescent="0.25">
      <c r="A65" s="273">
        <v>7</v>
      </c>
      <c r="B65" s="142" t="s">
        <v>352</v>
      </c>
      <c r="C65" s="142" t="s">
        <v>399</v>
      </c>
      <c r="D65" s="143" t="s">
        <v>323</v>
      </c>
      <c r="E65" s="139"/>
      <c r="F65" s="31"/>
      <c r="G65" s="41">
        <f>IF('3f CPIH'!C$16="-","-",'3i PAAC PAP'!$G$18*('3f CPIH'!C$16/'3f CPIH'!$G$16))</f>
        <v>4.3680494184605196</v>
      </c>
      <c r="H65" s="41">
        <f>IF('3f CPIH'!D$16="-","-",'3i PAAC PAP'!$G$18*('3f CPIH'!D$16/'3f CPIH'!$G$16))</f>
        <v>4.3767942621411207</v>
      </c>
      <c r="I65" s="41">
        <f>IF('3f CPIH'!E$16="-","-",'3i PAAC PAP'!$G$18*('3f CPIH'!E$16/'3f CPIH'!$G$16))</f>
        <v>4.389911527662024</v>
      </c>
      <c r="J65" s="41">
        <f>IF('3f CPIH'!F$16="-","-",'3i PAAC PAP'!$G$18*('3f CPIH'!F$16/'3f CPIH'!$G$16))</f>
        <v>4.4161460587038288</v>
      </c>
      <c r="K65" s="41">
        <f>IF('3f CPIH'!G$16="-","-",'3i PAAC PAP'!$G$18*('3f CPIH'!G$16/'3f CPIH'!$G$16))</f>
        <v>4.4686151207874385</v>
      </c>
      <c r="L65" s="41">
        <f>IF('3f CPIH'!H$16="-","-",'3i PAAC PAP'!$G$18*('3f CPIH'!H$16/'3f CPIH'!$G$16))</f>
        <v>4.5254566047113496</v>
      </c>
      <c r="M65" s="41">
        <f>IF('3f CPIH'!I$16="-","-",'3i PAAC PAP'!$G$18*('3f CPIH'!I$16/'3f CPIH'!$G$16))</f>
        <v>4.5910429323158608</v>
      </c>
      <c r="N65" s="41">
        <f>IF('3f CPIH'!J$16="-","-",'3i PAAC PAP'!$G$18*('3f CPIH'!J$16/'3f CPIH'!$G$16))</f>
        <v>4.630394728878569</v>
      </c>
      <c r="O65" s="31"/>
      <c r="P65" s="41">
        <f>IF('3f CPIH'!L$16="-","-",'3i PAAC PAP'!$G$18*('3f CPIH'!L$16/'3f CPIH'!$G$16))</f>
        <v>4.630394728878569</v>
      </c>
      <c r="Q65" s="41" t="str">
        <f>IF('3f CPIH'!M$16="-","-",'3i PAAC PAP'!$G$18*('3f CPIH'!M$16/'3f CPIH'!$G$16))</f>
        <v>-</v>
      </c>
      <c r="R65" s="41" t="str">
        <f>IF('3f CPIH'!N$16="-","-",'3i PAAC PAP'!$G$18*('3f CPIH'!N$16/'3f CPIH'!$G$16))</f>
        <v>-</v>
      </c>
      <c r="S65" s="41" t="str">
        <f>IF('3f CPIH'!O$16="-","-",'3i PAAC PAP'!$G$18*('3f CPIH'!O$16/'3f CPIH'!$G$16))</f>
        <v>-</v>
      </c>
      <c r="T65" s="41" t="str">
        <f>IF('3f CPIH'!P$16="-","-",'3i PAAC PAP'!$G$18*('3f CPIH'!P$16/'3f CPIH'!$G$16))</f>
        <v>-</v>
      </c>
      <c r="U65" s="41" t="str">
        <f>IF('3f CPIH'!Q$16="-","-",'3i PAAC PAP'!$G$18*('3f CPIH'!Q$16/'3f CPIH'!$G$16))</f>
        <v>-</v>
      </c>
      <c r="V65" s="41" t="str">
        <f>IF('3f CPIH'!R$16="-","-",'3i PAAC PAP'!$G$18*('3f CPIH'!R$16/'3f CPIH'!$G$16))</f>
        <v>-</v>
      </c>
      <c r="W65" s="41" t="str">
        <f>IF('3f CPIH'!S$16="-","-",'3i PAAC PAP'!$G$18*('3f CPIH'!S$16/'3f CPIH'!$G$16))</f>
        <v>-</v>
      </c>
      <c r="X65" s="41" t="str">
        <f>IF('3f CPIH'!T$16="-","-",'3i PAAC PAP'!$G$18*('3f CPIH'!T$16/'3f CPIH'!$G$16))</f>
        <v>-</v>
      </c>
      <c r="Y65" s="41" t="str">
        <f>IF('3f CPIH'!U$16="-","-",'3i PAAC PAP'!$G$18*('3f CPIH'!U$16/'3f CPIH'!$G$16))</f>
        <v>-</v>
      </c>
      <c r="Z65" s="41" t="str">
        <f>IF('3f CPIH'!V$16="-","-",'3i PAAC PAP'!$G$18*('3f CPIH'!V$16/'3f CPIH'!$G$16))</f>
        <v>-</v>
      </c>
      <c r="AA65" s="29"/>
    </row>
    <row r="66" spans="1:27" s="30" customFormat="1" ht="11.5" x14ac:dyDescent="0.25">
      <c r="A66" s="273">
        <v>8</v>
      </c>
      <c r="B66" s="142" t="s">
        <v>352</v>
      </c>
      <c r="C66" s="142" t="s">
        <v>417</v>
      </c>
      <c r="D66" s="133" t="s">
        <v>323</v>
      </c>
      <c r="E66" s="134"/>
      <c r="F66" s="31"/>
      <c r="G66" s="41">
        <f>IF(G59="-","-",SUM(G59:G64)*'3i PAAC PAP'!$G$30)</f>
        <v>5.4644640966192553</v>
      </c>
      <c r="H66" s="41">
        <f>IF(H59="-","-",SUM(H59:H64)*'3i PAAC PAP'!$G$30)</f>
        <v>4.9968347656850645</v>
      </c>
      <c r="I66" s="41">
        <f>IF(I59="-","-",SUM(I59:I64)*'3i PAAC PAP'!$G$30)</f>
        <v>4.5712262566321096</v>
      </c>
      <c r="J66" s="41">
        <f>IF(J59="-","-",SUM(J59:J64)*'3i PAAC PAP'!$G$30)</f>
        <v>4.4096933150028192</v>
      </c>
      <c r="K66" s="41">
        <f>IF(K59="-","-",SUM(K59:K64)*'3i PAAC PAP'!$G$30)</f>
        <v>4.8454879130964983</v>
      </c>
      <c r="L66" s="41">
        <f>IF(L59="-","-",SUM(L59:L64)*'3i PAAC PAP'!$G$30)</f>
        <v>4.8378146034733573</v>
      </c>
      <c r="M66" s="41">
        <f>IF(M59="-","-",SUM(M59:M64)*'3i PAAC PAP'!$G$30)</f>
        <v>5.1242280311507029</v>
      </c>
      <c r="N66" s="41">
        <f>IF(N59="-","-",SUM(N59:N64)*'3i PAAC PAP'!$G$30)</f>
        <v>5.5090985309166749</v>
      </c>
      <c r="O66" s="31"/>
      <c r="P66" s="41" t="str">
        <f>IF(P59="-","-",SUM(P59:P64)*'3i PAAC PAP'!$G$30)</f>
        <v>-</v>
      </c>
      <c r="Q66" s="41" t="str">
        <f>IF(Q59="-","-",SUM(Q59:Q64)*'3i PAAC PAP'!$G$30)</f>
        <v>-</v>
      </c>
      <c r="R66" s="41" t="str">
        <f>IF(R59="-","-",SUM(R59:R64)*'3i PAAC PAP'!$G$30)</f>
        <v>-</v>
      </c>
      <c r="S66" s="41" t="str">
        <f>IF(S59="-","-",SUM(S59:S64)*'3i PAAC PAP'!$G$30)</f>
        <v>-</v>
      </c>
      <c r="T66" s="41" t="str">
        <f>IF(T59="-","-",SUM(T59:T64)*'3i PAAC PAP'!$G$30)</f>
        <v>-</v>
      </c>
      <c r="U66" s="41" t="str">
        <f>IF(U59="-","-",SUM(U59:U64)*'3i PAAC PAP'!$G$30)</f>
        <v>-</v>
      </c>
      <c r="V66" s="41" t="str">
        <f>IF(V59="-","-",SUM(V59:V64)*'3i PAAC PAP'!$G$30)</f>
        <v>-</v>
      </c>
      <c r="W66" s="41" t="str">
        <f>IF(W59="-","-",SUM(W59:W64)*'3i PAAC PAP'!$G$30)</f>
        <v>-</v>
      </c>
      <c r="X66" s="41" t="str">
        <f>IF(X59="-","-",SUM(X59:X64)*'3i PAAC PAP'!$G$30)</f>
        <v>-</v>
      </c>
      <c r="Y66" s="41" t="str">
        <f>IF(Y59="-","-",SUM(Y59:Y64)*'3i PAAC PAP'!$G$30)</f>
        <v>-</v>
      </c>
      <c r="Z66" s="41" t="str">
        <f>IF(Z59="-","-",SUM(Z59:Z64)*'3i PAAC PAP'!$G$30)</f>
        <v>-</v>
      </c>
      <c r="AA66" s="29"/>
    </row>
    <row r="67" spans="1:27" s="30" customFormat="1" ht="11.5" x14ac:dyDescent="0.25">
      <c r="A67" s="273">
        <v>9</v>
      </c>
      <c r="B67" s="142" t="s">
        <v>398</v>
      </c>
      <c r="C67" s="142" t="s">
        <v>548</v>
      </c>
      <c r="D67" s="133" t="s">
        <v>323</v>
      </c>
      <c r="E67" s="134"/>
      <c r="F67" s="31"/>
      <c r="G67" s="41">
        <f>IF(G61="-","-",SUM(G59:G66)*'3j EBIT'!$E$12)</f>
        <v>9.3790241113231634</v>
      </c>
      <c r="H67" s="41">
        <f>IF(H61="-","-",SUM(H59:H66)*'3j EBIT'!$E$12)</f>
        <v>8.5836690995907858</v>
      </c>
      <c r="I67" s="41">
        <f>IF(I61="-","-",SUM(I59:I66)*'3j EBIT'!$E$12)</f>
        <v>7.8598821005826052</v>
      </c>
      <c r="J67" s="41">
        <f>IF(J61="-","-",SUM(J59:J66)*'3j EBIT'!$E$12)</f>
        <v>7.5855841202423555</v>
      </c>
      <c r="K67" s="41">
        <f>IF(K61="-","-",SUM(K59:K66)*'3j EBIT'!$E$12)</f>
        <v>8.3279456195068366</v>
      </c>
      <c r="L67" s="41">
        <f>IF(L61="-","-",SUM(L59:L66)*'3j EBIT'!$E$12)</f>
        <v>8.3159719350647414</v>
      </c>
      <c r="M67" s="41">
        <f>IF(M61="-","-",SUM(M59:M66)*'3j EBIT'!$E$12)</f>
        <v>8.8044585630658556</v>
      </c>
      <c r="N67" s="41">
        <f>IF(N61="-","-",SUM(N59:N66)*'3j EBIT'!$E$12)</f>
        <v>9.4599398312979357</v>
      </c>
      <c r="O67" s="31"/>
      <c r="P67" s="41" t="str">
        <f>IF(P61="-","-",SUM(P59:P66)*'3j EBIT'!$E$11)</f>
        <v>-</v>
      </c>
      <c r="Q67" s="41" t="str">
        <f>IF(Q61="-","-",SUM(Q59:Q66)*'3j EBIT'!$E$11)</f>
        <v>-</v>
      </c>
      <c r="R67" s="41" t="str">
        <f>IF(R61="-","-",SUM(R59:R66)*'3j EBIT'!$E$11)</f>
        <v>-</v>
      </c>
      <c r="S67" s="41" t="str">
        <f>IF(S61="-","-",SUM(S59:S66)*'3j EBIT'!$E$11)</f>
        <v>-</v>
      </c>
      <c r="T67" s="41" t="str">
        <f>IF(T61="-","-",SUM(T59:T66)*'3j EBIT'!$E$11)</f>
        <v>-</v>
      </c>
      <c r="U67" s="41" t="str">
        <f>IF(U61="-","-",SUM(U59:U66)*'3j EBIT'!$E$11)</f>
        <v>-</v>
      </c>
      <c r="V67" s="41" t="str">
        <f>IF(V61="-","-",SUM(V59:V66)*'3j EBIT'!$E$11)</f>
        <v>-</v>
      </c>
      <c r="W67" s="41" t="str">
        <f>IF(W61="-","-",SUM(W59:W66)*'3j EBIT'!$E$11)</f>
        <v>-</v>
      </c>
      <c r="X67" s="41" t="str">
        <f>IF(X61="-","-",SUM(X59:X66)*'3j EBIT'!$E$11)</f>
        <v>-</v>
      </c>
      <c r="Y67" s="41" t="str">
        <f>IF(Y61="-","-",SUM(Y59:Y66)*'3j EBIT'!$E$11)</f>
        <v>-</v>
      </c>
      <c r="Z67" s="41" t="str">
        <f>IF(Z61="-","-",SUM(Z59:Z66)*'3j EBIT'!$E$11)</f>
        <v>-</v>
      </c>
      <c r="AA67" s="29"/>
    </row>
    <row r="68" spans="1:27" s="30" customFormat="1" ht="11.5" x14ac:dyDescent="0.25">
      <c r="A68" s="273">
        <v>10</v>
      </c>
      <c r="B68" s="142" t="s">
        <v>294</v>
      </c>
      <c r="C68" s="190" t="s">
        <v>549</v>
      </c>
      <c r="D68" s="133" t="s">
        <v>323</v>
      </c>
      <c r="E68" s="134"/>
      <c r="F68" s="31"/>
      <c r="G68" s="41">
        <f>IF(G63="-","-",SUM(G59:G61,G63:G67)*'3k HAP'!$E$13)</f>
        <v>5.5208000832410162</v>
      </c>
      <c r="H68" s="41">
        <f>IF(H63="-","-",SUM(H59:H61,H63:H67)*'3k HAP'!$E$13)</f>
        <v>4.9032851457213793</v>
      </c>
      <c r="I68" s="41">
        <f>IF(I63="-","-",SUM(I59:I61,I63:I67)*'3k HAP'!$E$13)</f>
        <v>4.3447664763011415</v>
      </c>
      <c r="J68" s="41">
        <f>IF(J63="-","-",SUM(J59:J61,J63:J67)*'3k HAP'!$E$13)</f>
        <v>4.1368389223632178</v>
      </c>
      <c r="K68" s="41">
        <f>IF(K63="-","-",SUM(K59:K61,K63:K67)*'3k HAP'!$E$13)</f>
        <v>4.7006471750804639</v>
      </c>
      <c r="L68" s="41">
        <f>IF(L63="-","-",SUM(L59:L61,L63:L67)*'3k HAP'!$E$13)</f>
        <v>4.6910033489814493</v>
      </c>
      <c r="M68" s="41">
        <f>IF(M63="-","-",SUM(M59:M61,M63:M67)*'3k HAP'!$E$13)</f>
        <v>5.0162720386060347</v>
      </c>
      <c r="N68" s="41">
        <f>IF(N63="-","-",SUM(N59:N61,N63:N67)*'3k HAP'!$E$13)</f>
        <v>5.524146458430006</v>
      </c>
      <c r="O68" s="31"/>
      <c r="P68" s="41">
        <f>IF(P63="-","-",SUM(P59:P61,P63:P67)*'3k HAP'!$E$13)</f>
        <v>1.4060293723500201</v>
      </c>
      <c r="Q68" s="41" t="str">
        <f>IF(Q63="-","-",SUM(Q59:Q61,Q63:Q67)*'3k HAP'!$E$13)</f>
        <v>-</v>
      </c>
      <c r="R68" s="41" t="str">
        <f>IF(R63="-","-",SUM(R59:R61,R63:R67)*'3k HAP'!$E$13)</f>
        <v>-</v>
      </c>
      <c r="S68" s="41" t="str">
        <f>IF(S63="-","-",SUM(S59:S61,S63:S67)*'3k HAP'!$E$13)</f>
        <v>-</v>
      </c>
      <c r="T68" s="41" t="str">
        <f>IF(T63="-","-",SUM(T59:T61,T63:T67)*'3k HAP'!$E$13)</f>
        <v>-</v>
      </c>
      <c r="U68" s="41" t="str">
        <f>IF(U63="-","-",SUM(U59:U61,U63:U67)*'3k HAP'!$E$13)</f>
        <v>-</v>
      </c>
      <c r="V68" s="41" t="str">
        <f>IF(V63="-","-",SUM(V59:V61,V63:V67)*'3k HAP'!$E$13)</f>
        <v>-</v>
      </c>
      <c r="W68" s="41" t="str">
        <f>IF(W63="-","-",SUM(W59:W61,W63:W67)*'3k HAP'!$E$13)</f>
        <v>-</v>
      </c>
      <c r="X68" s="41" t="str">
        <f>IF(X63="-","-",SUM(X59:X61,X63:X67)*'3k HAP'!$E$13)</f>
        <v>-</v>
      </c>
      <c r="Y68" s="41" t="str">
        <f>IF(Y63="-","-",SUM(Y59:Y61,Y63:Y67)*'3k HAP'!$E$13)</f>
        <v>-</v>
      </c>
      <c r="Z68" s="41" t="str">
        <f>IF(Z63="-","-",SUM(Z59:Z61,Z63:Z67)*'3k HAP'!$E$13)</f>
        <v>-</v>
      </c>
      <c r="AA68" s="29"/>
    </row>
    <row r="69" spans="1:27" s="30" customFormat="1" ht="11.5" x14ac:dyDescent="0.25">
      <c r="A69" s="273">
        <v>11</v>
      </c>
      <c r="B69" s="142" t="s">
        <v>46</v>
      </c>
      <c r="C69" s="142" t="str">
        <f>B69&amp;"_"&amp;D69</f>
        <v>Total_Midlands</v>
      </c>
      <c r="D69" s="133" t="s">
        <v>323</v>
      </c>
      <c r="E69" s="134"/>
      <c r="F69" s="31"/>
      <c r="G69" s="41">
        <f t="shared" ref="G69:N69" si="8">IF(G47="-","-",SUM(G59:G68))</f>
        <v>508.53267215894124</v>
      </c>
      <c r="H69" s="41">
        <f t="shared" si="8"/>
        <v>465.25901211851146</v>
      </c>
      <c r="I69" s="41">
        <f t="shared" si="8"/>
        <v>425.88265387070504</v>
      </c>
      <c r="J69" s="41">
        <f t="shared" si="8"/>
        <v>410.96369252904532</v>
      </c>
      <c r="K69" s="41">
        <f t="shared" si="8"/>
        <v>451.34152013705238</v>
      </c>
      <c r="L69" s="41">
        <f t="shared" si="8"/>
        <v>450.68970870850626</v>
      </c>
      <c r="M69" s="41">
        <f t="shared" si="8"/>
        <v>477.21328655250642</v>
      </c>
      <c r="N69" s="41">
        <f t="shared" si="8"/>
        <v>512.87565635804037</v>
      </c>
      <c r="O69" s="31"/>
      <c r="P69" s="41" t="str">
        <f t="shared" ref="P69:Z69" si="9">IF(P59="-","-",SUM(P59:P68))</f>
        <v>-</v>
      </c>
      <c r="Q69" s="41" t="str">
        <f t="shared" si="9"/>
        <v>-</v>
      </c>
      <c r="R69" s="41" t="str">
        <f t="shared" si="9"/>
        <v>-</v>
      </c>
      <c r="S69" s="41" t="str">
        <f t="shared" si="9"/>
        <v>-</v>
      </c>
      <c r="T69" s="41" t="str">
        <f t="shared" si="9"/>
        <v>-</v>
      </c>
      <c r="U69" s="41" t="str">
        <f t="shared" si="9"/>
        <v>-</v>
      </c>
      <c r="V69" s="41" t="str">
        <f t="shared" si="9"/>
        <v>-</v>
      </c>
      <c r="W69" s="41" t="str">
        <f t="shared" si="9"/>
        <v>-</v>
      </c>
      <c r="X69" s="41" t="str">
        <f t="shared" si="9"/>
        <v>-</v>
      </c>
      <c r="Y69" s="41" t="str">
        <f t="shared" si="9"/>
        <v>-</v>
      </c>
      <c r="Z69" s="41" t="str">
        <f t="shared" si="9"/>
        <v>-</v>
      </c>
      <c r="AA69" s="29"/>
    </row>
    <row r="70" spans="1:27" s="30" customFormat="1" ht="11.5" x14ac:dyDescent="0.25">
      <c r="A70" s="273">
        <v>1</v>
      </c>
      <c r="B70" s="138" t="s">
        <v>353</v>
      </c>
      <c r="C70" s="138" t="s">
        <v>344</v>
      </c>
      <c r="D70" s="136" t="s">
        <v>324</v>
      </c>
      <c r="E70" s="137"/>
      <c r="F70" s="31"/>
      <c r="G70" s="135">
        <f>IF('3a DF'!H$42="-","-",'3a DF'!H$42)</f>
        <v>252.96949846751136</v>
      </c>
      <c r="H70" s="135">
        <f>IF('3a DF'!I$42="-","-",'3a DF'!I$42)</f>
        <v>211.39291100152178</v>
      </c>
      <c r="I70" s="135">
        <f>IF('3a DF'!J$42="-","-",'3a DF'!J$42)</f>
        <v>172.96493375656357</v>
      </c>
      <c r="J70" s="135">
        <f>IF('3a DF'!K$42="-","-",'3a DF'!K$42)</f>
        <v>158.62999149566321</v>
      </c>
      <c r="K70" s="135">
        <f>IF('3a DF'!L$42="-","-",'3a DF'!L$42)</f>
        <v>198.69632812507541</v>
      </c>
      <c r="L70" s="135">
        <f>IF('3a DF'!M$42="-","-",'3a DF'!M$42)</f>
        <v>197.0243587635365</v>
      </c>
      <c r="M70" s="135">
        <f>IF('3a DF'!N$42="-","-",'3a DF'!N$42)</f>
        <v>213.56709457345295</v>
      </c>
      <c r="N70" s="135">
        <f>IF('3a DF'!O$42="-","-",'3a DF'!O$42)</f>
        <v>240.8727144110012</v>
      </c>
      <c r="O70" s="31"/>
      <c r="P70" s="135" t="str">
        <f>IF('3a DF'!Q$42="-","-",'3a DF'!Q$42)</f>
        <v>-</v>
      </c>
      <c r="Q70" s="135" t="str">
        <f>IF('3a DF'!R$42="-","-",'3a DF'!R$42)</f>
        <v>-</v>
      </c>
      <c r="R70" s="135" t="str">
        <f>IF('3a DF'!S$42="-","-",'3a DF'!S$42)</f>
        <v>-</v>
      </c>
      <c r="S70" s="135" t="str">
        <f>IF('3a DF'!T$42="-","-",'3a DF'!T$42)</f>
        <v>-</v>
      </c>
      <c r="T70" s="135" t="str">
        <f>IF('3a DF'!U$42="-","-",'3a DF'!U$42)</f>
        <v>-</v>
      </c>
      <c r="U70" s="135" t="str">
        <f>IF('3a DF'!V$42="-","-",'3a DF'!V$42)</f>
        <v>-</v>
      </c>
      <c r="V70" s="135" t="str">
        <f>IF('3a DF'!W$42="-","-",'3a DF'!W$42)</f>
        <v>-</v>
      </c>
      <c r="W70" s="135" t="str">
        <f>IF('3a DF'!X$42="-","-",'3a DF'!X$42)</f>
        <v>-</v>
      </c>
      <c r="X70" s="135" t="str">
        <f>IF('3a DF'!Y$42="-","-",'3a DF'!Y$42)</f>
        <v>-</v>
      </c>
      <c r="Y70" s="135" t="str">
        <f>IF('3a DF'!Z$42="-","-",'3a DF'!Z$42)</f>
        <v>-</v>
      </c>
      <c r="Z70" s="135" t="str">
        <f>IF('3a DF'!AA$42="-","-",'3a DF'!AA$42)</f>
        <v>-</v>
      </c>
      <c r="AA70" s="29"/>
    </row>
    <row r="71" spans="1:27" s="30" customFormat="1" ht="11.5" x14ac:dyDescent="0.25">
      <c r="A71" s="273">
        <v>2</v>
      </c>
      <c r="B71" s="138" t="s">
        <v>353</v>
      </c>
      <c r="C71" s="138" t="s">
        <v>303</v>
      </c>
      <c r="D71" s="136" t="s">
        <v>324</v>
      </c>
      <c r="E71" s="137"/>
      <c r="F71" s="31"/>
      <c r="G71" s="135" t="s">
        <v>336</v>
      </c>
      <c r="H71" s="135" t="s">
        <v>336</v>
      </c>
      <c r="I71" s="135" t="s">
        <v>336</v>
      </c>
      <c r="J71" s="135" t="s">
        <v>336</v>
      </c>
      <c r="K71" s="135" t="s">
        <v>336</v>
      </c>
      <c r="L71" s="135" t="s">
        <v>336</v>
      </c>
      <c r="M71" s="135" t="s">
        <v>336</v>
      </c>
      <c r="N71" s="135" t="s">
        <v>336</v>
      </c>
      <c r="O71" s="31"/>
      <c r="P71" s="135" t="s">
        <v>336</v>
      </c>
      <c r="Q71" s="135" t="s">
        <v>336</v>
      </c>
      <c r="R71" s="135" t="s">
        <v>336</v>
      </c>
      <c r="S71" s="135" t="s">
        <v>336</v>
      </c>
      <c r="T71" s="135" t="s">
        <v>336</v>
      </c>
      <c r="U71" s="135" t="s">
        <v>336</v>
      </c>
      <c r="V71" s="135" t="s">
        <v>336</v>
      </c>
      <c r="W71" s="135" t="s">
        <v>336</v>
      </c>
      <c r="X71" s="135" t="s">
        <v>336</v>
      </c>
      <c r="Y71" s="135" t="s">
        <v>336</v>
      </c>
      <c r="Z71" s="135" t="s">
        <v>336</v>
      </c>
      <c r="AA71" s="29"/>
    </row>
    <row r="72" spans="1:27" s="30" customFormat="1" ht="11.5" x14ac:dyDescent="0.25">
      <c r="A72" s="273">
        <v>3</v>
      </c>
      <c r="B72" s="138" t="s">
        <v>2</v>
      </c>
      <c r="C72" s="138" t="s">
        <v>345</v>
      </c>
      <c r="D72" s="136" t="s">
        <v>324</v>
      </c>
      <c r="E72" s="137"/>
      <c r="F72" s="31"/>
      <c r="G72" s="135">
        <f>IF('3c PC'!G$42="-","-",'3c PC'!G$42)</f>
        <v>21.926269106402124</v>
      </c>
      <c r="H72" s="135">
        <f>IF('3c PC'!H$42="-","-",'3c PC'!H$42)</f>
        <v>21.926269106402124</v>
      </c>
      <c r="I72" s="135">
        <f>IF('3c PC'!I$42="-","-",'3c PC'!I$42)</f>
        <v>22.64764819235609</v>
      </c>
      <c r="J72" s="135">
        <f>IF('3c PC'!J$42="-","-",'3c PC'!J$42)</f>
        <v>22.505107470829557</v>
      </c>
      <c r="K72" s="135">
        <f>IF('3c PC'!K$42="-","-",'3c PC'!K$42)</f>
        <v>19.106297226763825</v>
      </c>
      <c r="L72" s="135">
        <f>IF('3c PC'!L$42="-","-",'3c PC'!L$42)</f>
        <v>19.106297226763825</v>
      </c>
      <c r="M72" s="135">
        <f>IF('3c PC'!M$42="-","-",'3c PC'!M$42)</f>
        <v>20.852393125569616</v>
      </c>
      <c r="N72" s="135">
        <f>IF('3c PC'!N$42="-","-",'3c PC'!N$42)</f>
        <v>20.852393125569616</v>
      </c>
      <c r="O72" s="31"/>
      <c r="P72" s="135" t="str">
        <f>IF('3c PC'!P$42="-","-",'3c PC'!P$42)</f>
        <v>-</v>
      </c>
      <c r="Q72" s="135" t="str">
        <f>IF('3c PC'!Q$42="-","-",'3c PC'!Q$42)</f>
        <v>-</v>
      </c>
      <c r="R72" s="135" t="str">
        <f>IF('3c PC'!R$42="-","-",'3c PC'!R$42)</f>
        <v>-</v>
      </c>
      <c r="S72" s="135" t="str">
        <f>IF('3c PC'!S$42="-","-",'3c PC'!S$42)</f>
        <v>-</v>
      </c>
      <c r="T72" s="135" t="str">
        <f>IF('3c PC'!T$42="-","-",'3c PC'!T$42)</f>
        <v>-</v>
      </c>
      <c r="U72" s="135" t="str">
        <f>IF('3c PC'!U$42="-","-",'3c PC'!U$42)</f>
        <v>-</v>
      </c>
      <c r="V72" s="135" t="str">
        <f>IF('3c PC'!V$42="-","-",'3c PC'!V$42)</f>
        <v>-</v>
      </c>
      <c r="W72" s="135" t="str">
        <f>IF('3c PC'!W$42="-","-",'3c PC'!W$42)</f>
        <v>-</v>
      </c>
      <c r="X72" s="135" t="str">
        <f>IF('3c PC'!X$42="-","-",'3c PC'!X$42)</f>
        <v>-</v>
      </c>
      <c r="Y72" s="135" t="str">
        <f>IF('3c PC'!Y$42="-","-",'3c PC'!Y$42)</f>
        <v>-</v>
      </c>
      <c r="Z72" s="135" t="str">
        <f>IF('3c PC'!Z$42="-","-",'3c PC'!Z$42)</f>
        <v>-</v>
      </c>
      <c r="AA72" s="29"/>
    </row>
    <row r="73" spans="1:27" s="30" customFormat="1" ht="11.5" x14ac:dyDescent="0.25">
      <c r="A73" s="273">
        <v>4</v>
      </c>
      <c r="B73" s="138" t="s">
        <v>355</v>
      </c>
      <c r="C73" s="138" t="s">
        <v>346</v>
      </c>
      <c r="D73" s="136" t="s">
        <v>324</v>
      </c>
      <c r="E73" s="137"/>
      <c r="F73" s="31"/>
      <c r="G73" s="135">
        <f>IF('3e NC-Gas'!F49="-","-",'3e NC-Gas'!F49)</f>
        <v>123.21530141639572</v>
      </c>
      <c r="H73" s="135">
        <f>IF('3e NC-Gas'!G49="-","-",'3e NC-Gas'!G49)</f>
        <v>123.21530141639572</v>
      </c>
      <c r="I73" s="135">
        <f>IF('3e NC-Gas'!H49="-","-",'3e NC-Gas'!H49)</f>
        <v>118.32634141586192</v>
      </c>
      <c r="J73" s="135">
        <f>IF('3e NC-Gas'!I49="-","-",'3e NC-Gas'!I49)</f>
        <v>117.97834141586192</v>
      </c>
      <c r="K73" s="135">
        <f>IF('3e NC-Gas'!J49="-","-",'3e NC-Gas'!J49)</f>
        <v>115.52791571060008</v>
      </c>
      <c r="L73" s="135">
        <f>IF('3e NC-Gas'!K49="-","-",'3e NC-Gas'!K49)</f>
        <v>115.55191571060008</v>
      </c>
      <c r="M73" s="135">
        <f>IF('3e NC-Gas'!L49="-","-",'3e NC-Gas'!L49)</f>
        <v>114.00248669728555</v>
      </c>
      <c r="N73" s="135">
        <f>IF('3e NC-Gas'!M49="-","-",'3e NC-Gas'!M49)</f>
        <v>114.07448669728555</v>
      </c>
      <c r="O73" s="31"/>
      <c r="P73" s="135" t="str">
        <f>IF('3e NC-Gas'!O49="-","-",'3e NC-Gas'!O49)</f>
        <v>-</v>
      </c>
      <c r="Q73" s="135" t="str">
        <f>IF('3e NC-Gas'!P49="-","-",'3e NC-Gas'!P49)</f>
        <v>-</v>
      </c>
      <c r="R73" s="135" t="str">
        <f>IF('3e NC-Gas'!Q49="-","-",'3e NC-Gas'!Q49)</f>
        <v>-</v>
      </c>
      <c r="S73" s="135" t="str">
        <f>IF('3e NC-Gas'!R49="-","-",'3e NC-Gas'!R49)</f>
        <v>-</v>
      </c>
      <c r="T73" s="135" t="str">
        <f>IF('3e NC-Gas'!S49="-","-",'3e NC-Gas'!S49)</f>
        <v>-</v>
      </c>
      <c r="U73" s="135" t="str">
        <f>IF('3e NC-Gas'!T49="-","-",'3e NC-Gas'!T49)</f>
        <v>-</v>
      </c>
      <c r="V73" s="135" t="str">
        <f>IF('3e NC-Gas'!U49="-","-",'3e NC-Gas'!U49)</f>
        <v>-</v>
      </c>
      <c r="W73" s="135" t="str">
        <f>IF('3e NC-Gas'!V49="-","-",'3e NC-Gas'!V49)</f>
        <v>-</v>
      </c>
      <c r="X73" s="135" t="str">
        <f>IF('3e NC-Gas'!W49="-","-",'3e NC-Gas'!W49)</f>
        <v>-</v>
      </c>
      <c r="Y73" s="135" t="str">
        <f>IF('3e NC-Gas'!X49="-","-",'3e NC-Gas'!X49)</f>
        <v>-</v>
      </c>
      <c r="Z73" s="135" t="str">
        <f>IF('3e NC-Gas'!Y49="-","-",'3e NC-Gas'!Y49)</f>
        <v>-</v>
      </c>
      <c r="AA73" s="29"/>
    </row>
    <row r="74" spans="1:27" s="30" customFormat="1" ht="11.5" x14ac:dyDescent="0.25">
      <c r="A74" s="273">
        <v>5</v>
      </c>
      <c r="B74" s="138" t="s">
        <v>352</v>
      </c>
      <c r="C74" s="138" t="s">
        <v>347</v>
      </c>
      <c r="D74" s="141" t="s">
        <v>324</v>
      </c>
      <c r="E74" s="137"/>
      <c r="F74" s="31"/>
      <c r="G74" s="135">
        <f>IF('3f CPIH'!C$16="-","-",'3g OC '!$E$12*('3f CPIH'!C$16/'3f CPIH'!$G$16))</f>
        <v>87.253590101747221</v>
      </c>
      <c r="H74" s="135">
        <f>IF('3f CPIH'!D$16="-","-",'3g OC '!$E$12*('3f CPIH'!D$16/'3f CPIH'!$G$16))</f>
        <v>87.428271963812776</v>
      </c>
      <c r="I74" s="135">
        <f>IF('3f CPIH'!E$16="-","-",'3g OC '!$E$12*('3f CPIH'!E$16/'3f CPIH'!$G$16))</f>
        <v>87.690294756911129</v>
      </c>
      <c r="J74" s="135">
        <f>IF('3f CPIH'!F$16="-","-",'3g OC '!$E$12*('3f CPIH'!F$16/'3f CPIH'!$G$16))</f>
        <v>88.214340343107807</v>
      </c>
      <c r="K74" s="135">
        <f>IF('3f CPIH'!G$16="-","-",'3g OC '!$E$12*('3f CPIH'!G$16/'3f CPIH'!$G$16))</f>
        <v>89.262431515501163</v>
      </c>
      <c r="L74" s="135">
        <f>IF('3f CPIH'!H$16="-","-",'3g OC '!$E$12*('3f CPIH'!H$16/'3f CPIH'!$G$16))</f>
        <v>90.397863618927303</v>
      </c>
      <c r="M74" s="135">
        <f>IF('3f CPIH'!I$16="-","-",'3g OC '!$E$12*('3f CPIH'!I$16/'3f CPIH'!$G$16))</f>
        <v>91.707977584418998</v>
      </c>
      <c r="N74" s="135">
        <f>IF('3f CPIH'!J$16="-","-",'3g OC '!$E$12*('3f CPIH'!J$16/'3f CPIH'!$G$16))</f>
        <v>92.494045963714029</v>
      </c>
      <c r="O74" s="31"/>
      <c r="P74" s="135">
        <f>IF('3f CPIH'!L$16="-","-",'3g OC '!$E$12*('3f CPIH'!L$16/'3f CPIH'!$G$16))</f>
        <v>92.494045963714029</v>
      </c>
      <c r="Q74" s="135" t="str">
        <f>IF('3f CPIH'!M$16="-","-",'3g OC '!$E$12*('3f CPIH'!M$16/'3f CPIH'!$G$16))</f>
        <v>-</v>
      </c>
      <c r="R74" s="135" t="str">
        <f>IF('3f CPIH'!N$16="-","-",'3g OC '!$E$12*('3f CPIH'!N$16/'3f CPIH'!$G$16))</f>
        <v>-</v>
      </c>
      <c r="S74" s="135" t="str">
        <f>IF('3f CPIH'!O$16="-","-",'3g OC '!$E$12*('3f CPIH'!O$16/'3f CPIH'!$G$16))</f>
        <v>-</v>
      </c>
      <c r="T74" s="135" t="str">
        <f>IF('3f CPIH'!P$16="-","-",'3g OC '!$E$12*('3f CPIH'!P$16/'3f CPIH'!$G$16))</f>
        <v>-</v>
      </c>
      <c r="U74" s="135" t="str">
        <f>IF('3f CPIH'!Q$16="-","-",'3g OC '!$E$12*('3f CPIH'!Q$16/'3f CPIH'!$G$16))</f>
        <v>-</v>
      </c>
      <c r="V74" s="135" t="str">
        <f>IF('3f CPIH'!R$16="-","-",'3g OC '!$E$12*('3f CPIH'!R$16/'3f CPIH'!$G$16))</f>
        <v>-</v>
      </c>
      <c r="W74" s="135" t="str">
        <f>IF('3f CPIH'!S$16="-","-",'3g OC '!$E$12*('3f CPIH'!S$16/'3f CPIH'!$G$16))</f>
        <v>-</v>
      </c>
      <c r="X74" s="135" t="str">
        <f>IF('3f CPIH'!T$16="-","-",'3g OC '!$E$12*('3f CPIH'!T$16/'3f CPIH'!$G$16))</f>
        <v>-</v>
      </c>
      <c r="Y74" s="135" t="str">
        <f>IF('3f CPIH'!U$16="-","-",'3g OC '!$E$12*('3f CPIH'!U$16/'3f CPIH'!$G$16))</f>
        <v>-</v>
      </c>
      <c r="Z74" s="135" t="str">
        <f>IF('3f CPIH'!V$16="-","-",'3g OC '!$E$12*('3f CPIH'!V$16/'3f CPIH'!$G$16))</f>
        <v>-</v>
      </c>
      <c r="AA74" s="29"/>
    </row>
    <row r="75" spans="1:27" s="30" customFormat="1" ht="11.5" x14ac:dyDescent="0.25">
      <c r="A75" s="273">
        <v>6</v>
      </c>
      <c r="B75" s="138" t="s">
        <v>352</v>
      </c>
      <c r="C75" s="138" t="s">
        <v>45</v>
      </c>
      <c r="D75" s="141" t="s">
        <v>324</v>
      </c>
      <c r="E75" s="137"/>
      <c r="F75" s="31"/>
      <c r="G75" s="135" t="s">
        <v>336</v>
      </c>
      <c r="H75" s="135" t="s">
        <v>336</v>
      </c>
      <c r="I75" s="135" t="s">
        <v>336</v>
      </c>
      <c r="J75" s="135" t="s">
        <v>336</v>
      </c>
      <c r="K75" s="135">
        <f>IF('3h SMNCC'!F$37="-","-",'3h SMNCC'!F$37)</f>
        <v>0</v>
      </c>
      <c r="L75" s="135">
        <f>IF('3h SMNCC'!G$37="-","-",'3h SMNCC'!G$37)</f>
        <v>-0.16682483423186589</v>
      </c>
      <c r="M75" s="135">
        <f>IF('3h SMNCC'!H$37="-","-",'3h SMNCC'!H$37)</f>
        <v>1.8623630218072362</v>
      </c>
      <c r="N75" s="135">
        <f>IF('3h SMNCC'!I$37="-","-",'3h SMNCC'!I$37)</f>
        <v>7.7734666259964174</v>
      </c>
      <c r="O75" s="31"/>
      <c r="P75" s="135" t="str">
        <f>IF('3h SMNCC'!K$37="-","-",'3h SMNCC'!K$37)</f>
        <v>-</v>
      </c>
      <c r="Q75" s="135" t="str">
        <f>IF('3h SMNCC'!L$37="-","-",'3h SMNCC'!L$37)</f>
        <v>-</v>
      </c>
      <c r="R75" s="135" t="str">
        <f>IF('3h SMNCC'!M$37="-","-",'3h SMNCC'!M$37)</f>
        <v>-</v>
      </c>
      <c r="S75" s="135" t="str">
        <f>IF('3h SMNCC'!N$37="-","-",'3h SMNCC'!N$37)</f>
        <v>-</v>
      </c>
      <c r="T75" s="135" t="str">
        <f>IF('3h SMNCC'!O$37="-","-",'3h SMNCC'!O$37)</f>
        <v>-</v>
      </c>
      <c r="U75" s="135" t="str">
        <f>IF('3h SMNCC'!P$37="-","-",'3h SMNCC'!P$37)</f>
        <v>-</v>
      </c>
      <c r="V75" s="135" t="str">
        <f>IF('3h SMNCC'!Q$37="-","-",'3h SMNCC'!Q$37)</f>
        <v>-</v>
      </c>
      <c r="W75" s="135" t="str">
        <f>IF('3h SMNCC'!R$37="-","-",'3h SMNCC'!R$37)</f>
        <v>-</v>
      </c>
      <c r="X75" s="135" t="str">
        <f>IF('3h SMNCC'!S$37="-","-",'3h SMNCC'!S$37)</f>
        <v>-</v>
      </c>
      <c r="Y75" s="135" t="str">
        <f>IF('3h SMNCC'!T$37="-","-",'3h SMNCC'!T$37)</f>
        <v>-</v>
      </c>
      <c r="Z75" s="135" t="str">
        <f>IF('3h SMNCC'!U$37="-","-",'3h SMNCC'!U$37)</f>
        <v>-</v>
      </c>
      <c r="AA75" s="29"/>
    </row>
    <row r="76" spans="1:27" s="30" customFormat="1" ht="11.5" x14ac:dyDescent="0.25">
      <c r="A76" s="273">
        <v>7</v>
      </c>
      <c r="B76" s="138" t="s">
        <v>352</v>
      </c>
      <c r="C76" s="138" t="s">
        <v>399</v>
      </c>
      <c r="D76" s="141" t="s">
        <v>324</v>
      </c>
      <c r="E76" s="137"/>
      <c r="F76" s="31"/>
      <c r="G76" s="135">
        <f>IF('3f CPIH'!C$16="-","-",'3i PAAC PAP'!$G$18*('3f CPIH'!C$16/'3f CPIH'!$G$16))</f>
        <v>4.3680494184605196</v>
      </c>
      <c r="H76" s="135">
        <f>IF('3f CPIH'!D$16="-","-",'3i PAAC PAP'!$G$18*('3f CPIH'!D$16/'3f CPIH'!$G$16))</f>
        <v>4.3767942621411207</v>
      </c>
      <c r="I76" s="135">
        <f>IF('3f CPIH'!E$16="-","-",'3i PAAC PAP'!$G$18*('3f CPIH'!E$16/'3f CPIH'!$G$16))</f>
        <v>4.389911527662024</v>
      </c>
      <c r="J76" s="135">
        <f>IF('3f CPIH'!F$16="-","-",'3i PAAC PAP'!$G$18*('3f CPIH'!F$16/'3f CPIH'!$G$16))</f>
        <v>4.4161460587038288</v>
      </c>
      <c r="K76" s="135">
        <f>IF('3f CPIH'!G$16="-","-",'3i PAAC PAP'!$G$18*('3f CPIH'!G$16/'3f CPIH'!$G$16))</f>
        <v>4.4686151207874385</v>
      </c>
      <c r="L76" s="135">
        <f>IF('3f CPIH'!H$16="-","-",'3i PAAC PAP'!$G$18*('3f CPIH'!H$16/'3f CPIH'!$G$16))</f>
        <v>4.5254566047113496</v>
      </c>
      <c r="M76" s="135">
        <f>IF('3f CPIH'!I$16="-","-",'3i PAAC PAP'!$G$18*('3f CPIH'!I$16/'3f CPIH'!$G$16))</f>
        <v>4.5910429323158608</v>
      </c>
      <c r="N76" s="135">
        <f>IF('3f CPIH'!J$16="-","-",'3i PAAC PAP'!$G$18*('3f CPIH'!J$16/'3f CPIH'!$G$16))</f>
        <v>4.630394728878569</v>
      </c>
      <c r="O76" s="31"/>
      <c r="P76" s="135">
        <f>IF('3f CPIH'!L$16="-","-",'3i PAAC PAP'!$G$18*('3f CPIH'!L$16/'3f CPIH'!$G$16))</f>
        <v>4.630394728878569</v>
      </c>
      <c r="Q76" s="135" t="str">
        <f>IF('3f CPIH'!M$16="-","-",'3i PAAC PAP'!$G$18*('3f CPIH'!M$16/'3f CPIH'!$G$16))</f>
        <v>-</v>
      </c>
      <c r="R76" s="135" t="str">
        <f>IF('3f CPIH'!N$16="-","-",'3i PAAC PAP'!$G$18*('3f CPIH'!N$16/'3f CPIH'!$G$16))</f>
        <v>-</v>
      </c>
      <c r="S76" s="135" t="str">
        <f>IF('3f CPIH'!O$16="-","-",'3i PAAC PAP'!$G$18*('3f CPIH'!O$16/'3f CPIH'!$G$16))</f>
        <v>-</v>
      </c>
      <c r="T76" s="135" t="str">
        <f>IF('3f CPIH'!P$16="-","-",'3i PAAC PAP'!$G$18*('3f CPIH'!P$16/'3f CPIH'!$G$16))</f>
        <v>-</v>
      </c>
      <c r="U76" s="135" t="str">
        <f>IF('3f CPIH'!Q$16="-","-",'3i PAAC PAP'!$G$18*('3f CPIH'!Q$16/'3f CPIH'!$G$16))</f>
        <v>-</v>
      </c>
      <c r="V76" s="135" t="str">
        <f>IF('3f CPIH'!R$16="-","-",'3i PAAC PAP'!$G$18*('3f CPIH'!R$16/'3f CPIH'!$G$16))</f>
        <v>-</v>
      </c>
      <c r="W76" s="135" t="str">
        <f>IF('3f CPIH'!S$16="-","-",'3i PAAC PAP'!$G$18*('3f CPIH'!S$16/'3f CPIH'!$G$16))</f>
        <v>-</v>
      </c>
      <c r="X76" s="135" t="str">
        <f>IF('3f CPIH'!T$16="-","-",'3i PAAC PAP'!$G$18*('3f CPIH'!T$16/'3f CPIH'!$G$16))</f>
        <v>-</v>
      </c>
      <c r="Y76" s="135" t="str">
        <f>IF('3f CPIH'!U$16="-","-",'3i PAAC PAP'!$G$18*('3f CPIH'!U$16/'3f CPIH'!$G$16))</f>
        <v>-</v>
      </c>
      <c r="Z76" s="135" t="str">
        <f>IF('3f CPIH'!V$16="-","-",'3i PAAC PAP'!$G$18*('3f CPIH'!V$16/'3f CPIH'!$G$16))</f>
        <v>-</v>
      </c>
      <c r="AA76" s="29"/>
    </row>
    <row r="77" spans="1:27" s="30" customFormat="1" ht="11.5" x14ac:dyDescent="0.25">
      <c r="A77" s="273">
        <v>8</v>
      </c>
      <c r="B77" s="138" t="s">
        <v>352</v>
      </c>
      <c r="C77" s="138" t="s">
        <v>417</v>
      </c>
      <c r="D77" s="141" t="s">
        <v>324</v>
      </c>
      <c r="E77" s="137"/>
      <c r="F77" s="31"/>
      <c r="G77" s="135">
        <f>IF(G70="-","-",SUM(G70:G75)*'3i PAAC PAP'!$G$30)</f>
        <v>5.4821329472527394</v>
      </c>
      <c r="H77" s="135">
        <f>IF(H70="-","-",SUM(H70:H75)*'3i PAAC PAP'!$G$30)</f>
        <v>5.0145036163185495</v>
      </c>
      <c r="I77" s="135">
        <f>IF(I70="-","-",SUM(I70:I75)*'3i PAAC PAP'!$G$30)</f>
        <v>4.5363516440670404</v>
      </c>
      <c r="J77" s="135">
        <f>IF(J70="-","-",SUM(J70:J75)*'3i PAAC PAP'!$G$30)</f>
        <v>4.3748187024441192</v>
      </c>
      <c r="K77" s="135">
        <f>IF(K70="-","-",SUM(K70:K75)*'3i PAAC PAP'!$G$30)</f>
        <v>4.773134621257217</v>
      </c>
      <c r="L77" s="135">
        <f>IF(L70="-","-",SUM(L70:L75)*'3i PAAC PAP'!$G$30)</f>
        <v>4.7654613116336364</v>
      </c>
      <c r="M77" s="135">
        <f>IF(M70="-","-",SUM(M70:M75)*'3i PAAC PAP'!$G$30)</f>
        <v>4.9922477607673041</v>
      </c>
      <c r="N77" s="135">
        <f>IF(N70="-","-",SUM(N70:N75)*'3i PAAC PAP'!$G$30)</f>
        <v>5.3771182605319581</v>
      </c>
      <c r="O77" s="31"/>
      <c r="P77" s="135" t="str">
        <f>IF(P70="-","-",SUM(P70:P75)*'3i PAAC PAP'!$G$30)</f>
        <v>-</v>
      </c>
      <c r="Q77" s="135" t="str">
        <f>IF(Q70="-","-",SUM(Q70:Q75)*'3i PAAC PAP'!$G$30)</f>
        <v>-</v>
      </c>
      <c r="R77" s="135" t="str">
        <f>IF(R70="-","-",SUM(R70:R75)*'3i PAAC PAP'!$G$30)</f>
        <v>-</v>
      </c>
      <c r="S77" s="135" t="str">
        <f>IF(S70="-","-",SUM(S70:S75)*'3i PAAC PAP'!$G$30)</f>
        <v>-</v>
      </c>
      <c r="T77" s="135" t="str">
        <f>IF(T70="-","-",SUM(T70:T75)*'3i PAAC PAP'!$G$30)</f>
        <v>-</v>
      </c>
      <c r="U77" s="135" t="str">
        <f>IF(U70="-","-",SUM(U70:U75)*'3i PAAC PAP'!$G$30)</f>
        <v>-</v>
      </c>
      <c r="V77" s="135" t="str">
        <f>IF(V70="-","-",SUM(V70:V75)*'3i PAAC PAP'!$G$30)</f>
        <v>-</v>
      </c>
      <c r="W77" s="135" t="str">
        <f>IF(W70="-","-",SUM(W70:W75)*'3i PAAC PAP'!$G$30)</f>
        <v>-</v>
      </c>
      <c r="X77" s="135" t="str">
        <f>IF(X70="-","-",SUM(X70:X75)*'3i PAAC PAP'!$G$30)</f>
        <v>-</v>
      </c>
      <c r="Y77" s="135" t="str">
        <f>IF(Y70="-","-",SUM(Y70:Y75)*'3i PAAC PAP'!$G$30)</f>
        <v>-</v>
      </c>
      <c r="Z77" s="135" t="str">
        <f>IF(Z70="-","-",SUM(Z70:Z75)*'3i PAAC PAP'!$G$30)</f>
        <v>-</v>
      </c>
      <c r="AA77" s="29"/>
    </row>
    <row r="78" spans="1:27" s="30" customFormat="1" ht="11.5" x14ac:dyDescent="0.25">
      <c r="A78" s="273">
        <v>9</v>
      </c>
      <c r="B78" s="138" t="s">
        <v>398</v>
      </c>
      <c r="C78" s="138" t="s">
        <v>548</v>
      </c>
      <c r="D78" s="141" t="s">
        <v>324</v>
      </c>
      <c r="E78" s="137"/>
      <c r="F78" s="31"/>
      <c r="G78" s="135">
        <f>IF(G72="-","-",SUM(G70:G77)*'3j EBIT'!$E$12)</f>
        <v>9.4090819876976237</v>
      </c>
      <c r="H78" s="135">
        <f>IF(H72="-","-",SUM(H70:H77)*'3j EBIT'!$E$12)</f>
        <v>8.6137269759652497</v>
      </c>
      <c r="I78" s="135">
        <f>IF(I72="-","-",SUM(I70:I77)*'3j EBIT'!$E$12)</f>
        <v>7.8005541445750142</v>
      </c>
      <c r="J78" s="135">
        <f>IF(J72="-","-",SUM(J70:J77)*'3j EBIT'!$E$12)</f>
        <v>7.5262561642455985</v>
      </c>
      <c r="K78" s="135">
        <f>IF(K72="-","-",SUM(K70:K77)*'3j EBIT'!$E$12)</f>
        <v>8.2048597240797179</v>
      </c>
      <c r="L78" s="135">
        <f>IF(L72="-","-",SUM(L70:L77)*'3j EBIT'!$E$12)</f>
        <v>8.1928860396368748</v>
      </c>
      <c r="M78" s="135">
        <f>IF(M72="-","-",SUM(M70:M77)*'3j EBIT'!$E$12)</f>
        <v>8.5799365082167327</v>
      </c>
      <c r="N78" s="135">
        <f>IF(N72="-","-",SUM(N70:N77)*'3j EBIT'!$E$12)</f>
        <v>9.235417776446571</v>
      </c>
      <c r="O78" s="31"/>
      <c r="P78" s="135" t="str">
        <f>IF(P72="-","-",SUM(P70:P77)*'3j EBIT'!$E$11)</f>
        <v>-</v>
      </c>
      <c r="Q78" s="135" t="str">
        <f>IF(Q72="-","-",SUM(Q70:Q77)*'3j EBIT'!$E$11)</f>
        <v>-</v>
      </c>
      <c r="R78" s="135" t="str">
        <f>IF(R72="-","-",SUM(R70:R77)*'3j EBIT'!$E$11)</f>
        <v>-</v>
      </c>
      <c r="S78" s="135" t="str">
        <f>IF(S72="-","-",SUM(S70:S77)*'3j EBIT'!$E$11)</f>
        <v>-</v>
      </c>
      <c r="T78" s="135" t="str">
        <f>IF(T72="-","-",SUM(T70:T77)*'3j EBIT'!$E$11)</f>
        <v>-</v>
      </c>
      <c r="U78" s="135" t="str">
        <f>IF(U72="-","-",SUM(U70:U77)*'3j EBIT'!$E$11)</f>
        <v>-</v>
      </c>
      <c r="V78" s="135" t="str">
        <f>IF(V72="-","-",SUM(V70:V77)*'3j EBIT'!$E$11)</f>
        <v>-</v>
      </c>
      <c r="W78" s="135" t="str">
        <f>IF(W72="-","-",SUM(W70:W77)*'3j EBIT'!$E$11)</f>
        <v>-</v>
      </c>
      <c r="X78" s="135" t="str">
        <f>IF(X72="-","-",SUM(X70:X77)*'3j EBIT'!$E$11)</f>
        <v>-</v>
      </c>
      <c r="Y78" s="135" t="str">
        <f>IF(Y72="-","-",SUM(Y70:Y77)*'3j EBIT'!$E$11)</f>
        <v>-</v>
      </c>
      <c r="Z78" s="135" t="str">
        <f>IF(Z72="-","-",SUM(Z70:Z77)*'3j EBIT'!$E$11)</f>
        <v>-</v>
      </c>
      <c r="AA78" s="29"/>
    </row>
    <row r="79" spans="1:27" s="30" customFormat="1" ht="11.5" x14ac:dyDescent="0.25">
      <c r="A79" s="273">
        <v>10</v>
      </c>
      <c r="B79" s="138" t="s">
        <v>294</v>
      </c>
      <c r="C79" s="188" t="s">
        <v>549</v>
      </c>
      <c r="D79" s="141" t="s">
        <v>324</v>
      </c>
      <c r="E79" s="137"/>
      <c r="F79" s="31"/>
      <c r="G79" s="135">
        <f>IF(G74="-","-",SUM(G70:G72,G74:G78)*'3k HAP'!$E$13)</f>
        <v>5.5214910028441633</v>
      </c>
      <c r="H79" s="135">
        <f>IF(H74="-","-",SUM(H70:H72,H74:H78)*'3k HAP'!$E$13)</f>
        <v>4.9039760653245281</v>
      </c>
      <c r="I79" s="135">
        <f>IF(I74="-","-",SUM(I70:I72,I74:I78)*'3k HAP'!$E$13)</f>
        <v>4.3434027456333579</v>
      </c>
      <c r="J79" s="135">
        <f>IF(J74="-","-",SUM(J70:J72,J74:J78)*'3k HAP'!$E$13)</f>
        <v>4.135475191695682</v>
      </c>
      <c r="K79" s="135">
        <f>IF(K74="-","-",SUM(K70:K72,K74:K78)*'3k HAP'!$E$13)</f>
        <v>4.6978178847819017</v>
      </c>
      <c r="L79" s="135">
        <f>IF(L74="-","-",SUM(L70:L72,L74:L78)*'3k HAP'!$E$13)</f>
        <v>4.688174058682872</v>
      </c>
      <c r="M79" s="135">
        <f>IF(M74="-","-",SUM(M70:M72,M74:M78)*'3k HAP'!$E$13)</f>
        <v>5.0111111055081086</v>
      </c>
      <c r="N79" s="135">
        <f>IF(N74="-","-",SUM(N70:N72,N74:N78)*'3k HAP'!$E$13)</f>
        <v>5.5189855253320275</v>
      </c>
      <c r="O79" s="31"/>
      <c r="P79" s="135">
        <f>IF(P74="-","-",SUM(P70:P72,P74:P78)*'3k HAP'!$E$13)</f>
        <v>1.4060293723500201</v>
      </c>
      <c r="Q79" s="135" t="str">
        <f>IF(Q74="-","-",SUM(Q70:Q72,Q74:Q78)*'3k HAP'!$E$13)</f>
        <v>-</v>
      </c>
      <c r="R79" s="135" t="str">
        <f>IF(R74="-","-",SUM(R70:R72,R74:R78)*'3k HAP'!$E$13)</f>
        <v>-</v>
      </c>
      <c r="S79" s="135" t="str">
        <f>IF(S74="-","-",SUM(S70:S72,S74:S78)*'3k HAP'!$E$13)</f>
        <v>-</v>
      </c>
      <c r="T79" s="135" t="str">
        <f>IF(T74="-","-",SUM(T70:T72,T74:T78)*'3k HAP'!$E$13)</f>
        <v>-</v>
      </c>
      <c r="U79" s="135" t="str">
        <f>IF(U74="-","-",SUM(U70:U72,U74:U78)*'3k HAP'!$E$13)</f>
        <v>-</v>
      </c>
      <c r="V79" s="135" t="str">
        <f>IF(V74="-","-",SUM(V70:V72,V74:V78)*'3k HAP'!$E$13)</f>
        <v>-</v>
      </c>
      <c r="W79" s="135" t="str">
        <f>IF(W74="-","-",SUM(W70:W72,W74:W78)*'3k HAP'!$E$13)</f>
        <v>-</v>
      </c>
      <c r="X79" s="135" t="str">
        <f>IF(X74="-","-",SUM(X70:X72,X74:X78)*'3k HAP'!$E$13)</f>
        <v>-</v>
      </c>
      <c r="Y79" s="135" t="str">
        <f>IF(Y74="-","-",SUM(Y70:Y72,Y74:Y78)*'3k HAP'!$E$13)</f>
        <v>-</v>
      </c>
      <c r="Z79" s="135" t="str">
        <f>IF(Z74="-","-",SUM(Z70:Z72,Z74:Z78)*'3k HAP'!$E$13)</f>
        <v>-</v>
      </c>
      <c r="AA79" s="29"/>
    </row>
    <row r="80" spans="1:27" s="30" customFormat="1" ht="11.5" x14ac:dyDescent="0.25">
      <c r="A80" s="273">
        <v>11</v>
      </c>
      <c r="B80" s="138" t="s">
        <v>46</v>
      </c>
      <c r="C80" s="138" t="str">
        <f>B80&amp;"_"&amp;D80</f>
        <v>Total_Northern</v>
      </c>
      <c r="D80" s="141" t="s">
        <v>324</v>
      </c>
      <c r="E80" s="137"/>
      <c r="F80" s="31"/>
      <c r="G80" s="135">
        <f t="shared" ref="G80:N80" si="10">IF(G58="-","-",SUM(G70:G79))</f>
        <v>510.1454144483115</v>
      </c>
      <c r="H80" s="135">
        <f t="shared" si="10"/>
        <v>466.87175440788189</v>
      </c>
      <c r="I80" s="135">
        <f t="shared" si="10"/>
        <v>422.69943818363015</v>
      </c>
      <c r="J80" s="135">
        <f t="shared" si="10"/>
        <v>407.78047684255171</v>
      </c>
      <c r="K80" s="135">
        <f t="shared" si="10"/>
        <v>444.73739992884674</v>
      </c>
      <c r="L80" s="135">
        <f t="shared" si="10"/>
        <v>444.08558850026054</v>
      </c>
      <c r="M80" s="135">
        <f t="shared" si="10"/>
        <v>465.16665330934239</v>
      </c>
      <c r="N80" s="135">
        <f t="shared" si="10"/>
        <v>500.82902311475601</v>
      </c>
      <c r="O80" s="31"/>
      <c r="P80" s="135" t="str">
        <f t="shared" ref="P80:Z80" si="11">IF(P70="-","-",SUM(P70:P79))</f>
        <v>-</v>
      </c>
      <c r="Q80" s="135" t="str">
        <f t="shared" si="11"/>
        <v>-</v>
      </c>
      <c r="R80" s="135" t="str">
        <f t="shared" si="11"/>
        <v>-</v>
      </c>
      <c r="S80" s="135" t="str">
        <f t="shared" si="11"/>
        <v>-</v>
      </c>
      <c r="T80" s="135" t="str">
        <f t="shared" si="11"/>
        <v>-</v>
      </c>
      <c r="U80" s="135" t="str">
        <f t="shared" si="11"/>
        <v>-</v>
      </c>
      <c r="V80" s="135" t="str">
        <f t="shared" si="11"/>
        <v>-</v>
      </c>
      <c r="W80" s="135" t="str">
        <f t="shared" si="11"/>
        <v>-</v>
      </c>
      <c r="X80" s="135" t="str">
        <f t="shared" si="11"/>
        <v>-</v>
      </c>
      <c r="Y80" s="135" t="str">
        <f t="shared" si="11"/>
        <v>-</v>
      </c>
      <c r="Z80" s="135" t="str">
        <f t="shared" si="11"/>
        <v>-</v>
      </c>
      <c r="AA80" s="29"/>
    </row>
    <row r="81" spans="1:27" s="30" customFormat="1" ht="11.5" x14ac:dyDescent="0.25">
      <c r="A81" s="273">
        <v>1</v>
      </c>
      <c r="B81" s="142" t="s">
        <v>353</v>
      </c>
      <c r="C81" s="142" t="s">
        <v>344</v>
      </c>
      <c r="D81" s="140" t="s">
        <v>325</v>
      </c>
      <c r="E81" s="134"/>
      <c r="F81" s="31"/>
      <c r="G81" s="41">
        <f>IF('3a DF'!H$42="-","-",'3a DF'!H$42)</f>
        <v>252.96949846751136</v>
      </c>
      <c r="H81" s="41">
        <f>IF('3a DF'!I$42="-","-",'3a DF'!I$42)</f>
        <v>211.39291100152178</v>
      </c>
      <c r="I81" s="41">
        <f>IF('3a DF'!J$42="-","-",'3a DF'!J$42)</f>
        <v>172.96493375656357</v>
      </c>
      <c r="J81" s="41">
        <f>IF('3a DF'!K$42="-","-",'3a DF'!K$42)</f>
        <v>158.62999149566321</v>
      </c>
      <c r="K81" s="41">
        <f>IF('3a DF'!L$42="-","-",'3a DF'!L$42)</f>
        <v>198.69632812507541</v>
      </c>
      <c r="L81" s="41">
        <f>IF('3a DF'!M$42="-","-",'3a DF'!M$42)</f>
        <v>197.0243587635365</v>
      </c>
      <c r="M81" s="41">
        <f>IF('3a DF'!N$42="-","-",'3a DF'!N$42)</f>
        <v>213.56709457345295</v>
      </c>
      <c r="N81" s="41">
        <f>IF('3a DF'!O$42="-","-",'3a DF'!O$42)</f>
        <v>240.8727144110012</v>
      </c>
      <c r="O81" s="31"/>
      <c r="P81" s="41" t="str">
        <f>IF('3a DF'!Q$42="-","-",'3a DF'!Q$42)</f>
        <v>-</v>
      </c>
      <c r="Q81" s="41" t="str">
        <f>IF('3a DF'!R$42="-","-",'3a DF'!R$42)</f>
        <v>-</v>
      </c>
      <c r="R81" s="41" t="str">
        <f>IF('3a DF'!S$42="-","-",'3a DF'!S$42)</f>
        <v>-</v>
      </c>
      <c r="S81" s="41" t="str">
        <f>IF('3a DF'!T$42="-","-",'3a DF'!T$42)</f>
        <v>-</v>
      </c>
      <c r="T81" s="41" t="str">
        <f>IF('3a DF'!U$42="-","-",'3a DF'!U$42)</f>
        <v>-</v>
      </c>
      <c r="U81" s="41" t="str">
        <f>IF('3a DF'!V$42="-","-",'3a DF'!V$42)</f>
        <v>-</v>
      </c>
      <c r="V81" s="41" t="str">
        <f>IF('3a DF'!W$42="-","-",'3a DF'!W$42)</f>
        <v>-</v>
      </c>
      <c r="W81" s="41" t="str">
        <f>IF('3a DF'!X$42="-","-",'3a DF'!X$42)</f>
        <v>-</v>
      </c>
      <c r="X81" s="41" t="str">
        <f>IF('3a DF'!Y$42="-","-",'3a DF'!Y$42)</f>
        <v>-</v>
      </c>
      <c r="Y81" s="41" t="str">
        <f>IF('3a DF'!Z$42="-","-",'3a DF'!Z$42)</f>
        <v>-</v>
      </c>
      <c r="Z81" s="41" t="str">
        <f>IF('3a DF'!AA$42="-","-",'3a DF'!AA$42)</f>
        <v>-</v>
      </c>
      <c r="AA81" s="29"/>
    </row>
    <row r="82" spans="1:27" s="30" customFormat="1" ht="11.5" x14ac:dyDescent="0.25">
      <c r="A82" s="273">
        <v>2</v>
      </c>
      <c r="B82" s="142" t="s">
        <v>353</v>
      </c>
      <c r="C82" s="142" t="s">
        <v>303</v>
      </c>
      <c r="D82" s="133" t="s">
        <v>325</v>
      </c>
      <c r="E82" s="134"/>
      <c r="F82" s="31"/>
      <c r="G82" s="41" t="s">
        <v>336</v>
      </c>
      <c r="H82" s="41" t="s">
        <v>336</v>
      </c>
      <c r="I82" s="41" t="s">
        <v>336</v>
      </c>
      <c r="J82" s="41" t="s">
        <v>336</v>
      </c>
      <c r="K82" s="41" t="s">
        <v>336</v>
      </c>
      <c r="L82" s="41" t="s">
        <v>336</v>
      </c>
      <c r="M82" s="41" t="s">
        <v>336</v>
      </c>
      <c r="N82" s="41" t="s">
        <v>336</v>
      </c>
      <c r="O82" s="31"/>
      <c r="P82" s="41" t="s">
        <v>336</v>
      </c>
      <c r="Q82" s="41" t="s">
        <v>336</v>
      </c>
      <c r="R82" s="41" t="s">
        <v>336</v>
      </c>
      <c r="S82" s="41" t="s">
        <v>336</v>
      </c>
      <c r="T82" s="41" t="s">
        <v>336</v>
      </c>
      <c r="U82" s="41" t="s">
        <v>336</v>
      </c>
      <c r="V82" s="41" t="s">
        <v>336</v>
      </c>
      <c r="W82" s="41" t="s">
        <v>336</v>
      </c>
      <c r="X82" s="41" t="s">
        <v>336</v>
      </c>
      <c r="Y82" s="41" t="s">
        <v>336</v>
      </c>
      <c r="Z82" s="41" t="s">
        <v>336</v>
      </c>
      <c r="AA82" s="29"/>
    </row>
    <row r="83" spans="1:27" s="30" customFormat="1" ht="12.4" customHeight="1" x14ac:dyDescent="0.25">
      <c r="A83" s="273">
        <v>3</v>
      </c>
      <c r="B83" s="142" t="s">
        <v>2</v>
      </c>
      <c r="C83" s="142" t="s">
        <v>345</v>
      </c>
      <c r="D83" s="133" t="s">
        <v>325</v>
      </c>
      <c r="E83" s="134"/>
      <c r="F83" s="31"/>
      <c r="G83" s="41">
        <f>IF('3c PC'!G$42="-","-",'3c PC'!G$42)</f>
        <v>21.926269106402124</v>
      </c>
      <c r="H83" s="41">
        <f>IF('3c PC'!H$42="-","-",'3c PC'!H$42)</f>
        <v>21.926269106402124</v>
      </c>
      <c r="I83" s="41">
        <f>IF('3c PC'!I$42="-","-",'3c PC'!I$42)</f>
        <v>22.64764819235609</v>
      </c>
      <c r="J83" s="41">
        <f>IF('3c PC'!J$42="-","-",'3c PC'!J$42)</f>
        <v>22.505107470829557</v>
      </c>
      <c r="K83" s="41">
        <f>IF('3c PC'!K$42="-","-",'3c PC'!K$42)</f>
        <v>19.106297226763825</v>
      </c>
      <c r="L83" s="41">
        <f>IF('3c PC'!L$42="-","-",'3c PC'!L$42)</f>
        <v>19.106297226763825</v>
      </c>
      <c r="M83" s="41">
        <f>IF('3c PC'!M$42="-","-",'3c PC'!M$42)</f>
        <v>20.852393125569616</v>
      </c>
      <c r="N83" s="41">
        <f>IF('3c PC'!N$42="-","-",'3c PC'!N$42)</f>
        <v>20.852393125569616</v>
      </c>
      <c r="O83" s="31"/>
      <c r="P83" s="41" t="str">
        <f>IF('3c PC'!P$42="-","-",'3c PC'!P$42)</f>
        <v>-</v>
      </c>
      <c r="Q83" s="41" t="str">
        <f>IF('3c PC'!Q$42="-","-",'3c PC'!Q$42)</f>
        <v>-</v>
      </c>
      <c r="R83" s="41" t="str">
        <f>IF('3c PC'!R$42="-","-",'3c PC'!R$42)</f>
        <v>-</v>
      </c>
      <c r="S83" s="41" t="str">
        <f>IF('3c PC'!S$42="-","-",'3c PC'!S$42)</f>
        <v>-</v>
      </c>
      <c r="T83" s="41" t="str">
        <f>IF('3c PC'!T$42="-","-",'3c PC'!T$42)</f>
        <v>-</v>
      </c>
      <c r="U83" s="41" t="str">
        <f>IF('3c PC'!U$42="-","-",'3c PC'!U$42)</f>
        <v>-</v>
      </c>
      <c r="V83" s="41" t="str">
        <f>IF('3c PC'!V$42="-","-",'3c PC'!V$42)</f>
        <v>-</v>
      </c>
      <c r="W83" s="41" t="str">
        <f>IF('3c PC'!W$42="-","-",'3c PC'!W$42)</f>
        <v>-</v>
      </c>
      <c r="X83" s="41" t="str">
        <f>IF('3c PC'!X$42="-","-",'3c PC'!X$42)</f>
        <v>-</v>
      </c>
      <c r="Y83" s="41" t="str">
        <f>IF('3c PC'!Y$42="-","-",'3c PC'!Y$42)</f>
        <v>-</v>
      </c>
      <c r="Z83" s="41" t="str">
        <f>IF('3c PC'!Z$42="-","-",'3c PC'!Z$42)</f>
        <v>-</v>
      </c>
      <c r="AA83" s="29"/>
    </row>
    <row r="84" spans="1:27" s="30" customFormat="1" ht="11.5" x14ac:dyDescent="0.25">
      <c r="A84" s="273">
        <v>4</v>
      </c>
      <c r="B84" s="142" t="s">
        <v>355</v>
      </c>
      <c r="C84" s="142" t="s">
        <v>346</v>
      </c>
      <c r="D84" s="133" t="s">
        <v>325</v>
      </c>
      <c r="E84" s="134"/>
      <c r="F84" s="31"/>
      <c r="G84" s="41">
        <f>IF('3e NC-Gas'!F50="-","-",'3e NC-Gas'!F50)</f>
        <v>124.55450199845689</v>
      </c>
      <c r="H84" s="41">
        <f>IF('3e NC-Gas'!G50="-","-",'3e NC-Gas'!G50)</f>
        <v>124.55450199845689</v>
      </c>
      <c r="I84" s="41">
        <f>IF('3e NC-Gas'!H50="-","-",'3e NC-Gas'!H50)</f>
        <v>126.69989052402468</v>
      </c>
      <c r="J84" s="41">
        <f>IF('3e NC-Gas'!I50="-","-",'3e NC-Gas'!I50)</f>
        <v>126.35189053939352</v>
      </c>
      <c r="K84" s="41">
        <f>IF('3e NC-Gas'!J50="-","-",'3e NC-Gas'!J50)</f>
        <v>122.00953552208036</v>
      </c>
      <c r="L84" s="41">
        <f>IF('3e NC-Gas'!K50="-","-",'3e NC-Gas'!K50)</f>
        <v>122.03353552102044</v>
      </c>
      <c r="M84" s="41">
        <f>IF('3e NC-Gas'!L50="-","-",'3e NC-Gas'!L50)</f>
        <v>124.85616486669934</v>
      </c>
      <c r="N84" s="41">
        <f>IF('3e NC-Gas'!M50="-","-",'3e NC-Gas'!M50)</f>
        <v>124.92816486351958</v>
      </c>
      <c r="O84" s="31"/>
      <c r="P84" s="41" t="str">
        <f>IF('3e NC-Gas'!O50="-","-",'3e NC-Gas'!O50)</f>
        <v>-</v>
      </c>
      <c r="Q84" s="41" t="str">
        <f>IF('3e NC-Gas'!P50="-","-",'3e NC-Gas'!P50)</f>
        <v>-</v>
      </c>
      <c r="R84" s="41" t="str">
        <f>IF('3e NC-Gas'!Q50="-","-",'3e NC-Gas'!Q50)</f>
        <v>-</v>
      </c>
      <c r="S84" s="41" t="str">
        <f>IF('3e NC-Gas'!R50="-","-",'3e NC-Gas'!R50)</f>
        <v>-</v>
      </c>
      <c r="T84" s="41" t="str">
        <f>IF('3e NC-Gas'!S50="-","-",'3e NC-Gas'!S50)</f>
        <v>-</v>
      </c>
      <c r="U84" s="41" t="str">
        <f>IF('3e NC-Gas'!T50="-","-",'3e NC-Gas'!T50)</f>
        <v>-</v>
      </c>
      <c r="V84" s="41" t="str">
        <f>IF('3e NC-Gas'!U50="-","-",'3e NC-Gas'!U50)</f>
        <v>-</v>
      </c>
      <c r="W84" s="41" t="str">
        <f>IF('3e NC-Gas'!V50="-","-",'3e NC-Gas'!V50)</f>
        <v>-</v>
      </c>
      <c r="X84" s="41" t="str">
        <f>IF('3e NC-Gas'!W50="-","-",'3e NC-Gas'!W50)</f>
        <v>-</v>
      </c>
      <c r="Y84" s="41" t="str">
        <f>IF('3e NC-Gas'!X50="-","-",'3e NC-Gas'!X50)</f>
        <v>-</v>
      </c>
      <c r="Z84" s="41" t="str">
        <f>IF('3e NC-Gas'!Y50="-","-",'3e NC-Gas'!Y50)</f>
        <v>-</v>
      </c>
      <c r="AA84" s="29"/>
    </row>
    <row r="85" spans="1:27" s="30" customFormat="1" ht="11.5" x14ac:dyDescent="0.25">
      <c r="A85" s="273">
        <v>5</v>
      </c>
      <c r="B85" s="142" t="s">
        <v>352</v>
      </c>
      <c r="C85" s="142" t="s">
        <v>347</v>
      </c>
      <c r="D85" s="133" t="s">
        <v>325</v>
      </c>
      <c r="E85" s="134"/>
      <c r="F85" s="31"/>
      <c r="G85" s="41">
        <f>IF('3f CPIH'!C$16="-","-",'3g OC '!$E$12*('3f CPIH'!C$16/'3f CPIH'!$G$16))</f>
        <v>87.253590101747221</v>
      </c>
      <c r="H85" s="41">
        <f>IF('3f CPIH'!D$16="-","-",'3g OC '!$E$12*('3f CPIH'!D$16/'3f CPIH'!$G$16))</f>
        <v>87.428271963812776</v>
      </c>
      <c r="I85" s="41">
        <f>IF('3f CPIH'!E$16="-","-",'3g OC '!$E$12*('3f CPIH'!E$16/'3f CPIH'!$G$16))</f>
        <v>87.690294756911129</v>
      </c>
      <c r="J85" s="41">
        <f>IF('3f CPIH'!F$16="-","-",'3g OC '!$E$12*('3f CPIH'!F$16/'3f CPIH'!$G$16))</f>
        <v>88.214340343107807</v>
      </c>
      <c r="K85" s="41">
        <f>IF('3f CPIH'!G$16="-","-",'3g OC '!$E$12*('3f CPIH'!G$16/'3f CPIH'!$G$16))</f>
        <v>89.262431515501163</v>
      </c>
      <c r="L85" s="41">
        <f>IF('3f CPIH'!H$16="-","-",'3g OC '!$E$12*('3f CPIH'!H$16/'3f CPIH'!$G$16))</f>
        <v>90.397863618927303</v>
      </c>
      <c r="M85" s="41">
        <f>IF('3f CPIH'!I$16="-","-",'3g OC '!$E$12*('3f CPIH'!I$16/'3f CPIH'!$G$16))</f>
        <v>91.707977584418998</v>
      </c>
      <c r="N85" s="41">
        <f>IF('3f CPIH'!J$16="-","-",'3g OC '!$E$12*('3f CPIH'!J$16/'3f CPIH'!$G$16))</f>
        <v>92.494045963714029</v>
      </c>
      <c r="O85" s="31"/>
      <c r="P85" s="41">
        <f>IF('3f CPIH'!L$16="-","-",'3g OC '!$E$12*('3f CPIH'!L$16/'3f CPIH'!$G$16))</f>
        <v>92.494045963714029</v>
      </c>
      <c r="Q85" s="41" t="str">
        <f>IF('3f CPIH'!M$16="-","-",'3g OC '!$E$12*('3f CPIH'!M$16/'3f CPIH'!$G$16))</f>
        <v>-</v>
      </c>
      <c r="R85" s="41" t="str">
        <f>IF('3f CPIH'!N$16="-","-",'3g OC '!$E$12*('3f CPIH'!N$16/'3f CPIH'!$G$16))</f>
        <v>-</v>
      </c>
      <c r="S85" s="41" t="str">
        <f>IF('3f CPIH'!O$16="-","-",'3g OC '!$E$12*('3f CPIH'!O$16/'3f CPIH'!$G$16))</f>
        <v>-</v>
      </c>
      <c r="T85" s="41" t="str">
        <f>IF('3f CPIH'!P$16="-","-",'3g OC '!$E$12*('3f CPIH'!P$16/'3f CPIH'!$G$16))</f>
        <v>-</v>
      </c>
      <c r="U85" s="41" t="str">
        <f>IF('3f CPIH'!Q$16="-","-",'3g OC '!$E$12*('3f CPIH'!Q$16/'3f CPIH'!$G$16))</f>
        <v>-</v>
      </c>
      <c r="V85" s="41" t="str">
        <f>IF('3f CPIH'!R$16="-","-",'3g OC '!$E$12*('3f CPIH'!R$16/'3f CPIH'!$G$16))</f>
        <v>-</v>
      </c>
      <c r="W85" s="41" t="str">
        <f>IF('3f CPIH'!S$16="-","-",'3g OC '!$E$12*('3f CPIH'!S$16/'3f CPIH'!$G$16))</f>
        <v>-</v>
      </c>
      <c r="X85" s="41" t="str">
        <f>IF('3f CPIH'!T$16="-","-",'3g OC '!$E$12*('3f CPIH'!T$16/'3f CPIH'!$G$16))</f>
        <v>-</v>
      </c>
      <c r="Y85" s="41" t="str">
        <f>IF('3f CPIH'!U$16="-","-",'3g OC '!$E$12*('3f CPIH'!U$16/'3f CPIH'!$G$16))</f>
        <v>-</v>
      </c>
      <c r="Z85" s="41" t="str">
        <f>IF('3f CPIH'!V$16="-","-",'3g OC '!$E$12*('3f CPIH'!V$16/'3f CPIH'!$G$16))</f>
        <v>-</v>
      </c>
      <c r="AA85" s="29"/>
    </row>
    <row r="86" spans="1:27" s="30" customFormat="1" ht="11.5" x14ac:dyDescent="0.25">
      <c r="A86" s="273">
        <v>6</v>
      </c>
      <c r="B86" s="142" t="s">
        <v>352</v>
      </c>
      <c r="C86" s="142" t="s">
        <v>45</v>
      </c>
      <c r="D86" s="133" t="s">
        <v>325</v>
      </c>
      <c r="E86" s="134"/>
      <c r="F86" s="31"/>
      <c r="G86" s="41" t="s">
        <v>336</v>
      </c>
      <c r="H86" s="41" t="s">
        <v>336</v>
      </c>
      <c r="I86" s="41" t="s">
        <v>336</v>
      </c>
      <c r="J86" s="41" t="s">
        <v>336</v>
      </c>
      <c r="K86" s="41">
        <f>IF('3h SMNCC'!F$37="-","-",'3h SMNCC'!F$37)</f>
        <v>0</v>
      </c>
      <c r="L86" s="41">
        <f>IF('3h SMNCC'!G$37="-","-",'3h SMNCC'!G$37)</f>
        <v>-0.16682483423186589</v>
      </c>
      <c r="M86" s="41">
        <f>IF('3h SMNCC'!H$37="-","-",'3h SMNCC'!H$37)</f>
        <v>1.8623630218072362</v>
      </c>
      <c r="N86" s="41">
        <f>IF('3h SMNCC'!I$37="-","-",'3h SMNCC'!I$37)</f>
        <v>7.7734666259964174</v>
      </c>
      <c r="O86" s="31"/>
      <c r="P86" s="41" t="str">
        <f>IF('3h SMNCC'!K$37="-","-",'3h SMNCC'!K$37)</f>
        <v>-</v>
      </c>
      <c r="Q86" s="41" t="str">
        <f>IF('3h SMNCC'!L$37="-","-",'3h SMNCC'!L$37)</f>
        <v>-</v>
      </c>
      <c r="R86" s="41" t="str">
        <f>IF('3h SMNCC'!M$37="-","-",'3h SMNCC'!M$37)</f>
        <v>-</v>
      </c>
      <c r="S86" s="41" t="str">
        <f>IF('3h SMNCC'!N$37="-","-",'3h SMNCC'!N$37)</f>
        <v>-</v>
      </c>
      <c r="T86" s="41" t="str">
        <f>IF('3h SMNCC'!O$37="-","-",'3h SMNCC'!O$37)</f>
        <v>-</v>
      </c>
      <c r="U86" s="41" t="str">
        <f>IF('3h SMNCC'!P$37="-","-",'3h SMNCC'!P$37)</f>
        <v>-</v>
      </c>
      <c r="V86" s="41" t="str">
        <f>IF('3h SMNCC'!Q$37="-","-",'3h SMNCC'!Q$37)</f>
        <v>-</v>
      </c>
      <c r="W86" s="41" t="str">
        <f>IF('3h SMNCC'!R$37="-","-",'3h SMNCC'!R$37)</f>
        <v>-</v>
      </c>
      <c r="X86" s="41" t="str">
        <f>IF('3h SMNCC'!S$37="-","-",'3h SMNCC'!S$37)</f>
        <v>-</v>
      </c>
      <c r="Y86" s="41" t="str">
        <f>IF('3h SMNCC'!T$37="-","-",'3h SMNCC'!T$37)</f>
        <v>-</v>
      </c>
      <c r="Z86" s="41" t="str">
        <f>IF('3h SMNCC'!U$37="-","-",'3h SMNCC'!U$37)</f>
        <v>-</v>
      </c>
      <c r="AA86" s="29"/>
    </row>
    <row r="87" spans="1:27" s="30" customFormat="1" ht="11.5" x14ac:dyDescent="0.25">
      <c r="A87" s="273">
        <v>7</v>
      </c>
      <c r="B87" s="142" t="s">
        <v>352</v>
      </c>
      <c r="C87" s="142" t="s">
        <v>399</v>
      </c>
      <c r="D87" s="133" t="s">
        <v>325</v>
      </c>
      <c r="E87" s="134"/>
      <c r="F87" s="31"/>
      <c r="G87" s="41">
        <f>IF('3f CPIH'!C$16="-","-",'3i PAAC PAP'!$G$18*('3f CPIH'!C$16/'3f CPIH'!$G$16))</f>
        <v>4.3680494184605196</v>
      </c>
      <c r="H87" s="41">
        <f>IF('3f CPIH'!D$16="-","-",'3i PAAC PAP'!$G$18*('3f CPIH'!D$16/'3f CPIH'!$G$16))</f>
        <v>4.3767942621411207</v>
      </c>
      <c r="I87" s="41">
        <f>IF('3f CPIH'!E$16="-","-",'3i PAAC PAP'!$G$18*('3f CPIH'!E$16/'3f CPIH'!$G$16))</f>
        <v>4.389911527662024</v>
      </c>
      <c r="J87" s="41">
        <f>IF('3f CPIH'!F$16="-","-",'3i PAAC PAP'!$G$18*('3f CPIH'!F$16/'3f CPIH'!$G$16))</f>
        <v>4.4161460587038288</v>
      </c>
      <c r="K87" s="41">
        <f>IF('3f CPIH'!G$16="-","-",'3i PAAC PAP'!$G$18*('3f CPIH'!G$16/'3f CPIH'!$G$16))</f>
        <v>4.4686151207874385</v>
      </c>
      <c r="L87" s="41">
        <f>IF('3f CPIH'!H$16="-","-",'3i PAAC PAP'!$G$18*('3f CPIH'!H$16/'3f CPIH'!$G$16))</f>
        <v>4.5254566047113496</v>
      </c>
      <c r="M87" s="41">
        <f>IF('3f CPIH'!I$16="-","-",'3i PAAC PAP'!$G$18*('3f CPIH'!I$16/'3f CPIH'!$G$16))</f>
        <v>4.5910429323158608</v>
      </c>
      <c r="N87" s="41">
        <f>IF('3f CPIH'!J$16="-","-",'3i PAAC PAP'!$G$18*('3f CPIH'!J$16/'3f CPIH'!$G$16))</f>
        <v>4.630394728878569</v>
      </c>
      <c r="O87" s="31"/>
      <c r="P87" s="41">
        <f>IF('3f CPIH'!L$16="-","-",'3i PAAC PAP'!$G$18*('3f CPIH'!L$16/'3f CPIH'!$G$16))</f>
        <v>4.630394728878569</v>
      </c>
      <c r="Q87" s="41" t="str">
        <f>IF('3f CPIH'!M$16="-","-",'3i PAAC PAP'!$G$18*('3f CPIH'!M$16/'3f CPIH'!$G$16))</f>
        <v>-</v>
      </c>
      <c r="R87" s="41" t="str">
        <f>IF('3f CPIH'!N$16="-","-",'3i PAAC PAP'!$G$18*('3f CPIH'!N$16/'3f CPIH'!$G$16))</f>
        <v>-</v>
      </c>
      <c r="S87" s="41" t="str">
        <f>IF('3f CPIH'!O$16="-","-",'3i PAAC PAP'!$G$18*('3f CPIH'!O$16/'3f CPIH'!$G$16))</f>
        <v>-</v>
      </c>
      <c r="T87" s="41" t="str">
        <f>IF('3f CPIH'!P$16="-","-",'3i PAAC PAP'!$G$18*('3f CPIH'!P$16/'3f CPIH'!$G$16))</f>
        <v>-</v>
      </c>
      <c r="U87" s="41" t="str">
        <f>IF('3f CPIH'!Q$16="-","-",'3i PAAC PAP'!$G$18*('3f CPIH'!Q$16/'3f CPIH'!$G$16))</f>
        <v>-</v>
      </c>
      <c r="V87" s="41" t="str">
        <f>IF('3f CPIH'!R$16="-","-",'3i PAAC PAP'!$G$18*('3f CPIH'!R$16/'3f CPIH'!$G$16))</f>
        <v>-</v>
      </c>
      <c r="W87" s="41" t="str">
        <f>IF('3f CPIH'!S$16="-","-",'3i PAAC PAP'!$G$18*('3f CPIH'!S$16/'3f CPIH'!$G$16))</f>
        <v>-</v>
      </c>
      <c r="X87" s="41" t="str">
        <f>IF('3f CPIH'!T$16="-","-",'3i PAAC PAP'!$G$18*('3f CPIH'!T$16/'3f CPIH'!$G$16))</f>
        <v>-</v>
      </c>
      <c r="Y87" s="41" t="str">
        <f>IF('3f CPIH'!U$16="-","-",'3i PAAC PAP'!$G$18*('3f CPIH'!U$16/'3f CPIH'!$G$16))</f>
        <v>-</v>
      </c>
      <c r="Z87" s="41" t="str">
        <f>IF('3f CPIH'!V$16="-","-",'3i PAAC PAP'!$G$18*('3f CPIH'!V$16/'3f CPIH'!$G$16))</f>
        <v>-</v>
      </c>
      <c r="AA87" s="29"/>
    </row>
    <row r="88" spans="1:27" s="30" customFormat="1" ht="11.5" x14ac:dyDescent="0.25">
      <c r="A88" s="273">
        <v>8</v>
      </c>
      <c r="B88" s="142" t="s">
        <v>352</v>
      </c>
      <c r="C88" s="142" t="s">
        <v>417</v>
      </c>
      <c r="D88" s="133" t="s">
        <v>325</v>
      </c>
      <c r="E88" s="134"/>
      <c r="F88" s="31"/>
      <c r="G88" s="41">
        <f>IF(G81="-","-",SUM(G81:G86)*'3i PAAC PAP'!$G$30)</f>
        <v>5.4972590498569778</v>
      </c>
      <c r="H88" s="41">
        <f>IF(H81="-","-",SUM(H81:H86)*'3i PAAC PAP'!$G$30)</f>
        <v>5.0296297189227879</v>
      </c>
      <c r="I88" s="41">
        <f>IF(I81="-","-",SUM(I81:I86)*'3i PAAC PAP'!$G$30)</f>
        <v>4.6309298309856546</v>
      </c>
      <c r="J88" s="41">
        <f>IF(J81="-","-",SUM(J81:J86)*'3i PAAC PAP'!$G$30)</f>
        <v>4.4693968895363225</v>
      </c>
      <c r="K88" s="41">
        <f>IF(K81="-","-",SUM(K81:K86)*'3i PAAC PAP'!$G$30)</f>
        <v>4.84634370406632</v>
      </c>
      <c r="L88" s="41">
        <f>IF(L81="-","-",SUM(L81:L86)*'3i PAAC PAP'!$G$30)</f>
        <v>4.8386703944307667</v>
      </c>
      <c r="M88" s="41">
        <f>IF(M81="-","-",SUM(M81:M86)*'3i PAAC PAP'!$G$30)</f>
        <v>5.114838694360877</v>
      </c>
      <c r="N88" s="41">
        <f>IF(N81="-","-",SUM(N81:N86)*'3i PAAC PAP'!$G$30)</f>
        <v>5.4997091940896148</v>
      </c>
      <c r="O88" s="31"/>
      <c r="P88" s="41" t="str">
        <f>IF(P81="-","-",SUM(P81:P86)*'3i PAAC PAP'!$G$30)</f>
        <v>-</v>
      </c>
      <c r="Q88" s="41" t="str">
        <f>IF(Q81="-","-",SUM(Q81:Q86)*'3i PAAC PAP'!$G$30)</f>
        <v>-</v>
      </c>
      <c r="R88" s="41" t="str">
        <f>IF(R81="-","-",SUM(R81:R86)*'3i PAAC PAP'!$G$30)</f>
        <v>-</v>
      </c>
      <c r="S88" s="41" t="str">
        <f>IF(S81="-","-",SUM(S81:S86)*'3i PAAC PAP'!$G$30)</f>
        <v>-</v>
      </c>
      <c r="T88" s="41" t="str">
        <f>IF(T81="-","-",SUM(T81:T86)*'3i PAAC PAP'!$G$30)</f>
        <v>-</v>
      </c>
      <c r="U88" s="41" t="str">
        <f>IF(U81="-","-",SUM(U81:U86)*'3i PAAC PAP'!$G$30)</f>
        <v>-</v>
      </c>
      <c r="V88" s="41" t="str">
        <f>IF(V81="-","-",SUM(V81:V86)*'3i PAAC PAP'!$G$30)</f>
        <v>-</v>
      </c>
      <c r="W88" s="41" t="str">
        <f>IF(W81="-","-",SUM(W81:W86)*'3i PAAC PAP'!$G$30)</f>
        <v>-</v>
      </c>
      <c r="X88" s="41" t="str">
        <f>IF(X81="-","-",SUM(X81:X86)*'3i PAAC PAP'!$G$30)</f>
        <v>-</v>
      </c>
      <c r="Y88" s="41" t="str">
        <f>IF(Y81="-","-",SUM(Y81:Y86)*'3i PAAC PAP'!$G$30)</f>
        <v>-</v>
      </c>
      <c r="Z88" s="41" t="str">
        <f>IF(Z81="-","-",SUM(Z81:Z86)*'3i PAAC PAP'!$G$30)</f>
        <v>-</v>
      </c>
      <c r="AA88" s="29"/>
    </row>
    <row r="89" spans="1:27" s="30" customFormat="1" ht="11.5" x14ac:dyDescent="0.25">
      <c r="A89" s="273">
        <v>9</v>
      </c>
      <c r="B89" s="142" t="s">
        <v>398</v>
      </c>
      <c r="C89" s="142" t="s">
        <v>548</v>
      </c>
      <c r="D89" s="133" t="s">
        <v>325</v>
      </c>
      <c r="E89" s="134"/>
      <c r="F89" s="31"/>
      <c r="G89" s="41">
        <f>IF(G83="-","-",SUM(G81:G88)*'3j EBIT'!$E$12)</f>
        <v>9.4348141947062665</v>
      </c>
      <c r="H89" s="41">
        <f>IF(H83="-","-",SUM(H81:H88)*'3j EBIT'!$E$12)</f>
        <v>8.6394591829738907</v>
      </c>
      <c r="I89" s="41">
        <f>IF(I83="-","-",SUM(I81:I88)*'3j EBIT'!$E$12)</f>
        <v>7.9614485631815617</v>
      </c>
      <c r="J89" s="41">
        <f>IF(J83="-","-",SUM(J81:J88)*'3j EBIT'!$E$12)</f>
        <v>7.6871505831474494</v>
      </c>
      <c r="K89" s="41">
        <f>IF(K83="-","-",SUM(K81:K88)*'3j EBIT'!$E$12)</f>
        <v>8.3294014730712167</v>
      </c>
      <c r="L89" s="41">
        <f>IF(L83="-","-",SUM(L81:L88)*'3j EBIT'!$E$12)</f>
        <v>8.3174277886080077</v>
      </c>
      <c r="M89" s="41">
        <f>IF(M83="-","-",SUM(M81:M88)*'3j EBIT'!$E$12)</f>
        <v>8.7884856211738711</v>
      </c>
      <c r="N89" s="41">
        <f>IF(N83="-","-",SUM(N81:N88)*'3j EBIT'!$E$12)</f>
        <v>9.4439668893426116</v>
      </c>
      <c r="O89" s="31"/>
      <c r="P89" s="41" t="str">
        <f>IF(P83="-","-",SUM(P81:P88)*'3j EBIT'!$E$11)</f>
        <v>-</v>
      </c>
      <c r="Q89" s="41" t="str">
        <f>IF(Q83="-","-",SUM(Q81:Q88)*'3j EBIT'!$E$11)</f>
        <v>-</v>
      </c>
      <c r="R89" s="41" t="str">
        <f>IF(R83="-","-",SUM(R81:R88)*'3j EBIT'!$E$11)</f>
        <v>-</v>
      </c>
      <c r="S89" s="41" t="str">
        <f>IF(S83="-","-",SUM(S81:S88)*'3j EBIT'!$E$11)</f>
        <v>-</v>
      </c>
      <c r="T89" s="41" t="str">
        <f>IF(T83="-","-",SUM(T81:T88)*'3j EBIT'!$E$11)</f>
        <v>-</v>
      </c>
      <c r="U89" s="41" t="str">
        <f>IF(U83="-","-",SUM(U81:U88)*'3j EBIT'!$E$11)</f>
        <v>-</v>
      </c>
      <c r="V89" s="41" t="str">
        <f>IF(V83="-","-",SUM(V81:V88)*'3j EBIT'!$E$11)</f>
        <v>-</v>
      </c>
      <c r="W89" s="41" t="str">
        <f>IF(W83="-","-",SUM(W81:W88)*'3j EBIT'!$E$11)</f>
        <v>-</v>
      </c>
      <c r="X89" s="41" t="str">
        <f>IF(X83="-","-",SUM(X81:X88)*'3j EBIT'!$E$11)</f>
        <v>-</v>
      </c>
      <c r="Y89" s="41" t="str">
        <f>IF(Y83="-","-",SUM(Y81:Y88)*'3j EBIT'!$E$11)</f>
        <v>-</v>
      </c>
      <c r="Z89" s="41" t="str">
        <f>IF(Z83="-","-",SUM(Z81:Z88)*'3j EBIT'!$E$11)</f>
        <v>-</v>
      </c>
      <c r="AA89" s="29"/>
    </row>
    <row r="90" spans="1:27" s="30" customFormat="1" ht="11.5" x14ac:dyDescent="0.25">
      <c r="A90" s="273">
        <v>10</v>
      </c>
      <c r="B90" s="142" t="s">
        <v>294</v>
      </c>
      <c r="C90" s="190" t="s">
        <v>549</v>
      </c>
      <c r="D90" s="133" t="s">
        <v>325</v>
      </c>
      <c r="E90" s="134"/>
      <c r="F90" s="31"/>
      <c r="G90" s="41">
        <f>IF(G85="-","-",SUM(G81:G83,G85:G89)*'3k HAP'!$E$13)</f>
        <v>5.5220824912791091</v>
      </c>
      <c r="H90" s="41">
        <f>IF(H85="-","-",SUM(H81:H83,H85:H89)*'3k HAP'!$E$13)</f>
        <v>4.9045675537594731</v>
      </c>
      <c r="I90" s="41">
        <f>IF(I85="-","-",SUM(I81:I83,I85:I89)*'3k HAP'!$E$13)</f>
        <v>4.3471011142894618</v>
      </c>
      <c r="J90" s="41">
        <f>IF(J85="-","-",SUM(J81:J83,J85:J89)*'3k HAP'!$E$13)</f>
        <v>4.1391735603585742</v>
      </c>
      <c r="K90" s="41">
        <f>IF(K85="-","-",SUM(K81:K83,K85:K89)*'3k HAP'!$E$13)</f>
        <v>4.7006806397788479</v>
      </c>
      <c r="L90" s="41">
        <f>IF(L85="-","-",SUM(L81:L83,L85:L89)*'3k HAP'!$E$13)</f>
        <v>4.6910368136793492</v>
      </c>
      <c r="M90" s="41">
        <f>IF(M85="-","-",SUM(M81:M83,M85:M89)*'3k HAP'!$E$13)</f>
        <v>5.015904879644582</v>
      </c>
      <c r="N90" s="41">
        <f>IF(N85="-","-",SUM(N81:N83,N85:N89)*'3k HAP'!$E$13)</f>
        <v>5.5237792994670967</v>
      </c>
      <c r="O90" s="31"/>
      <c r="P90" s="41">
        <f>IF(P85="-","-",SUM(P81:P83,P85:P89)*'3k HAP'!$E$13)</f>
        <v>1.4060293723500201</v>
      </c>
      <c r="Q90" s="41" t="str">
        <f>IF(Q85="-","-",SUM(Q81:Q83,Q85:Q89)*'3k HAP'!$E$13)</f>
        <v>-</v>
      </c>
      <c r="R90" s="41" t="str">
        <f>IF(R85="-","-",SUM(R81:R83,R85:R89)*'3k HAP'!$E$13)</f>
        <v>-</v>
      </c>
      <c r="S90" s="41" t="str">
        <f>IF(S85="-","-",SUM(S81:S83,S85:S89)*'3k HAP'!$E$13)</f>
        <v>-</v>
      </c>
      <c r="T90" s="41" t="str">
        <f>IF(T85="-","-",SUM(T81:T83,T85:T89)*'3k HAP'!$E$13)</f>
        <v>-</v>
      </c>
      <c r="U90" s="41" t="str">
        <f>IF(U85="-","-",SUM(U81:U83,U85:U89)*'3k HAP'!$E$13)</f>
        <v>-</v>
      </c>
      <c r="V90" s="41" t="str">
        <f>IF(V85="-","-",SUM(V81:V83,V85:V89)*'3k HAP'!$E$13)</f>
        <v>-</v>
      </c>
      <c r="W90" s="41" t="str">
        <f>IF(W85="-","-",SUM(W81:W83,W85:W89)*'3k HAP'!$E$13)</f>
        <v>-</v>
      </c>
      <c r="X90" s="41" t="str">
        <f>IF(X85="-","-",SUM(X81:X83,X85:X89)*'3k HAP'!$E$13)</f>
        <v>-</v>
      </c>
      <c r="Y90" s="41" t="str">
        <f>IF(Y85="-","-",SUM(Y81:Y83,Y85:Y89)*'3k HAP'!$E$13)</f>
        <v>-</v>
      </c>
      <c r="Z90" s="41" t="str">
        <f>IF(Z85="-","-",SUM(Z81:Z83,Z85:Z89)*'3k HAP'!$E$13)</f>
        <v>-</v>
      </c>
      <c r="AA90" s="29"/>
    </row>
    <row r="91" spans="1:27" s="30" customFormat="1" ht="11.5" x14ac:dyDescent="0.25">
      <c r="A91" s="273">
        <v>11</v>
      </c>
      <c r="B91" s="142" t="s">
        <v>46</v>
      </c>
      <c r="C91" s="142" t="str">
        <f>B91&amp;"_"&amp;D91</f>
        <v>Total_North West</v>
      </c>
      <c r="D91" s="133" t="s">
        <v>325</v>
      </c>
      <c r="E91" s="134"/>
      <c r="F91" s="31"/>
      <c r="G91" s="41">
        <f t="shared" ref="G91:N91" si="12">IF(G69="-","-",SUM(G81:G90))</f>
        <v>511.52606482842043</v>
      </c>
      <c r="H91" s="41">
        <f t="shared" si="12"/>
        <v>468.25240478799083</v>
      </c>
      <c r="I91" s="41">
        <f t="shared" si="12"/>
        <v>431.33215826597421</v>
      </c>
      <c r="J91" s="41">
        <f t="shared" si="12"/>
        <v>416.41319694074025</v>
      </c>
      <c r="K91" s="41">
        <f t="shared" si="12"/>
        <v>451.41963332712464</v>
      </c>
      <c r="L91" s="41">
        <f t="shared" si="12"/>
        <v>450.76782189744569</v>
      </c>
      <c r="M91" s="41">
        <f t="shared" si="12"/>
        <v>476.35626529944335</v>
      </c>
      <c r="N91" s="41">
        <f t="shared" si="12"/>
        <v>512.01863510157875</v>
      </c>
      <c r="O91" s="31"/>
      <c r="P91" s="41" t="str">
        <f t="shared" ref="P91:Z91" si="13">IF(P81="-","-",SUM(P81:P90))</f>
        <v>-</v>
      </c>
      <c r="Q91" s="41" t="str">
        <f t="shared" si="13"/>
        <v>-</v>
      </c>
      <c r="R91" s="41" t="str">
        <f t="shared" si="13"/>
        <v>-</v>
      </c>
      <c r="S91" s="41" t="str">
        <f t="shared" si="13"/>
        <v>-</v>
      </c>
      <c r="T91" s="41" t="str">
        <f t="shared" si="13"/>
        <v>-</v>
      </c>
      <c r="U91" s="41" t="str">
        <f t="shared" si="13"/>
        <v>-</v>
      </c>
      <c r="V91" s="41" t="str">
        <f t="shared" si="13"/>
        <v>-</v>
      </c>
      <c r="W91" s="41" t="str">
        <f t="shared" si="13"/>
        <v>-</v>
      </c>
      <c r="X91" s="41" t="str">
        <f t="shared" si="13"/>
        <v>-</v>
      </c>
      <c r="Y91" s="41" t="str">
        <f t="shared" si="13"/>
        <v>-</v>
      </c>
      <c r="Z91" s="41" t="str">
        <f t="shared" si="13"/>
        <v>-</v>
      </c>
      <c r="AA91" s="29"/>
    </row>
    <row r="92" spans="1:27" s="30" customFormat="1" ht="11.5" x14ac:dyDescent="0.25">
      <c r="A92" s="273">
        <v>1</v>
      </c>
      <c r="B92" s="138" t="s">
        <v>353</v>
      </c>
      <c r="C92" s="138" t="s">
        <v>344</v>
      </c>
      <c r="D92" s="141" t="s">
        <v>326</v>
      </c>
      <c r="E92" s="137"/>
      <c r="F92" s="31"/>
      <c r="G92" s="135">
        <f>IF('3a DF'!H$42="-","-",'3a DF'!H$42)</f>
        <v>252.96949846751136</v>
      </c>
      <c r="H92" s="135">
        <f>IF('3a DF'!I$42="-","-",'3a DF'!I$42)</f>
        <v>211.39291100152178</v>
      </c>
      <c r="I92" s="135">
        <f>IF('3a DF'!J$42="-","-",'3a DF'!J$42)</f>
        <v>172.96493375656357</v>
      </c>
      <c r="J92" s="135">
        <f>IF('3a DF'!K$42="-","-",'3a DF'!K$42)</f>
        <v>158.62999149566321</v>
      </c>
      <c r="K92" s="135">
        <f>IF('3a DF'!L$42="-","-",'3a DF'!L$42)</f>
        <v>198.69632812507541</v>
      </c>
      <c r="L92" s="135">
        <f>IF('3a DF'!M$42="-","-",'3a DF'!M$42)</f>
        <v>197.0243587635365</v>
      </c>
      <c r="M92" s="135">
        <f>IF('3a DF'!N$42="-","-",'3a DF'!N$42)</f>
        <v>213.56709457345295</v>
      </c>
      <c r="N92" s="135">
        <f>IF('3a DF'!O$42="-","-",'3a DF'!O$42)</f>
        <v>240.8727144110012</v>
      </c>
      <c r="O92" s="31"/>
      <c r="P92" s="135" t="str">
        <f>IF('3a DF'!Q$42="-","-",'3a DF'!Q$42)</f>
        <v>-</v>
      </c>
      <c r="Q92" s="135" t="str">
        <f>IF('3a DF'!R$42="-","-",'3a DF'!R$42)</f>
        <v>-</v>
      </c>
      <c r="R92" s="135" t="str">
        <f>IF('3a DF'!S$42="-","-",'3a DF'!S$42)</f>
        <v>-</v>
      </c>
      <c r="S92" s="135" t="str">
        <f>IF('3a DF'!T$42="-","-",'3a DF'!T$42)</f>
        <v>-</v>
      </c>
      <c r="T92" s="135" t="str">
        <f>IF('3a DF'!U$42="-","-",'3a DF'!U$42)</f>
        <v>-</v>
      </c>
      <c r="U92" s="135" t="str">
        <f>IF('3a DF'!V$42="-","-",'3a DF'!V$42)</f>
        <v>-</v>
      </c>
      <c r="V92" s="135" t="str">
        <f>IF('3a DF'!W$42="-","-",'3a DF'!W$42)</f>
        <v>-</v>
      </c>
      <c r="W92" s="135" t="str">
        <f>IF('3a DF'!X$42="-","-",'3a DF'!X$42)</f>
        <v>-</v>
      </c>
      <c r="X92" s="135" t="str">
        <f>IF('3a DF'!Y$42="-","-",'3a DF'!Y$42)</f>
        <v>-</v>
      </c>
      <c r="Y92" s="135" t="str">
        <f>IF('3a DF'!Z$42="-","-",'3a DF'!Z$42)</f>
        <v>-</v>
      </c>
      <c r="Z92" s="135" t="str">
        <f>IF('3a DF'!AA$42="-","-",'3a DF'!AA$42)</f>
        <v>-</v>
      </c>
      <c r="AA92" s="29"/>
    </row>
    <row r="93" spans="1:27" s="30" customFormat="1" ht="11.5" x14ac:dyDescent="0.25">
      <c r="A93" s="273">
        <v>2</v>
      </c>
      <c r="B93" s="138" t="s">
        <v>353</v>
      </c>
      <c r="C93" s="138" t="s">
        <v>303</v>
      </c>
      <c r="D93" s="141" t="s">
        <v>326</v>
      </c>
      <c r="E93" s="137"/>
      <c r="F93" s="31"/>
      <c r="G93" s="135" t="s">
        <v>336</v>
      </c>
      <c r="H93" s="135" t="s">
        <v>336</v>
      </c>
      <c r="I93" s="135" t="s">
        <v>336</v>
      </c>
      <c r="J93" s="135" t="s">
        <v>336</v>
      </c>
      <c r="K93" s="135" t="s">
        <v>336</v>
      </c>
      <c r="L93" s="135" t="s">
        <v>336</v>
      </c>
      <c r="M93" s="135" t="s">
        <v>336</v>
      </c>
      <c r="N93" s="135" t="s">
        <v>336</v>
      </c>
      <c r="O93" s="31"/>
      <c r="P93" s="135" t="s">
        <v>336</v>
      </c>
      <c r="Q93" s="135" t="s">
        <v>336</v>
      </c>
      <c r="R93" s="135" t="s">
        <v>336</v>
      </c>
      <c r="S93" s="135" t="s">
        <v>336</v>
      </c>
      <c r="T93" s="135" t="s">
        <v>336</v>
      </c>
      <c r="U93" s="135" t="s">
        <v>336</v>
      </c>
      <c r="V93" s="135" t="s">
        <v>336</v>
      </c>
      <c r="W93" s="135" t="s">
        <v>336</v>
      </c>
      <c r="X93" s="135" t="s">
        <v>336</v>
      </c>
      <c r="Y93" s="135" t="s">
        <v>336</v>
      </c>
      <c r="Z93" s="135" t="s">
        <v>336</v>
      </c>
      <c r="AA93" s="29"/>
    </row>
    <row r="94" spans="1:27" s="30" customFormat="1" ht="11.5" x14ac:dyDescent="0.25">
      <c r="A94" s="273">
        <v>3</v>
      </c>
      <c r="B94" s="138" t="s">
        <v>2</v>
      </c>
      <c r="C94" s="138" t="s">
        <v>345</v>
      </c>
      <c r="D94" s="141" t="s">
        <v>326</v>
      </c>
      <c r="E94" s="137"/>
      <c r="F94" s="31"/>
      <c r="G94" s="135">
        <f>IF('3c PC'!G$42="-","-",'3c PC'!G$42)</f>
        <v>21.926269106402124</v>
      </c>
      <c r="H94" s="135">
        <f>IF('3c PC'!H$42="-","-",'3c PC'!H$42)</f>
        <v>21.926269106402124</v>
      </c>
      <c r="I94" s="135">
        <f>IF('3c PC'!I$42="-","-",'3c PC'!I$42)</f>
        <v>22.64764819235609</v>
      </c>
      <c r="J94" s="135">
        <f>IF('3c PC'!J$42="-","-",'3c PC'!J$42)</f>
        <v>22.505107470829557</v>
      </c>
      <c r="K94" s="135">
        <f>IF('3c PC'!K$42="-","-",'3c PC'!K$42)</f>
        <v>19.106297226763825</v>
      </c>
      <c r="L94" s="135">
        <f>IF('3c PC'!L$42="-","-",'3c PC'!L$42)</f>
        <v>19.106297226763825</v>
      </c>
      <c r="M94" s="135">
        <f>IF('3c PC'!M$42="-","-",'3c PC'!M$42)</f>
        <v>20.852393125569616</v>
      </c>
      <c r="N94" s="135">
        <f>IF('3c PC'!N$42="-","-",'3c PC'!N$42)</f>
        <v>20.852393125569616</v>
      </c>
      <c r="O94" s="31"/>
      <c r="P94" s="135" t="str">
        <f>IF('3c PC'!P$42="-","-",'3c PC'!P$42)</f>
        <v>-</v>
      </c>
      <c r="Q94" s="135" t="str">
        <f>IF('3c PC'!Q$42="-","-",'3c PC'!Q$42)</f>
        <v>-</v>
      </c>
      <c r="R94" s="135" t="str">
        <f>IF('3c PC'!R$42="-","-",'3c PC'!R$42)</f>
        <v>-</v>
      </c>
      <c r="S94" s="135" t="str">
        <f>IF('3c PC'!S$42="-","-",'3c PC'!S$42)</f>
        <v>-</v>
      </c>
      <c r="T94" s="135" t="str">
        <f>IF('3c PC'!T$42="-","-",'3c PC'!T$42)</f>
        <v>-</v>
      </c>
      <c r="U94" s="135" t="str">
        <f>IF('3c PC'!U$42="-","-",'3c PC'!U$42)</f>
        <v>-</v>
      </c>
      <c r="V94" s="135" t="str">
        <f>IF('3c PC'!V$42="-","-",'3c PC'!V$42)</f>
        <v>-</v>
      </c>
      <c r="W94" s="135" t="str">
        <f>IF('3c PC'!W$42="-","-",'3c PC'!W$42)</f>
        <v>-</v>
      </c>
      <c r="X94" s="135" t="str">
        <f>IF('3c PC'!X$42="-","-",'3c PC'!X$42)</f>
        <v>-</v>
      </c>
      <c r="Y94" s="135" t="str">
        <f>IF('3c PC'!Y$42="-","-",'3c PC'!Y$42)</f>
        <v>-</v>
      </c>
      <c r="Z94" s="135" t="str">
        <f>IF('3c PC'!Z$42="-","-",'3c PC'!Z$42)</f>
        <v>-</v>
      </c>
      <c r="AA94" s="29"/>
    </row>
    <row r="95" spans="1:27" s="30" customFormat="1" ht="11.5" x14ac:dyDescent="0.25">
      <c r="A95" s="273">
        <v>4</v>
      </c>
      <c r="B95" s="138" t="s">
        <v>355</v>
      </c>
      <c r="C95" s="138" t="s">
        <v>346</v>
      </c>
      <c r="D95" s="141" t="s">
        <v>326</v>
      </c>
      <c r="E95" s="137"/>
      <c r="F95" s="31"/>
      <c r="G95" s="135">
        <f>IF('3e NC-Gas'!F51="-","-",'3e NC-Gas'!F51)</f>
        <v>137.46522368866408</v>
      </c>
      <c r="H95" s="135">
        <f>IF('3e NC-Gas'!G51="-","-",'3e NC-Gas'!G51)</f>
        <v>137.46522368866408</v>
      </c>
      <c r="I95" s="135">
        <f>IF('3e NC-Gas'!H51="-","-",'3e NC-Gas'!H51)</f>
        <v>137.17207637429522</v>
      </c>
      <c r="J95" s="135">
        <f>IF('3e NC-Gas'!I51="-","-",'3e NC-Gas'!I51)</f>
        <v>136.82407637346552</v>
      </c>
      <c r="K95" s="135">
        <f>IF('3e NC-Gas'!J51="-","-",'3e NC-Gas'!J51)</f>
        <v>133.63288526126215</v>
      </c>
      <c r="L95" s="135">
        <f>IF('3e NC-Gas'!K51="-","-",'3e NC-Gas'!K51)</f>
        <v>133.65688526131936</v>
      </c>
      <c r="M95" s="135">
        <f>IF('3e NC-Gas'!L51="-","-",'3e NC-Gas'!L51)</f>
        <v>139.85820031131738</v>
      </c>
      <c r="N95" s="135">
        <f>IF('3e NC-Gas'!M51="-","-",'3e NC-Gas'!M51)</f>
        <v>139.93020031148905</v>
      </c>
      <c r="O95" s="31"/>
      <c r="P95" s="135" t="str">
        <f>IF('3e NC-Gas'!O51="-","-",'3e NC-Gas'!O51)</f>
        <v>-</v>
      </c>
      <c r="Q95" s="135" t="str">
        <f>IF('3e NC-Gas'!P51="-","-",'3e NC-Gas'!P51)</f>
        <v>-</v>
      </c>
      <c r="R95" s="135" t="str">
        <f>IF('3e NC-Gas'!Q51="-","-",'3e NC-Gas'!Q51)</f>
        <v>-</v>
      </c>
      <c r="S95" s="135" t="str">
        <f>IF('3e NC-Gas'!R51="-","-",'3e NC-Gas'!R51)</f>
        <v>-</v>
      </c>
      <c r="T95" s="135" t="str">
        <f>IF('3e NC-Gas'!S51="-","-",'3e NC-Gas'!S51)</f>
        <v>-</v>
      </c>
      <c r="U95" s="135" t="str">
        <f>IF('3e NC-Gas'!T51="-","-",'3e NC-Gas'!T51)</f>
        <v>-</v>
      </c>
      <c r="V95" s="135" t="str">
        <f>IF('3e NC-Gas'!U51="-","-",'3e NC-Gas'!U51)</f>
        <v>-</v>
      </c>
      <c r="W95" s="135" t="str">
        <f>IF('3e NC-Gas'!V51="-","-",'3e NC-Gas'!V51)</f>
        <v>-</v>
      </c>
      <c r="X95" s="135" t="str">
        <f>IF('3e NC-Gas'!W51="-","-",'3e NC-Gas'!W51)</f>
        <v>-</v>
      </c>
      <c r="Y95" s="135" t="str">
        <f>IF('3e NC-Gas'!X51="-","-",'3e NC-Gas'!X51)</f>
        <v>-</v>
      </c>
      <c r="Z95" s="135" t="str">
        <f>IF('3e NC-Gas'!Y51="-","-",'3e NC-Gas'!Y51)</f>
        <v>-</v>
      </c>
      <c r="AA95" s="29"/>
    </row>
    <row r="96" spans="1:27" s="30" customFormat="1" ht="11.5" x14ac:dyDescent="0.25">
      <c r="A96" s="273">
        <v>5</v>
      </c>
      <c r="B96" s="138" t="s">
        <v>352</v>
      </c>
      <c r="C96" s="138" t="s">
        <v>347</v>
      </c>
      <c r="D96" s="141" t="s">
        <v>326</v>
      </c>
      <c r="E96" s="137"/>
      <c r="F96" s="31"/>
      <c r="G96" s="135">
        <f>IF('3f CPIH'!C$16="-","-",'3g OC '!$E$12*('3f CPIH'!C$16/'3f CPIH'!$G$16))</f>
        <v>87.253590101747221</v>
      </c>
      <c r="H96" s="135">
        <f>IF('3f CPIH'!D$16="-","-",'3g OC '!$E$12*('3f CPIH'!D$16/'3f CPIH'!$G$16))</f>
        <v>87.428271963812776</v>
      </c>
      <c r="I96" s="135">
        <f>IF('3f CPIH'!E$16="-","-",'3g OC '!$E$12*('3f CPIH'!E$16/'3f CPIH'!$G$16))</f>
        <v>87.690294756911129</v>
      </c>
      <c r="J96" s="135">
        <f>IF('3f CPIH'!F$16="-","-",'3g OC '!$E$12*('3f CPIH'!F$16/'3f CPIH'!$G$16))</f>
        <v>88.214340343107807</v>
      </c>
      <c r="K96" s="135">
        <f>IF('3f CPIH'!G$16="-","-",'3g OC '!$E$12*('3f CPIH'!G$16/'3f CPIH'!$G$16))</f>
        <v>89.262431515501163</v>
      </c>
      <c r="L96" s="135">
        <f>IF('3f CPIH'!H$16="-","-",'3g OC '!$E$12*('3f CPIH'!H$16/'3f CPIH'!$G$16))</f>
        <v>90.397863618927303</v>
      </c>
      <c r="M96" s="135">
        <f>IF('3f CPIH'!I$16="-","-",'3g OC '!$E$12*('3f CPIH'!I$16/'3f CPIH'!$G$16))</f>
        <v>91.707977584418998</v>
      </c>
      <c r="N96" s="135">
        <f>IF('3f CPIH'!J$16="-","-",'3g OC '!$E$12*('3f CPIH'!J$16/'3f CPIH'!$G$16))</f>
        <v>92.494045963714029</v>
      </c>
      <c r="O96" s="31"/>
      <c r="P96" s="135">
        <f>IF('3f CPIH'!L$16="-","-",'3g OC '!$E$12*('3f CPIH'!L$16/'3f CPIH'!$G$16))</f>
        <v>92.494045963714029</v>
      </c>
      <c r="Q96" s="135" t="str">
        <f>IF('3f CPIH'!M$16="-","-",'3g OC '!$E$12*('3f CPIH'!M$16/'3f CPIH'!$G$16))</f>
        <v>-</v>
      </c>
      <c r="R96" s="135" t="str">
        <f>IF('3f CPIH'!N$16="-","-",'3g OC '!$E$12*('3f CPIH'!N$16/'3f CPIH'!$G$16))</f>
        <v>-</v>
      </c>
      <c r="S96" s="135" t="str">
        <f>IF('3f CPIH'!O$16="-","-",'3g OC '!$E$12*('3f CPIH'!O$16/'3f CPIH'!$G$16))</f>
        <v>-</v>
      </c>
      <c r="T96" s="135" t="str">
        <f>IF('3f CPIH'!P$16="-","-",'3g OC '!$E$12*('3f CPIH'!P$16/'3f CPIH'!$G$16))</f>
        <v>-</v>
      </c>
      <c r="U96" s="135" t="str">
        <f>IF('3f CPIH'!Q$16="-","-",'3g OC '!$E$12*('3f CPIH'!Q$16/'3f CPIH'!$G$16))</f>
        <v>-</v>
      </c>
      <c r="V96" s="135" t="str">
        <f>IF('3f CPIH'!R$16="-","-",'3g OC '!$E$12*('3f CPIH'!R$16/'3f CPIH'!$G$16))</f>
        <v>-</v>
      </c>
      <c r="W96" s="135" t="str">
        <f>IF('3f CPIH'!S$16="-","-",'3g OC '!$E$12*('3f CPIH'!S$16/'3f CPIH'!$G$16))</f>
        <v>-</v>
      </c>
      <c r="X96" s="135" t="str">
        <f>IF('3f CPIH'!T$16="-","-",'3g OC '!$E$12*('3f CPIH'!T$16/'3f CPIH'!$G$16))</f>
        <v>-</v>
      </c>
      <c r="Y96" s="135" t="str">
        <f>IF('3f CPIH'!U$16="-","-",'3g OC '!$E$12*('3f CPIH'!U$16/'3f CPIH'!$G$16))</f>
        <v>-</v>
      </c>
      <c r="Z96" s="135" t="str">
        <f>IF('3f CPIH'!V$16="-","-",'3g OC '!$E$12*('3f CPIH'!V$16/'3f CPIH'!$G$16))</f>
        <v>-</v>
      </c>
      <c r="AA96" s="29"/>
    </row>
    <row r="97" spans="1:27" s="30" customFormat="1" ht="11.5" x14ac:dyDescent="0.25">
      <c r="A97" s="273">
        <v>6</v>
      </c>
      <c r="B97" s="138" t="s">
        <v>352</v>
      </c>
      <c r="C97" s="138" t="s">
        <v>45</v>
      </c>
      <c r="D97" s="141" t="s">
        <v>326</v>
      </c>
      <c r="E97" s="137"/>
      <c r="F97" s="31"/>
      <c r="G97" s="135" t="s">
        <v>336</v>
      </c>
      <c r="H97" s="135" t="s">
        <v>336</v>
      </c>
      <c r="I97" s="135" t="s">
        <v>336</v>
      </c>
      <c r="J97" s="135" t="s">
        <v>336</v>
      </c>
      <c r="K97" s="135">
        <f>IF('3h SMNCC'!F$37="-","-",'3h SMNCC'!F$37)</f>
        <v>0</v>
      </c>
      <c r="L97" s="135">
        <f>IF('3h SMNCC'!G$37="-","-",'3h SMNCC'!G$37)</f>
        <v>-0.16682483423186589</v>
      </c>
      <c r="M97" s="135">
        <f>IF('3h SMNCC'!H$37="-","-",'3h SMNCC'!H$37)</f>
        <v>1.8623630218072362</v>
      </c>
      <c r="N97" s="135">
        <f>IF('3h SMNCC'!I$37="-","-",'3h SMNCC'!I$37)</f>
        <v>7.7734666259964174</v>
      </c>
      <c r="O97" s="31"/>
      <c r="P97" s="135" t="str">
        <f>IF('3h SMNCC'!K$37="-","-",'3h SMNCC'!K$37)</f>
        <v>-</v>
      </c>
      <c r="Q97" s="135" t="str">
        <f>IF('3h SMNCC'!L$37="-","-",'3h SMNCC'!L$37)</f>
        <v>-</v>
      </c>
      <c r="R97" s="135" t="str">
        <f>IF('3h SMNCC'!M$37="-","-",'3h SMNCC'!M$37)</f>
        <v>-</v>
      </c>
      <c r="S97" s="135" t="str">
        <f>IF('3h SMNCC'!N$37="-","-",'3h SMNCC'!N$37)</f>
        <v>-</v>
      </c>
      <c r="T97" s="135" t="str">
        <f>IF('3h SMNCC'!O$37="-","-",'3h SMNCC'!O$37)</f>
        <v>-</v>
      </c>
      <c r="U97" s="135" t="str">
        <f>IF('3h SMNCC'!P$37="-","-",'3h SMNCC'!P$37)</f>
        <v>-</v>
      </c>
      <c r="V97" s="135" t="str">
        <f>IF('3h SMNCC'!Q$37="-","-",'3h SMNCC'!Q$37)</f>
        <v>-</v>
      </c>
      <c r="W97" s="135" t="str">
        <f>IF('3h SMNCC'!R$37="-","-",'3h SMNCC'!R$37)</f>
        <v>-</v>
      </c>
      <c r="X97" s="135" t="str">
        <f>IF('3h SMNCC'!S$37="-","-",'3h SMNCC'!S$37)</f>
        <v>-</v>
      </c>
      <c r="Y97" s="135" t="str">
        <f>IF('3h SMNCC'!T$37="-","-",'3h SMNCC'!T$37)</f>
        <v>-</v>
      </c>
      <c r="Z97" s="135" t="str">
        <f>IF('3h SMNCC'!U$37="-","-",'3h SMNCC'!U$37)</f>
        <v>-</v>
      </c>
      <c r="AA97" s="29"/>
    </row>
    <row r="98" spans="1:27" s="30" customFormat="1" ht="11.5" x14ac:dyDescent="0.25">
      <c r="A98" s="273">
        <v>7</v>
      </c>
      <c r="B98" s="138" t="s">
        <v>352</v>
      </c>
      <c r="C98" s="138" t="s">
        <v>399</v>
      </c>
      <c r="D98" s="141" t="s">
        <v>326</v>
      </c>
      <c r="E98" s="137"/>
      <c r="F98" s="31"/>
      <c r="G98" s="135">
        <f>IF('3f CPIH'!C$16="-","-",'3i PAAC PAP'!$G$18*('3f CPIH'!C$16/'3f CPIH'!$G$16))</f>
        <v>4.3680494184605196</v>
      </c>
      <c r="H98" s="135">
        <f>IF('3f CPIH'!D$16="-","-",'3i PAAC PAP'!$G$18*('3f CPIH'!D$16/'3f CPIH'!$G$16))</f>
        <v>4.3767942621411207</v>
      </c>
      <c r="I98" s="135">
        <f>IF('3f CPIH'!E$16="-","-",'3i PAAC PAP'!$G$18*('3f CPIH'!E$16/'3f CPIH'!$G$16))</f>
        <v>4.389911527662024</v>
      </c>
      <c r="J98" s="135">
        <f>IF('3f CPIH'!F$16="-","-",'3i PAAC PAP'!$G$18*('3f CPIH'!F$16/'3f CPIH'!$G$16))</f>
        <v>4.4161460587038288</v>
      </c>
      <c r="K98" s="135">
        <f>IF('3f CPIH'!G$16="-","-",'3i PAAC PAP'!$G$18*('3f CPIH'!G$16/'3f CPIH'!$G$16))</f>
        <v>4.4686151207874385</v>
      </c>
      <c r="L98" s="135">
        <f>IF('3f CPIH'!H$16="-","-",'3i PAAC PAP'!$G$18*('3f CPIH'!H$16/'3f CPIH'!$G$16))</f>
        <v>4.5254566047113496</v>
      </c>
      <c r="M98" s="135">
        <f>IF('3f CPIH'!I$16="-","-",'3i PAAC PAP'!$G$18*('3f CPIH'!I$16/'3f CPIH'!$G$16))</f>
        <v>4.5910429323158608</v>
      </c>
      <c r="N98" s="135">
        <f>IF('3f CPIH'!J$16="-","-",'3i PAAC PAP'!$G$18*('3f CPIH'!J$16/'3f CPIH'!$G$16))</f>
        <v>4.630394728878569</v>
      </c>
      <c r="O98" s="31"/>
      <c r="P98" s="135">
        <f>IF('3f CPIH'!L$16="-","-",'3i PAAC PAP'!$G$18*('3f CPIH'!L$16/'3f CPIH'!$G$16))</f>
        <v>4.630394728878569</v>
      </c>
      <c r="Q98" s="135" t="str">
        <f>IF('3f CPIH'!M$16="-","-",'3i PAAC PAP'!$G$18*('3f CPIH'!M$16/'3f CPIH'!$G$16))</f>
        <v>-</v>
      </c>
      <c r="R98" s="135" t="str">
        <f>IF('3f CPIH'!N$16="-","-",'3i PAAC PAP'!$G$18*('3f CPIH'!N$16/'3f CPIH'!$G$16))</f>
        <v>-</v>
      </c>
      <c r="S98" s="135" t="str">
        <f>IF('3f CPIH'!O$16="-","-",'3i PAAC PAP'!$G$18*('3f CPIH'!O$16/'3f CPIH'!$G$16))</f>
        <v>-</v>
      </c>
      <c r="T98" s="135" t="str">
        <f>IF('3f CPIH'!P$16="-","-",'3i PAAC PAP'!$G$18*('3f CPIH'!P$16/'3f CPIH'!$G$16))</f>
        <v>-</v>
      </c>
      <c r="U98" s="135" t="str">
        <f>IF('3f CPIH'!Q$16="-","-",'3i PAAC PAP'!$G$18*('3f CPIH'!Q$16/'3f CPIH'!$G$16))</f>
        <v>-</v>
      </c>
      <c r="V98" s="135" t="str">
        <f>IF('3f CPIH'!R$16="-","-",'3i PAAC PAP'!$G$18*('3f CPIH'!R$16/'3f CPIH'!$G$16))</f>
        <v>-</v>
      </c>
      <c r="W98" s="135" t="str">
        <f>IF('3f CPIH'!S$16="-","-",'3i PAAC PAP'!$G$18*('3f CPIH'!S$16/'3f CPIH'!$G$16))</f>
        <v>-</v>
      </c>
      <c r="X98" s="135" t="str">
        <f>IF('3f CPIH'!T$16="-","-",'3i PAAC PAP'!$G$18*('3f CPIH'!T$16/'3f CPIH'!$G$16))</f>
        <v>-</v>
      </c>
      <c r="Y98" s="135" t="str">
        <f>IF('3f CPIH'!U$16="-","-",'3i PAAC PAP'!$G$18*('3f CPIH'!U$16/'3f CPIH'!$G$16))</f>
        <v>-</v>
      </c>
      <c r="Z98" s="135" t="str">
        <f>IF('3f CPIH'!V$16="-","-",'3i PAAC PAP'!$G$18*('3f CPIH'!V$16/'3f CPIH'!$G$16))</f>
        <v>-</v>
      </c>
      <c r="AA98" s="29"/>
    </row>
    <row r="99" spans="1:27" s="30" customFormat="1" ht="11.5" x14ac:dyDescent="0.25">
      <c r="A99" s="273">
        <v>8</v>
      </c>
      <c r="B99" s="138" t="s">
        <v>352</v>
      </c>
      <c r="C99" s="138" t="s">
        <v>417</v>
      </c>
      <c r="D99" s="141" t="s">
        <v>326</v>
      </c>
      <c r="E99" s="137"/>
      <c r="F99" s="31"/>
      <c r="G99" s="135">
        <f>IF(G92="-","-",SUM(G92:G97)*'3i PAAC PAP'!$G$30)</f>
        <v>5.6430840320118305</v>
      </c>
      <c r="H99" s="135">
        <f>IF(H92="-","-",SUM(H92:H97)*'3i PAAC PAP'!$G$30)</f>
        <v>5.1754547010776406</v>
      </c>
      <c r="I99" s="135">
        <f>IF(I92="-","-",SUM(I92:I97)*'3i PAAC PAP'!$G$30)</f>
        <v>4.7492118566834369</v>
      </c>
      <c r="J99" s="135">
        <f>IF(J92="-","-",SUM(J92:J97)*'3i PAAC PAP'!$G$30)</f>
        <v>4.5876789150511437</v>
      </c>
      <c r="K99" s="135">
        <f>IF(K92="-","-",SUM(K92:K97)*'3i PAAC PAP'!$G$30)</f>
        <v>4.9776279815038418</v>
      </c>
      <c r="L99" s="135">
        <f>IF(L92="-","-",SUM(L92:L97)*'3i PAAC PAP'!$G$30)</f>
        <v>4.9699546718809078</v>
      </c>
      <c r="M99" s="135">
        <f>IF(M92="-","-",SUM(M92:M97)*'3i PAAC PAP'!$G$30)</f>
        <v>5.2842848030673526</v>
      </c>
      <c r="N99" s="135">
        <f>IF(N92="-","-",SUM(N92:N97)*'3i PAAC PAP'!$G$30)</f>
        <v>5.6691553028339445</v>
      </c>
      <c r="O99" s="31"/>
      <c r="P99" s="135" t="str">
        <f>IF(P92="-","-",SUM(P92:P97)*'3i PAAC PAP'!$G$30)</f>
        <v>-</v>
      </c>
      <c r="Q99" s="135" t="str">
        <f>IF(Q92="-","-",SUM(Q92:Q97)*'3i PAAC PAP'!$G$30)</f>
        <v>-</v>
      </c>
      <c r="R99" s="135" t="str">
        <f>IF(R92="-","-",SUM(R92:R97)*'3i PAAC PAP'!$G$30)</f>
        <v>-</v>
      </c>
      <c r="S99" s="135" t="str">
        <f>IF(S92="-","-",SUM(S92:S97)*'3i PAAC PAP'!$G$30)</f>
        <v>-</v>
      </c>
      <c r="T99" s="135" t="str">
        <f>IF(T92="-","-",SUM(T92:T97)*'3i PAAC PAP'!$G$30)</f>
        <v>-</v>
      </c>
      <c r="U99" s="135" t="str">
        <f>IF(U92="-","-",SUM(U92:U97)*'3i PAAC PAP'!$G$30)</f>
        <v>-</v>
      </c>
      <c r="V99" s="135" t="str">
        <f>IF(V92="-","-",SUM(V92:V97)*'3i PAAC PAP'!$G$30)</f>
        <v>-</v>
      </c>
      <c r="W99" s="135" t="str">
        <f>IF(W92="-","-",SUM(W92:W97)*'3i PAAC PAP'!$G$30)</f>
        <v>-</v>
      </c>
      <c r="X99" s="135" t="str">
        <f>IF(X92="-","-",SUM(X92:X97)*'3i PAAC PAP'!$G$30)</f>
        <v>-</v>
      </c>
      <c r="Y99" s="135" t="str">
        <f>IF(Y92="-","-",SUM(Y92:Y97)*'3i PAAC PAP'!$G$30)</f>
        <v>-</v>
      </c>
      <c r="Z99" s="135" t="str">
        <f>IF(Z92="-","-",SUM(Z92:Z97)*'3i PAAC PAP'!$G$30)</f>
        <v>-</v>
      </c>
      <c r="AA99" s="29"/>
    </row>
    <row r="100" spans="1:27" s="30" customFormat="1" ht="11.5" x14ac:dyDescent="0.25">
      <c r="A100" s="273">
        <v>9</v>
      </c>
      <c r="B100" s="138" t="s">
        <v>398</v>
      </c>
      <c r="C100" s="138" t="s">
        <v>548</v>
      </c>
      <c r="D100" s="136" t="s">
        <v>326</v>
      </c>
      <c r="E100" s="137"/>
      <c r="F100" s="31"/>
      <c r="G100" s="135">
        <f>IF(G94="-","-",SUM(G92:G99)*'3j EBIT'!$E$12)</f>
        <v>9.6828885814811443</v>
      </c>
      <c r="H100" s="135">
        <f>IF(H94="-","-",SUM(H92:H99)*'3j EBIT'!$E$12)</f>
        <v>8.8875335697487703</v>
      </c>
      <c r="I100" s="135">
        <f>IF(I94="-","-",SUM(I92:I99)*'3j EBIT'!$E$12)</f>
        <v>8.1626674528249588</v>
      </c>
      <c r="J100" s="135">
        <f>IF(J94="-","-",SUM(J92:J99)*'3j EBIT'!$E$12)</f>
        <v>7.8883694724795985</v>
      </c>
      <c r="K100" s="135">
        <f>IF(K94="-","-",SUM(K92:K99)*'3j EBIT'!$E$12)</f>
        <v>8.5527395193869822</v>
      </c>
      <c r="L100" s="135">
        <f>IF(L94="-","-",SUM(L92:L99)*'3j EBIT'!$E$12)</f>
        <v>8.5407658349452404</v>
      </c>
      <c r="M100" s="135">
        <f>IF(M94="-","-",SUM(M92:M99)*'3j EBIT'!$E$12)</f>
        <v>9.0767437706870382</v>
      </c>
      <c r="N100" s="135">
        <f>IF(N94="-","-",SUM(N92:N99)*'3j EBIT'!$E$12)</f>
        <v>9.7322250389201734</v>
      </c>
      <c r="O100" s="31"/>
      <c r="P100" s="135" t="str">
        <f>IF(P94="-","-",SUM(P92:P99)*'3j EBIT'!$E$11)</f>
        <v>-</v>
      </c>
      <c r="Q100" s="135" t="str">
        <f>IF(Q94="-","-",SUM(Q92:Q99)*'3j EBIT'!$E$11)</f>
        <v>-</v>
      </c>
      <c r="R100" s="135" t="str">
        <f>IF(R94="-","-",SUM(R92:R99)*'3j EBIT'!$E$11)</f>
        <v>-</v>
      </c>
      <c r="S100" s="135" t="str">
        <f>IF(S94="-","-",SUM(S92:S99)*'3j EBIT'!$E$11)</f>
        <v>-</v>
      </c>
      <c r="T100" s="135" t="str">
        <f>IF(T94="-","-",SUM(T92:T99)*'3j EBIT'!$E$11)</f>
        <v>-</v>
      </c>
      <c r="U100" s="135" t="str">
        <f>IF(U94="-","-",SUM(U92:U99)*'3j EBIT'!$E$11)</f>
        <v>-</v>
      </c>
      <c r="V100" s="135" t="str">
        <f>IF(V94="-","-",SUM(V92:V99)*'3j EBIT'!$E$11)</f>
        <v>-</v>
      </c>
      <c r="W100" s="135" t="str">
        <f>IF(W94="-","-",SUM(W92:W99)*'3j EBIT'!$E$11)</f>
        <v>-</v>
      </c>
      <c r="X100" s="135" t="str">
        <f>IF(X94="-","-",SUM(X92:X99)*'3j EBIT'!$E$11)</f>
        <v>-</v>
      </c>
      <c r="Y100" s="135" t="str">
        <f>IF(Y94="-","-",SUM(Y92:Y99)*'3j EBIT'!$E$11)</f>
        <v>-</v>
      </c>
      <c r="Z100" s="135" t="str">
        <f>IF(Z94="-","-",SUM(Z92:Z99)*'3j EBIT'!$E$11)</f>
        <v>-</v>
      </c>
      <c r="AA100" s="29"/>
    </row>
    <row r="101" spans="1:27" s="30" customFormat="1" ht="12.4" customHeight="1" x14ac:dyDescent="0.25">
      <c r="A101" s="273">
        <v>10</v>
      </c>
      <c r="B101" s="138" t="s">
        <v>294</v>
      </c>
      <c r="C101" s="188" t="s">
        <v>549</v>
      </c>
      <c r="D101" s="136" t="s">
        <v>326</v>
      </c>
      <c r="E101" s="137"/>
      <c r="F101" s="31"/>
      <c r="G101" s="135">
        <f>IF(G96="-","-",SUM(G92:G94,G96:G100)*'3k HAP'!$E$13)</f>
        <v>5.5277848055319989</v>
      </c>
      <c r="H101" s="135">
        <f>IF(H96="-","-",SUM(H92:H94,H96:H100)*'3k HAP'!$E$13)</f>
        <v>4.9102698680123629</v>
      </c>
      <c r="I101" s="135">
        <f>IF(I96="-","-",SUM(I92:I94,I96:I100)*'3k HAP'!$E$13)</f>
        <v>4.3517263936553858</v>
      </c>
      <c r="J101" s="135">
        <f>IF(J96="-","-",SUM(J92:J94,J96:J100)*'3k HAP'!$E$13)</f>
        <v>4.143798839717344</v>
      </c>
      <c r="K101" s="135">
        <f>IF(K96="-","-",SUM(K92:K94,K96:K100)*'3k HAP'!$E$13)</f>
        <v>4.7058143568919917</v>
      </c>
      <c r="L101" s="135">
        <f>IF(L96="-","-",SUM(L92:L94,L96:L100)*'3k HAP'!$E$13)</f>
        <v>4.6961705307929869</v>
      </c>
      <c r="M101" s="135">
        <f>IF(M96="-","-",SUM(M92:M94,M96:M100)*'3k HAP'!$E$13)</f>
        <v>5.0225308702430072</v>
      </c>
      <c r="N101" s="135">
        <f>IF(N96="-","-",SUM(N92:N94,N96:N100)*'3k HAP'!$E$13)</f>
        <v>5.5304052900670024</v>
      </c>
      <c r="O101" s="31"/>
      <c r="P101" s="135">
        <f>IF(P96="-","-",SUM(P92:P94,P96:P100)*'3k HAP'!$E$13)</f>
        <v>1.4060293723500201</v>
      </c>
      <c r="Q101" s="135" t="str">
        <f>IF(Q96="-","-",SUM(Q92:Q94,Q96:Q100)*'3k HAP'!$E$13)</f>
        <v>-</v>
      </c>
      <c r="R101" s="135" t="str">
        <f>IF(R96="-","-",SUM(R92:R94,R96:R100)*'3k HAP'!$E$13)</f>
        <v>-</v>
      </c>
      <c r="S101" s="135" t="str">
        <f>IF(S96="-","-",SUM(S92:S94,S96:S100)*'3k HAP'!$E$13)</f>
        <v>-</v>
      </c>
      <c r="T101" s="135" t="str">
        <f>IF(T96="-","-",SUM(T92:T94,T96:T100)*'3k HAP'!$E$13)</f>
        <v>-</v>
      </c>
      <c r="U101" s="135" t="str">
        <f>IF(U96="-","-",SUM(U92:U94,U96:U100)*'3k HAP'!$E$13)</f>
        <v>-</v>
      </c>
      <c r="V101" s="135" t="str">
        <f>IF(V96="-","-",SUM(V92:V94,V96:V100)*'3k HAP'!$E$13)</f>
        <v>-</v>
      </c>
      <c r="W101" s="135" t="str">
        <f>IF(W96="-","-",SUM(W92:W94,W96:W100)*'3k HAP'!$E$13)</f>
        <v>-</v>
      </c>
      <c r="X101" s="135" t="str">
        <f>IF(X96="-","-",SUM(X92:X94,X96:X100)*'3k HAP'!$E$13)</f>
        <v>-</v>
      </c>
      <c r="Y101" s="135" t="str">
        <f>IF(Y96="-","-",SUM(Y92:Y94,Y96:Y100)*'3k HAP'!$E$13)</f>
        <v>-</v>
      </c>
      <c r="Z101" s="135" t="str">
        <f>IF(Z96="-","-",SUM(Z92:Z94,Z96:Z100)*'3k HAP'!$E$13)</f>
        <v>-</v>
      </c>
      <c r="AA101" s="29"/>
    </row>
    <row r="102" spans="1:27" s="30" customFormat="1" ht="11.5" x14ac:dyDescent="0.25">
      <c r="A102" s="273">
        <v>11</v>
      </c>
      <c r="B102" s="138" t="s">
        <v>46</v>
      </c>
      <c r="C102" s="138" t="str">
        <f>B102&amp;"_"&amp;D102</f>
        <v>Total_Southern</v>
      </c>
      <c r="D102" s="136" t="s">
        <v>326</v>
      </c>
      <c r="E102" s="137"/>
      <c r="F102" s="31"/>
      <c r="G102" s="135">
        <f t="shared" ref="G102:N102" si="14">IF(G80="-","-",SUM(G92:G101))</f>
        <v>524.83638820181022</v>
      </c>
      <c r="H102" s="135">
        <f t="shared" si="14"/>
        <v>481.56272816138062</v>
      </c>
      <c r="I102" s="135">
        <f t="shared" si="14"/>
        <v>442.12847031095185</v>
      </c>
      <c r="J102" s="135">
        <f t="shared" si="14"/>
        <v>427.20950896901797</v>
      </c>
      <c r="K102" s="135">
        <f t="shared" si="14"/>
        <v>463.40273910717281</v>
      </c>
      <c r="L102" s="135">
        <f t="shared" si="14"/>
        <v>462.75092767864561</v>
      </c>
      <c r="M102" s="135">
        <f t="shared" si="14"/>
        <v>491.82263099287945</v>
      </c>
      <c r="N102" s="135">
        <f t="shared" si="14"/>
        <v>527.48500079847008</v>
      </c>
      <c r="O102" s="31"/>
      <c r="P102" s="135" t="str">
        <f t="shared" ref="P102:Z102" si="15">IF(P92="-","-",SUM(P92:P101))</f>
        <v>-</v>
      </c>
      <c r="Q102" s="135" t="str">
        <f t="shared" si="15"/>
        <v>-</v>
      </c>
      <c r="R102" s="135" t="str">
        <f t="shared" si="15"/>
        <v>-</v>
      </c>
      <c r="S102" s="135" t="str">
        <f t="shared" si="15"/>
        <v>-</v>
      </c>
      <c r="T102" s="135" t="str">
        <f t="shared" si="15"/>
        <v>-</v>
      </c>
      <c r="U102" s="135" t="str">
        <f t="shared" si="15"/>
        <v>-</v>
      </c>
      <c r="V102" s="135" t="str">
        <f t="shared" si="15"/>
        <v>-</v>
      </c>
      <c r="W102" s="135" t="str">
        <f t="shared" si="15"/>
        <v>-</v>
      </c>
      <c r="X102" s="135" t="str">
        <f t="shared" si="15"/>
        <v>-</v>
      </c>
      <c r="Y102" s="135" t="str">
        <f t="shared" si="15"/>
        <v>-</v>
      </c>
      <c r="Z102" s="135" t="str">
        <f t="shared" si="15"/>
        <v>-</v>
      </c>
      <c r="AA102" s="29"/>
    </row>
    <row r="103" spans="1:27" s="30" customFormat="1" ht="11.5" x14ac:dyDescent="0.25">
      <c r="A103" s="273">
        <v>1</v>
      </c>
      <c r="B103" s="142" t="s">
        <v>353</v>
      </c>
      <c r="C103" s="142" t="s">
        <v>344</v>
      </c>
      <c r="D103" s="133" t="s">
        <v>327</v>
      </c>
      <c r="E103" s="134"/>
      <c r="F103" s="31"/>
      <c r="G103" s="41">
        <f>IF('3a DF'!H$42="-","-",'3a DF'!H$42)</f>
        <v>252.96949846751136</v>
      </c>
      <c r="H103" s="41">
        <f>IF('3a DF'!I$42="-","-",'3a DF'!I$42)</f>
        <v>211.39291100152178</v>
      </c>
      <c r="I103" s="41">
        <f>IF('3a DF'!J$42="-","-",'3a DF'!J$42)</f>
        <v>172.96493375656357</v>
      </c>
      <c r="J103" s="41">
        <f>IF('3a DF'!K$42="-","-",'3a DF'!K$42)</f>
        <v>158.62999149566321</v>
      </c>
      <c r="K103" s="41">
        <f>IF('3a DF'!L$42="-","-",'3a DF'!L$42)</f>
        <v>198.69632812507541</v>
      </c>
      <c r="L103" s="41">
        <f>IF('3a DF'!M$42="-","-",'3a DF'!M$42)</f>
        <v>197.0243587635365</v>
      </c>
      <c r="M103" s="41">
        <f>IF('3a DF'!N$42="-","-",'3a DF'!N$42)</f>
        <v>213.56709457345295</v>
      </c>
      <c r="N103" s="41">
        <f>IF('3a DF'!O$42="-","-",'3a DF'!O$42)</f>
        <v>240.8727144110012</v>
      </c>
      <c r="O103" s="31"/>
      <c r="P103" s="41" t="str">
        <f>IF('3a DF'!Q$42="-","-",'3a DF'!Q$42)</f>
        <v>-</v>
      </c>
      <c r="Q103" s="41" t="str">
        <f>IF('3a DF'!R$42="-","-",'3a DF'!R$42)</f>
        <v>-</v>
      </c>
      <c r="R103" s="41" t="str">
        <f>IF('3a DF'!S$42="-","-",'3a DF'!S$42)</f>
        <v>-</v>
      </c>
      <c r="S103" s="41" t="str">
        <f>IF('3a DF'!T$42="-","-",'3a DF'!T$42)</f>
        <v>-</v>
      </c>
      <c r="T103" s="41" t="str">
        <f>IF('3a DF'!U$42="-","-",'3a DF'!U$42)</f>
        <v>-</v>
      </c>
      <c r="U103" s="41" t="str">
        <f>IF('3a DF'!V$42="-","-",'3a DF'!V$42)</f>
        <v>-</v>
      </c>
      <c r="V103" s="41" t="str">
        <f>IF('3a DF'!W$42="-","-",'3a DF'!W$42)</f>
        <v>-</v>
      </c>
      <c r="W103" s="41" t="str">
        <f>IF('3a DF'!X$42="-","-",'3a DF'!X$42)</f>
        <v>-</v>
      </c>
      <c r="X103" s="41" t="str">
        <f>IF('3a DF'!Y$42="-","-",'3a DF'!Y$42)</f>
        <v>-</v>
      </c>
      <c r="Y103" s="41" t="str">
        <f>IF('3a DF'!Z$42="-","-",'3a DF'!Z$42)</f>
        <v>-</v>
      </c>
      <c r="Z103" s="41" t="str">
        <f>IF('3a DF'!AA$42="-","-",'3a DF'!AA$42)</f>
        <v>-</v>
      </c>
      <c r="AA103" s="29"/>
    </row>
    <row r="104" spans="1:27" s="30" customFormat="1" ht="11.5" x14ac:dyDescent="0.25">
      <c r="A104" s="273">
        <v>2</v>
      </c>
      <c r="B104" s="142" t="s">
        <v>353</v>
      </c>
      <c r="C104" s="142" t="s">
        <v>303</v>
      </c>
      <c r="D104" s="133" t="s">
        <v>327</v>
      </c>
      <c r="E104" s="134"/>
      <c r="F104" s="31"/>
      <c r="G104" s="41" t="s">
        <v>336</v>
      </c>
      <c r="H104" s="41" t="s">
        <v>336</v>
      </c>
      <c r="I104" s="41" t="s">
        <v>336</v>
      </c>
      <c r="J104" s="41" t="s">
        <v>336</v>
      </c>
      <c r="K104" s="41" t="s">
        <v>336</v>
      </c>
      <c r="L104" s="41" t="s">
        <v>336</v>
      </c>
      <c r="M104" s="41" t="s">
        <v>336</v>
      </c>
      <c r="N104" s="41" t="s">
        <v>336</v>
      </c>
      <c r="O104" s="31"/>
      <c r="P104" s="41" t="s">
        <v>336</v>
      </c>
      <c r="Q104" s="41" t="s">
        <v>336</v>
      </c>
      <c r="R104" s="41" t="s">
        <v>336</v>
      </c>
      <c r="S104" s="41" t="s">
        <v>336</v>
      </c>
      <c r="T104" s="41" t="s">
        <v>336</v>
      </c>
      <c r="U104" s="41" t="s">
        <v>336</v>
      </c>
      <c r="V104" s="41" t="s">
        <v>336</v>
      </c>
      <c r="W104" s="41" t="s">
        <v>336</v>
      </c>
      <c r="X104" s="41" t="s">
        <v>336</v>
      </c>
      <c r="Y104" s="41" t="s">
        <v>336</v>
      </c>
      <c r="Z104" s="41" t="s">
        <v>336</v>
      </c>
      <c r="AA104" s="29"/>
    </row>
    <row r="105" spans="1:27" s="30" customFormat="1" ht="11.5" x14ac:dyDescent="0.25">
      <c r="A105" s="273">
        <v>3</v>
      </c>
      <c r="B105" s="142" t="s">
        <v>2</v>
      </c>
      <c r="C105" s="142" t="s">
        <v>345</v>
      </c>
      <c r="D105" s="133" t="s">
        <v>327</v>
      </c>
      <c r="E105" s="134"/>
      <c r="F105" s="31"/>
      <c r="G105" s="41">
        <f>IF('3c PC'!G$42="-","-",'3c PC'!G$42)</f>
        <v>21.926269106402124</v>
      </c>
      <c r="H105" s="41">
        <f>IF('3c PC'!H$42="-","-",'3c PC'!H$42)</f>
        <v>21.926269106402124</v>
      </c>
      <c r="I105" s="41">
        <f>IF('3c PC'!I$42="-","-",'3c PC'!I$42)</f>
        <v>22.64764819235609</v>
      </c>
      <c r="J105" s="41">
        <f>IF('3c PC'!J$42="-","-",'3c PC'!J$42)</f>
        <v>22.505107470829557</v>
      </c>
      <c r="K105" s="41">
        <f>IF('3c PC'!K$42="-","-",'3c PC'!K$42)</f>
        <v>19.106297226763825</v>
      </c>
      <c r="L105" s="41">
        <f>IF('3c PC'!L$42="-","-",'3c PC'!L$42)</f>
        <v>19.106297226763825</v>
      </c>
      <c r="M105" s="41">
        <f>IF('3c PC'!M$42="-","-",'3c PC'!M$42)</f>
        <v>20.852393125569616</v>
      </c>
      <c r="N105" s="41">
        <f>IF('3c PC'!N$42="-","-",'3c PC'!N$42)</f>
        <v>20.852393125569616</v>
      </c>
      <c r="O105" s="31"/>
      <c r="P105" s="41" t="str">
        <f>IF('3c PC'!P$42="-","-",'3c PC'!P$42)</f>
        <v>-</v>
      </c>
      <c r="Q105" s="41" t="str">
        <f>IF('3c PC'!Q$42="-","-",'3c PC'!Q$42)</f>
        <v>-</v>
      </c>
      <c r="R105" s="41" t="str">
        <f>IF('3c PC'!R$42="-","-",'3c PC'!R$42)</f>
        <v>-</v>
      </c>
      <c r="S105" s="41" t="str">
        <f>IF('3c PC'!S$42="-","-",'3c PC'!S$42)</f>
        <v>-</v>
      </c>
      <c r="T105" s="41" t="str">
        <f>IF('3c PC'!T$42="-","-",'3c PC'!T$42)</f>
        <v>-</v>
      </c>
      <c r="U105" s="41" t="str">
        <f>IF('3c PC'!U$42="-","-",'3c PC'!U$42)</f>
        <v>-</v>
      </c>
      <c r="V105" s="41" t="str">
        <f>IF('3c PC'!V$42="-","-",'3c PC'!V$42)</f>
        <v>-</v>
      </c>
      <c r="W105" s="41" t="str">
        <f>IF('3c PC'!W$42="-","-",'3c PC'!W$42)</f>
        <v>-</v>
      </c>
      <c r="X105" s="41" t="str">
        <f>IF('3c PC'!X$42="-","-",'3c PC'!X$42)</f>
        <v>-</v>
      </c>
      <c r="Y105" s="41" t="str">
        <f>IF('3c PC'!Y$42="-","-",'3c PC'!Y$42)</f>
        <v>-</v>
      </c>
      <c r="Z105" s="41" t="str">
        <f>IF('3c PC'!Z$42="-","-",'3c PC'!Z$42)</f>
        <v>-</v>
      </c>
      <c r="AA105" s="29"/>
    </row>
    <row r="106" spans="1:27" s="30" customFormat="1" ht="11.5" x14ac:dyDescent="0.25">
      <c r="A106" s="273">
        <v>4</v>
      </c>
      <c r="B106" s="142" t="s">
        <v>355</v>
      </c>
      <c r="C106" s="142" t="s">
        <v>346</v>
      </c>
      <c r="D106" s="133" t="s">
        <v>327</v>
      </c>
      <c r="E106" s="134"/>
      <c r="F106" s="31"/>
      <c r="G106" s="41">
        <f>IF('3e NC-Gas'!F52="-","-",'3e NC-Gas'!F52)</f>
        <v>128.26455915916478</v>
      </c>
      <c r="H106" s="41">
        <f>IF('3e NC-Gas'!G52="-","-",'3e NC-Gas'!G52)</f>
        <v>128.26455915916478</v>
      </c>
      <c r="I106" s="41">
        <f>IF('3e NC-Gas'!H52="-","-",'3e NC-Gas'!H52)</f>
        <v>135.60814189994264</v>
      </c>
      <c r="J106" s="41">
        <f>IF('3e NC-Gas'!I52="-","-",'3e NC-Gas'!I52)</f>
        <v>135.26014189727204</v>
      </c>
      <c r="K106" s="41">
        <f>IF('3e NC-Gas'!J52="-","-",'3e NC-Gas'!J52)</f>
        <v>132.52066043685861</v>
      </c>
      <c r="L106" s="41">
        <f>IF('3e NC-Gas'!K52="-","-",'3e NC-Gas'!K52)</f>
        <v>132.54466043704281</v>
      </c>
      <c r="M106" s="41">
        <f>IF('3e NC-Gas'!L52="-","-",'3e NC-Gas'!L52)</f>
        <v>140.09940757171941</v>
      </c>
      <c r="N106" s="41">
        <f>IF('3e NC-Gas'!M52="-","-",'3e NC-Gas'!M52)</f>
        <v>140.17140757227193</v>
      </c>
      <c r="O106" s="31"/>
      <c r="P106" s="41" t="str">
        <f>IF('3e NC-Gas'!O52="-","-",'3e NC-Gas'!O52)</f>
        <v>-</v>
      </c>
      <c r="Q106" s="41" t="str">
        <f>IF('3e NC-Gas'!P52="-","-",'3e NC-Gas'!P52)</f>
        <v>-</v>
      </c>
      <c r="R106" s="41" t="str">
        <f>IF('3e NC-Gas'!Q52="-","-",'3e NC-Gas'!Q52)</f>
        <v>-</v>
      </c>
      <c r="S106" s="41" t="str">
        <f>IF('3e NC-Gas'!R52="-","-",'3e NC-Gas'!R52)</f>
        <v>-</v>
      </c>
      <c r="T106" s="41" t="str">
        <f>IF('3e NC-Gas'!S52="-","-",'3e NC-Gas'!S52)</f>
        <v>-</v>
      </c>
      <c r="U106" s="41" t="str">
        <f>IF('3e NC-Gas'!T52="-","-",'3e NC-Gas'!T52)</f>
        <v>-</v>
      </c>
      <c r="V106" s="41" t="str">
        <f>IF('3e NC-Gas'!U52="-","-",'3e NC-Gas'!U52)</f>
        <v>-</v>
      </c>
      <c r="W106" s="41" t="str">
        <f>IF('3e NC-Gas'!V52="-","-",'3e NC-Gas'!V52)</f>
        <v>-</v>
      </c>
      <c r="X106" s="41" t="str">
        <f>IF('3e NC-Gas'!W52="-","-",'3e NC-Gas'!W52)</f>
        <v>-</v>
      </c>
      <c r="Y106" s="41" t="str">
        <f>IF('3e NC-Gas'!X52="-","-",'3e NC-Gas'!X52)</f>
        <v>-</v>
      </c>
      <c r="Z106" s="41" t="str">
        <f>IF('3e NC-Gas'!Y52="-","-",'3e NC-Gas'!Y52)</f>
        <v>-</v>
      </c>
      <c r="AA106" s="29"/>
    </row>
    <row r="107" spans="1:27" s="30" customFormat="1" ht="11.5" x14ac:dyDescent="0.25">
      <c r="A107" s="273">
        <v>5</v>
      </c>
      <c r="B107" s="142" t="s">
        <v>352</v>
      </c>
      <c r="C107" s="142" t="s">
        <v>347</v>
      </c>
      <c r="D107" s="133" t="s">
        <v>327</v>
      </c>
      <c r="E107" s="134"/>
      <c r="F107" s="31"/>
      <c r="G107" s="41">
        <f>IF('3f CPIH'!C$16="-","-",'3g OC '!$E$12*('3f CPIH'!C$16/'3f CPIH'!$G$16))</f>
        <v>87.253590101747221</v>
      </c>
      <c r="H107" s="41">
        <f>IF('3f CPIH'!D$16="-","-",'3g OC '!$E$12*('3f CPIH'!D$16/'3f CPIH'!$G$16))</f>
        <v>87.428271963812776</v>
      </c>
      <c r="I107" s="41">
        <f>IF('3f CPIH'!E$16="-","-",'3g OC '!$E$12*('3f CPIH'!E$16/'3f CPIH'!$G$16))</f>
        <v>87.690294756911129</v>
      </c>
      <c r="J107" s="41">
        <f>IF('3f CPIH'!F$16="-","-",'3g OC '!$E$12*('3f CPIH'!F$16/'3f CPIH'!$G$16))</f>
        <v>88.214340343107807</v>
      </c>
      <c r="K107" s="41">
        <f>IF('3f CPIH'!G$16="-","-",'3g OC '!$E$12*('3f CPIH'!G$16/'3f CPIH'!$G$16))</f>
        <v>89.262431515501163</v>
      </c>
      <c r="L107" s="41">
        <f>IF('3f CPIH'!H$16="-","-",'3g OC '!$E$12*('3f CPIH'!H$16/'3f CPIH'!$G$16))</f>
        <v>90.397863618927303</v>
      </c>
      <c r="M107" s="41">
        <f>IF('3f CPIH'!I$16="-","-",'3g OC '!$E$12*('3f CPIH'!I$16/'3f CPIH'!$G$16))</f>
        <v>91.707977584418998</v>
      </c>
      <c r="N107" s="41">
        <f>IF('3f CPIH'!J$16="-","-",'3g OC '!$E$12*('3f CPIH'!J$16/'3f CPIH'!$G$16))</f>
        <v>92.494045963714029</v>
      </c>
      <c r="O107" s="31"/>
      <c r="P107" s="41">
        <f>IF('3f CPIH'!L$16="-","-",'3g OC '!$E$12*('3f CPIH'!L$16/'3f CPIH'!$G$16))</f>
        <v>92.494045963714029</v>
      </c>
      <c r="Q107" s="41" t="str">
        <f>IF('3f CPIH'!M$16="-","-",'3g OC '!$E$12*('3f CPIH'!M$16/'3f CPIH'!$G$16))</f>
        <v>-</v>
      </c>
      <c r="R107" s="41" t="str">
        <f>IF('3f CPIH'!N$16="-","-",'3g OC '!$E$12*('3f CPIH'!N$16/'3f CPIH'!$G$16))</f>
        <v>-</v>
      </c>
      <c r="S107" s="41" t="str">
        <f>IF('3f CPIH'!O$16="-","-",'3g OC '!$E$12*('3f CPIH'!O$16/'3f CPIH'!$G$16))</f>
        <v>-</v>
      </c>
      <c r="T107" s="41" t="str">
        <f>IF('3f CPIH'!P$16="-","-",'3g OC '!$E$12*('3f CPIH'!P$16/'3f CPIH'!$G$16))</f>
        <v>-</v>
      </c>
      <c r="U107" s="41" t="str">
        <f>IF('3f CPIH'!Q$16="-","-",'3g OC '!$E$12*('3f CPIH'!Q$16/'3f CPIH'!$G$16))</f>
        <v>-</v>
      </c>
      <c r="V107" s="41" t="str">
        <f>IF('3f CPIH'!R$16="-","-",'3g OC '!$E$12*('3f CPIH'!R$16/'3f CPIH'!$G$16))</f>
        <v>-</v>
      </c>
      <c r="W107" s="41" t="str">
        <f>IF('3f CPIH'!S$16="-","-",'3g OC '!$E$12*('3f CPIH'!S$16/'3f CPIH'!$G$16))</f>
        <v>-</v>
      </c>
      <c r="X107" s="41" t="str">
        <f>IF('3f CPIH'!T$16="-","-",'3g OC '!$E$12*('3f CPIH'!T$16/'3f CPIH'!$G$16))</f>
        <v>-</v>
      </c>
      <c r="Y107" s="41" t="str">
        <f>IF('3f CPIH'!U$16="-","-",'3g OC '!$E$12*('3f CPIH'!U$16/'3f CPIH'!$G$16))</f>
        <v>-</v>
      </c>
      <c r="Z107" s="41" t="str">
        <f>IF('3f CPIH'!V$16="-","-",'3g OC '!$E$12*('3f CPIH'!V$16/'3f CPIH'!$G$16))</f>
        <v>-</v>
      </c>
      <c r="AA107" s="29"/>
    </row>
    <row r="108" spans="1:27" s="30" customFormat="1" ht="11.5" x14ac:dyDescent="0.25">
      <c r="A108" s="273">
        <v>6</v>
      </c>
      <c r="B108" s="142" t="s">
        <v>352</v>
      </c>
      <c r="C108" s="142" t="s">
        <v>45</v>
      </c>
      <c r="D108" s="133" t="s">
        <v>327</v>
      </c>
      <c r="E108" s="134"/>
      <c r="F108" s="31"/>
      <c r="G108" s="41" t="s">
        <v>336</v>
      </c>
      <c r="H108" s="41" t="s">
        <v>336</v>
      </c>
      <c r="I108" s="41" t="s">
        <v>336</v>
      </c>
      <c r="J108" s="41" t="s">
        <v>336</v>
      </c>
      <c r="K108" s="41">
        <f>IF('3h SMNCC'!F$37="-","-",'3h SMNCC'!F$37)</f>
        <v>0</v>
      </c>
      <c r="L108" s="41">
        <f>IF('3h SMNCC'!G$37="-","-",'3h SMNCC'!G$37)</f>
        <v>-0.16682483423186589</v>
      </c>
      <c r="M108" s="41">
        <f>IF('3h SMNCC'!H$37="-","-",'3h SMNCC'!H$37)</f>
        <v>1.8623630218072362</v>
      </c>
      <c r="N108" s="41">
        <f>IF('3h SMNCC'!I$37="-","-",'3h SMNCC'!I$37)</f>
        <v>7.7734666259964174</v>
      </c>
      <c r="O108" s="31"/>
      <c r="P108" s="41" t="str">
        <f>IF('3h SMNCC'!K$37="-","-",'3h SMNCC'!K$37)</f>
        <v>-</v>
      </c>
      <c r="Q108" s="41" t="str">
        <f>IF('3h SMNCC'!L$37="-","-",'3h SMNCC'!L$37)</f>
        <v>-</v>
      </c>
      <c r="R108" s="41" t="str">
        <f>IF('3h SMNCC'!M$37="-","-",'3h SMNCC'!M$37)</f>
        <v>-</v>
      </c>
      <c r="S108" s="41" t="str">
        <f>IF('3h SMNCC'!N$37="-","-",'3h SMNCC'!N$37)</f>
        <v>-</v>
      </c>
      <c r="T108" s="41" t="str">
        <f>IF('3h SMNCC'!O$37="-","-",'3h SMNCC'!O$37)</f>
        <v>-</v>
      </c>
      <c r="U108" s="41" t="str">
        <f>IF('3h SMNCC'!P$37="-","-",'3h SMNCC'!P$37)</f>
        <v>-</v>
      </c>
      <c r="V108" s="41" t="str">
        <f>IF('3h SMNCC'!Q$37="-","-",'3h SMNCC'!Q$37)</f>
        <v>-</v>
      </c>
      <c r="W108" s="41" t="str">
        <f>IF('3h SMNCC'!R$37="-","-",'3h SMNCC'!R$37)</f>
        <v>-</v>
      </c>
      <c r="X108" s="41" t="str">
        <f>IF('3h SMNCC'!S$37="-","-",'3h SMNCC'!S$37)</f>
        <v>-</v>
      </c>
      <c r="Y108" s="41" t="str">
        <f>IF('3h SMNCC'!T$37="-","-",'3h SMNCC'!T$37)</f>
        <v>-</v>
      </c>
      <c r="Z108" s="41" t="str">
        <f>IF('3h SMNCC'!U$37="-","-",'3h SMNCC'!U$37)</f>
        <v>-</v>
      </c>
      <c r="AA108" s="29"/>
    </row>
    <row r="109" spans="1:27" s="30" customFormat="1" ht="11.5" x14ac:dyDescent="0.25">
      <c r="A109" s="273">
        <v>7</v>
      </c>
      <c r="B109" s="142" t="s">
        <v>352</v>
      </c>
      <c r="C109" s="142" t="s">
        <v>399</v>
      </c>
      <c r="D109" s="133" t="s">
        <v>327</v>
      </c>
      <c r="E109" s="134"/>
      <c r="F109" s="31"/>
      <c r="G109" s="41">
        <f>IF('3f CPIH'!C$16="-","-",'3i PAAC PAP'!$G$18*('3f CPIH'!C$16/'3f CPIH'!$G$16))</f>
        <v>4.3680494184605196</v>
      </c>
      <c r="H109" s="41">
        <f>IF('3f CPIH'!D$16="-","-",'3i PAAC PAP'!$G$18*('3f CPIH'!D$16/'3f CPIH'!$G$16))</f>
        <v>4.3767942621411207</v>
      </c>
      <c r="I109" s="41">
        <f>IF('3f CPIH'!E$16="-","-",'3i PAAC PAP'!$G$18*('3f CPIH'!E$16/'3f CPIH'!$G$16))</f>
        <v>4.389911527662024</v>
      </c>
      <c r="J109" s="41">
        <f>IF('3f CPIH'!F$16="-","-",'3i PAAC PAP'!$G$18*('3f CPIH'!F$16/'3f CPIH'!$G$16))</f>
        <v>4.4161460587038288</v>
      </c>
      <c r="K109" s="41">
        <f>IF('3f CPIH'!G$16="-","-",'3i PAAC PAP'!$G$18*('3f CPIH'!G$16/'3f CPIH'!$G$16))</f>
        <v>4.4686151207874385</v>
      </c>
      <c r="L109" s="41">
        <f>IF('3f CPIH'!H$16="-","-",'3i PAAC PAP'!$G$18*('3f CPIH'!H$16/'3f CPIH'!$G$16))</f>
        <v>4.5254566047113496</v>
      </c>
      <c r="M109" s="41">
        <f>IF('3f CPIH'!I$16="-","-",'3i PAAC PAP'!$G$18*('3f CPIH'!I$16/'3f CPIH'!$G$16))</f>
        <v>4.5910429323158608</v>
      </c>
      <c r="N109" s="41">
        <f>IF('3f CPIH'!J$16="-","-",'3i PAAC PAP'!$G$18*('3f CPIH'!J$16/'3f CPIH'!$G$16))</f>
        <v>4.630394728878569</v>
      </c>
      <c r="O109" s="31"/>
      <c r="P109" s="41">
        <f>IF('3f CPIH'!L$16="-","-",'3i PAAC PAP'!$G$18*('3f CPIH'!L$16/'3f CPIH'!$G$16))</f>
        <v>4.630394728878569</v>
      </c>
      <c r="Q109" s="41" t="str">
        <f>IF('3f CPIH'!M$16="-","-",'3i PAAC PAP'!$G$18*('3f CPIH'!M$16/'3f CPIH'!$G$16))</f>
        <v>-</v>
      </c>
      <c r="R109" s="41" t="str">
        <f>IF('3f CPIH'!N$16="-","-",'3i PAAC PAP'!$G$18*('3f CPIH'!N$16/'3f CPIH'!$G$16))</f>
        <v>-</v>
      </c>
      <c r="S109" s="41" t="str">
        <f>IF('3f CPIH'!O$16="-","-",'3i PAAC PAP'!$G$18*('3f CPIH'!O$16/'3f CPIH'!$G$16))</f>
        <v>-</v>
      </c>
      <c r="T109" s="41" t="str">
        <f>IF('3f CPIH'!P$16="-","-",'3i PAAC PAP'!$G$18*('3f CPIH'!P$16/'3f CPIH'!$G$16))</f>
        <v>-</v>
      </c>
      <c r="U109" s="41" t="str">
        <f>IF('3f CPIH'!Q$16="-","-",'3i PAAC PAP'!$G$18*('3f CPIH'!Q$16/'3f CPIH'!$G$16))</f>
        <v>-</v>
      </c>
      <c r="V109" s="41" t="str">
        <f>IF('3f CPIH'!R$16="-","-",'3i PAAC PAP'!$G$18*('3f CPIH'!R$16/'3f CPIH'!$G$16))</f>
        <v>-</v>
      </c>
      <c r="W109" s="41" t="str">
        <f>IF('3f CPIH'!S$16="-","-",'3i PAAC PAP'!$G$18*('3f CPIH'!S$16/'3f CPIH'!$G$16))</f>
        <v>-</v>
      </c>
      <c r="X109" s="41" t="str">
        <f>IF('3f CPIH'!T$16="-","-",'3i PAAC PAP'!$G$18*('3f CPIH'!T$16/'3f CPIH'!$G$16))</f>
        <v>-</v>
      </c>
      <c r="Y109" s="41" t="str">
        <f>IF('3f CPIH'!U$16="-","-",'3i PAAC PAP'!$G$18*('3f CPIH'!U$16/'3f CPIH'!$G$16))</f>
        <v>-</v>
      </c>
      <c r="Z109" s="41" t="str">
        <f>IF('3f CPIH'!V$16="-","-",'3i PAAC PAP'!$G$18*('3f CPIH'!V$16/'3f CPIH'!$G$16))</f>
        <v>-</v>
      </c>
      <c r="AA109" s="29"/>
    </row>
    <row r="110" spans="1:27" s="30" customFormat="1" ht="11.5" x14ac:dyDescent="0.25">
      <c r="A110" s="273">
        <v>8</v>
      </c>
      <c r="B110" s="142" t="s">
        <v>352</v>
      </c>
      <c r="C110" s="142" t="s">
        <v>417</v>
      </c>
      <c r="D110" s="133" t="s">
        <v>327</v>
      </c>
      <c r="E110" s="134"/>
      <c r="F110" s="31"/>
      <c r="G110" s="41">
        <f>IF(G103="-","-",SUM(G103:G108)*'3i PAAC PAP'!$G$30)</f>
        <v>5.5391636801507342</v>
      </c>
      <c r="H110" s="41">
        <f>IF(H103="-","-",SUM(H103:H108)*'3i PAAC PAP'!$G$30)</f>
        <v>5.0715343492165443</v>
      </c>
      <c r="I110" s="41">
        <f>IF(I103="-","-",SUM(I103:I108)*'3i PAAC PAP'!$G$30)</f>
        <v>4.7315474129531676</v>
      </c>
      <c r="J110" s="41">
        <f>IF(J103="-","-",SUM(J103:J108)*'3i PAAC PAP'!$G$30)</f>
        <v>4.570014471300083</v>
      </c>
      <c r="K110" s="41">
        <f>IF(K103="-","-",SUM(K103:K108)*'3i PAAC PAP'!$G$30)</f>
        <v>4.9650655416137575</v>
      </c>
      <c r="L110" s="41">
        <f>IF(L103="-","-",SUM(L103:L108)*'3i PAAC PAP'!$G$30)</f>
        <v>4.957392231992257</v>
      </c>
      <c r="M110" s="41">
        <f>IF(M103="-","-",SUM(M103:M108)*'3i PAAC PAP'!$G$30)</f>
        <v>5.2870092088200087</v>
      </c>
      <c r="N110" s="41">
        <f>IF(N103="-","-",SUM(N103:N108)*'3i PAAC PAP'!$G$30)</f>
        <v>5.671879708590903</v>
      </c>
      <c r="O110" s="31"/>
      <c r="P110" s="41" t="str">
        <f>IF(P103="-","-",SUM(P103:P108)*'3i PAAC PAP'!$G$30)</f>
        <v>-</v>
      </c>
      <c r="Q110" s="41" t="str">
        <f>IF(Q103="-","-",SUM(Q103:Q108)*'3i PAAC PAP'!$G$30)</f>
        <v>-</v>
      </c>
      <c r="R110" s="41" t="str">
        <f>IF(R103="-","-",SUM(R103:R108)*'3i PAAC PAP'!$G$30)</f>
        <v>-</v>
      </c>
      <c r="S110" s="41" t="str">
        <f>IF(S103="-","-",SUM(S103:S108)*'3i PAAC PAP'!$G$30)</f>
        <v>-</v>
      </c>
      <c r="T110" s="41" t="str">
        <f>IF(T103="-","-",SUM(T103:T108)*'3i PAAC PAP'!$G$30)</f>
        <v>-</v>
      </c>
      <c r="U110" s="41" t="str">
        <f>IF(U103="-","-",SUM(U103:U108)*'3i PAAC PAP'!$G$30)</f>
        <v>-</v>
      </c>
      <c r="V110" s="41" t="str">
        <f>IF(V103="-","-",SUM(V103:V108)*'3i PAAC PAP'!$G$30)</f>
        <v>-</v>
      </c>
      <c r="W110" s="41" t="str">
        <f>IF(W103="-","-",SUM(W103:W108)*'3i PAAC PAP'!$G$30)</f>
        <v>-</v>
      </c>
      <c r="X110" s="41" t="str">
        <f>IF(X103="-","-",SUM(X103:X108)*'3i PAAC PAP'!$G$30)</f>
        <v>-</v>
      </c>
      <c r="Y110" s="41" t="str">
        <f>IF(Y103="-","-",SUM(Y103:Y108)*'3i PAAC PAP'!$G$30)</f>
        <v>-</v>
      </c>
      <c r="Z110" s="41" t="str">
        <f>IF(Z103="-","-",SUM(Z103:Z108)*'3i PAAC PAP'!$G$30)</f>
        <v>-</v>
      </c>
      <c r="AA110" s="29"/>
    </row>
    <row r="111" spans="1:27" s="30" customFormat="1" ht="11.5" x14ac:dyDescent="0.25">
      <c r="A111" s="273">
        <v>9</v>
      </c>
      <c r="B111" s="142" t="s">
        <v>398</v>
      </c>
      <c r="C111" s="142" t="s">
        <v>548</v>
      </c>
      <c r="D111" s="140" t="s">
        <v>327</v>
      </c>
      <c r="E111" s="134"/>
      <c r="F111" s="31"/>
      <c r="G111" s="41">
        <f>IF(G105="-","-",SUM(G103:G110)*'3j EBIT'!$E$12)</f>
        <v>9.5061014687352987</v>
      </c>
      <c r="H111" s="41">
        <f>IF(H105="-","-",SUM(H103:H110)*'3j EBIT'!$E$12)</f>
        <v>8.7107464570029229</v>
      </c>
      <c r="I111" s="41">
        <f>IF(I105="-","-",SUM(I103:I110)*'3j EBIT'!$E$12)</f>
        <v>8.1326170733813825</v>
      </c>
      <c r="J111" s="41">
        <f>IF(J105="-","-",SUM(J103:J110)*'3j EBIT'!$E$12)</f>
        <v>7.8583190930006523</v>
      </c>
      <c r="K111" s="41">
        <f>IF(K105="-","-",SUM(K103:K110)*'3j EBIT'!$E$12)</f>
        <v>8.5313685613654027</v>
      </c>
      <c r="L111" s="41">
        <f>IF(L105="-","-",SUM(L103:L110)*'3j EBIT'!$E$12)</f>
        <v>8.5193948769260999</v>
      </c>
      <c r="M111" s="41">
        <f>IF(M105="-","-",SUM(M103:M110)*'3j EBIT'!$E$12)</f>
        <v>9.0813784723439763</v>
      </c>
      <c r="N111" s="41">
        <f>IF(N105="-","-",SUM(N103:N110)*'3j EBIT'!$E$12)</f>
        <v>9.7368597405844319</v>
      </c>
      <c r="O111" s="31"/>
      <c r="P111" s="41" t="str">
        <f>IF(P105="-","-",SUM(P103:P110)*'3j EBIT'!$E$11)</f>
        <v>-</v>
      </c>
      <c r="Q111" s="41" t="str">
        <f>IF(Q105="-","-",SUM(Q103:Q110)*'3j EBIT'!$E$11)</f>
        <v>-</v>
      </c>
      <c r="R111" s="41" t="str">
        <f>IF(R105="-","-",SUM(R103:R110)*'3j EBIT'!$E$11)</f>
        <v>-</v>
      </c>
      <c r="S111" s="41" t="str">
        <f>IF(S105="-","-",SUM(S103:S110)*'3j EBIT'!$E$11)</f>
        <v>-</v>
      </c>
      <c r="T111" s="41" t="str">
        <f>IF(T105="-","-",SUM(T103:T110)*'3j EBIT'!$E$11)</f>
        <v>-</v>
      </c>
      <c r="U111" s="41" t="str">
        <f>IF(U105="-","-",SUM(U103:U110)*'3j EBIT'!$E$11)</f>
        <v>-</v>
      </c>
      <c r="V111" s="41" t="str">
        <f>IF(V105="-","-",SUM(V103:V110)*'3j EBIT'!$E$11)</f>
        <v>-</v>
      </c>
      <c r="W111" s="41" t="str">
        <f>IF(W105="-","-",SUM(W103:W110)*'3j EBIT'!$E$11)</f>
        <v>-</v>
      </c>
      <c r="X111" s="41" t="str">
        <f>IF(X105="-","-",SUM(X103:X110)*'3j EBIT'!$E$11)</f>
        <v>-</v>
      </c>
      <c r="Y111" s="41" t="str">
        <f>IF(Y105="-","-",SUM(Y103:Y110)*'3j EBIT'!$E$11)</f>
        <v>-</v>
      </c>
      <c r="Z111" s="41" t="str">
        <f>IF(Z105="-","-",SUM(Z103:Z110)*'3j EBIT'!$E$11)</f>
        <v>-</v>
      </c>
      <c r="AA111" s="29"/>
    </row>
    <row r="112" spans="1:27" s="30" customFormat="1" ht="11.5" x14ac:dyDescent="0.25">
      <c r="A112" s="273">
        <v>10</v>
      </c>
      <c r="B112" s="142" t="s">
        <v>294</v>
      </c>
      <c r="C112" s="190" t="s">
        <v>549</v>
      </c>
      <c r="D112" s="140" t="s">
        <v>327</v>
      </c>
      <c r="E112" s="134"/>
      <c r="F112" s="31"/>
      <c r="G112" s="41">
        <f>IF(G107="-","-",SUM(G103:G105,G107:G111)*'3k HAP'!$E$13)</f>
        <v>5.5237211225139999</v>
      </c>
      <c r="H112" s="41">
        <f>IF(H107="-","-",SUM(H103:H105,H107:H111)*'3k HAP'!$E$13)</f>
        <v>4.9062061849943639</v>
      </c>
      <c r="I112" s="41">
        <f>IF(I107="-","-",SUM(I103:I105,I107:I111)*'3k HAP'!$E$13)</f>
        <v>4.3510356463790005</v>
      </c>
      <c r="J112" s="41">
        <f>IF(J107="-","-",SUM(J103:J105,J107:J111)*'3k HAP'!$E$13)</f>
        <v>4.1431080924401451</v>
      </c>
      <c r="K112" s="41">
        <f>IF(K107="-","-",SUM(K103:K105,K107:K111)*'3k HAP'!$E$13)</f>
        <v>4.705323117469379</v>
      </c>
      <c r="L112" s="41">
        <f>IF(L107="-","-",SUM(L103:L105,L107:L111)*'3k HAP'!$E$13)</f>
        <v>4.6956792913704293</v>
      </c>
      <c r="M112" s="41">
        <f>IF(M107="-","-",SUM(M103:M105,M107:M111)*'3k HAP'!$E$13)</f>
        <v>5.0226374049226248</v>
      </c>
      <c r="N112" s="41">
        <f>IF(N107="-","-",SUM(N103:N105,N107:N111)*'3k HAP'!$E$13)</f>
        <v>5.5305118247467879</v>
      </c>
      <c r="O112" s="31"/>
      <c r="P112" s="41">
        <f>IF(P107="-","-",SUM(P103:P105,P107:P111)*'3k HAP'!$E$13)</f>
        <v>1.4060293723500201</v>
      </c>
      <c r="Q112" s="41" t="str">
        <f>IF(Q107="-","-",SUM(Q103:Q105,Q107:Q111)*'3k HAP'!$E$13)</f>
        <v>-</v>
      </c>
      <c r="R112" s="41" t="str">
        <f>IF(R107="-","-",SUM(R103:R105,R107:R111)*'3k HAP'!$E$13)</f>
        <v>-</v>
      </c>
      <c r="S112" s="41" t="str">
        <f>IF(S107="-","-",SUM(S103:S105,S107:S111)*'3k HAP'!$E$13)</f>
        <v>-</v>
      </c>
      <c r="T112" s="41" t="str">
        <f>IF(T107="-","-",SUM(T103:T105,T107:T111)*'3k HAP'!$E$13)</f>
        <v>-</v>
      </c>
      <c r="U112" s="41" t="str">
        <f>IF(U107="-","-",SUM(U103:U105,U107:U111)*'3k HAP'!$E$13)</f>
        <v>-</v>
      </c>
      <c r="V112" s="41" t="str">
        <f>IF(V107="-","-",SUM(V103:V105,V107:V111)*'3k HAP'!$E$13)</f>
        <v>-</v>
      </c>
      <c r="W112" s="41" t="str">
        <f>IF(W107="-","-",SUM(W103:W105,W107:W111)*'3k HAP'!$E$13)</f>
        <v>-</v>
      </c>
      <c r="X112" s="41" t="str">
        <f>IF(X107="-","-",SUM(X103:X105,X107:X111)*'3k HAP'!$E$13)</f>
        <v>-</v>
      </c>
      <c r="Y112" s="41" t="str">
        <f>IF(Y107="-","-",SUM(Y103:Y105,Y107:Y111)*'3k HAP'!$E$13)</f>
        <v>-</v>
      </c>
      <c r="Z112" s="41" t="str">
        <f>IF(Z107="-","-",SUM(Z103:Z105,Z107:Z111)*'3k HAP'!$E$13)</f>
        <v>-</v>
      </c>
      <c r="AA112" s="29"/>
    </row>
    <row r="113" spans="1:27" s="30" customFormat="1" ht="11.5" x14ac:dyDescent="0.25">
      <c r="A113" s="273">
        <v>11</v>
      </c>
      <c r="B113" s="142" t="s">
        <v>46</v>
      </c>
      <c r="C113" s="142" t="str">
        <f>B113&amp;"_"&amp;D113</f>
        <v>Total_South East</v>
      </c>
      <c r="D113" s="140" t="s">
        <v>327</v>
      </c>
      <c r="E113" s="134"/>
      <c r="F113" s="31"/>
      <c r="G113" s="41">
        <f t="shared" ref="G113:N113" si="16">IF(G91="-","-",SUM(G103:G112))</f>
        <v>515.35095252468614</v>
      </c>
      <c r="H113" s="41">
        <f t="shared" si="16"/>
        <v>472.07729248425642</v>
      </c>
      <c r="I113" s="41">
        <f t="shared" si="16"/>
        <v>440.51613026614893</v>
      </c>
      <c r="J113" s="41">
        <f t="shared" si="16"/>
        <v>425.59716892231728</v>
      </c>
      <c r="K113" s="41">
        <f t="shared" si="16"/>
        <v>462.25608964543494</v>
      </c>
      <c r="L113" s="41">
        <f t="shared" si="16"/>
        <v>461.60427821703865</v>
      </c>
      <c r="M113" s="41">
        <f t="shared" si="16"/>
        <v>492.0713038953707</v>
      </c>
      <c r="N113" s="41">
        <f t="shared" si="16"/>
        <v>527.73367370135395</v>
      </c>
      <c r="O113" s="31"/>
      <c r="P113" s="41" t="str">
        <f t="shared" ref="P113:Z113" si="17">IF(P103="-","-",SUM(P103:P112))</f>
        <v>-</v>
      </c>
      <c r="Q113" s="41" t="str">
        <f t="shared" si="17"/>
        <v>-</v>
      </c>
      <c r="R113" s="41" t="str">
        <f t="shared" si="17"/>
        <v>-</v>
      </c>
      <c r="S113" s="41" t="str">
        <f t="shared" si="17"/>
        <v>-</v>
      </c>
      <c r="T113" s="41" t="str">
        <f t="shared" si="17"/>
        <v>-</v>
      </c>
      <c r="U113" s="41" t="str">
        <f t="shared" si="17"/>
        <v>-</v>
      </c>
      <c r="V113" s="41" t="str">
        <f t="shared" si="17"/>
        <v>-</v>
      </c>
      <c r="W113" s="41" t="str">
        <f t="shared" si="17"/>
        <v>-</v>
      </c>
      <c r="X113" s="41" t="str">
        <f t="shared" si="17"/>
        <v>-</v>
      </c>
      <c r="Y113" s="41" t="str">
        <f t="shared" si="17"/>
        <v>-</v>
      </c>
      <c r="Z113" s="41" t="str">
        <f t="shared" si="17"/>
        <v>-</v>
      </c>
      <c r="AA113" s="29"/>
    </row>
    <row r="114" spans="1:27" s="30" customFormat="1" ht="11.5" x14ac:dyDescent="0.25">
      <c r="A114" s="273">
        <v>1</v>
      </c>
      <c r="B114" s="138" t="s">
        <v>353</v>
      </c>
      <c r="C114" s="138" t="s">
        <v>344</v>
      </c>
      <c r="D114" s="141" t="s">
        <v>328</v>
      </c>
      <c r="E114" s="137"/>
      <c r="F114" s="31"/>
      <c r="G114" s="135">
        <f>IF('3a DF'!H$42="-","-",'3a DF'!H$42)</f>
        <v>252.96949846751136</v>
      </c>
      <c r="H114" s="135">
        <f>IF('3a DF'!I$42="-","-",'3a DF'!I$42)</f>
        <v>211.39291100152178</v>
      </c>
      <c r="I114" s="135">
        <f>IF('3a DF'!J$42="-","-",'3a DF'!J$42)</f>
        <v>172.96493375656357</v>
      </c>
      <c r="J114" s="135">
        <f>IF('3a DF'!K$42="-","-",'3a DF'!K$42)</f>
        <v>158.62999149566321</v>
      </c>
      <c r="K114" s="135">
        <f>IF('3a DF'!L$42="-","-",'3a DF'!L$42)</f>
        <v>198.69632812507541</v>
      </c>
      <c r="L114" s="135">
        <f>IF('3a DF'!M$42="-","-",'3a DF'!M$42)</f>
        <v>197.0243587635365</v>
      </c>
      <c r="M114" s="135">
        <f>IF('3a DF'!N$42="-","-",'3a DF'!N$42)</f>
        <v>213.56709457345295</v>
      </c>
      <c r="N114" s="135">
        <f>IF('3a DF'!O$42="-","-",'3a DF'!O$42)</f>
        <v>240.8727144110012</v>
      </c>
      <c r="O114" s="31"/>
      <c r="P114" s="135" t="str">
        <f>IF('3a DF'!Q$42="-","-",'3a DF'!Q$42)</f>
        <v>-</v>
      </c>
      <c r="Q114" s="135" t="str">
        <f>IF('3a DF'!R$42="-","-",'3a DF'!R$42)</f>
        <v>-</v>
      </c>
      <c r="R114" s="135" t="str">
        <f>IF('3a DF'!S$42="-","-",'3a DF'!S$42)</f>
        <v>-</v>
      </c>
      <c r="S114" s="135" t="str">
        <f>IF('3a DF'!T$42="-","-",'3a DF'!T$42)</f>
        <v>-</v>
      </c>
      <c r="T114" s="135" t="str">
        <f>IF('3a DF'!U$42="-","-",'3a DF'!U$42)</f>
        <v>-</v>
      </c>
      <c r="U114" s="135" t="str">
        <f>IF('3a DF'!V$42="-","-",'3a DF'!V$42)</f>
        <v>-</v>
      </c>
      <c r="V114" s="135" t="str">
        <f>IF('3a DF'!W$42="-","-",'3a DF'!W$42)</f>
        <v>-</v>
      </c>
      <c r="W114" s="135" t="str">
        <f>IF('3a DF'!X$42="-","-",'3a DF'!X$42)</f>
        <v>-</v>
      </c>
      <c r="X114" s="135" t="str">
        <f>IF('3a DF'!Y$42="-","-",'3a DF'!Y$42)</f>
        <v>-</v>
      </c>
      <c r="Y114" s="135" t="str">
        <f>IF('3a DF'!Z$42="-","-",'3a DF'!Z$42)</f>
        <v>-</v>
      </c>
      <c r="Z114" s="135" t="str">
        <f>IF('3a DF'!AA$42="-","-",'3a DF'!AA$42)</f>
        <v>-</v>
      </c>
      <c r="AA114" s="29"/>
    </row>
    <row r="115" spans="1:27" s="30" customFormat="1" ht="11.5" x14ac:dyDescent="0.25">
      <c r="A115" s="273">
        <v>2</v>
      </c>
      <c r="B115" s="138" t="s">
        <v>353</v>
      </c>
      <c r="C115" s="138" t="s">
        <v>303</v>
      </c>
      <c r="D115" s="141" t="s">
        <v>328</v>
      </c>
      <c r="E115" s="137"/>
      <c r="F115" s="31"/>
      <c r="G115" s="135" t="s">
        <v>336</v>
      </c>
      <c r="H115" s="135" t="s">
        <v>336</v>
      </c>
      <c r="I115" s="135" t="s">
        <v>336</v>
      </c>
      <c r="J115" s="135" t="s">
        <v>336</v>
      </c>
      <c r="K115" s="135" t="s">
        <v>336</v>
      </c>
      <c r="L115" s="135" t="s">
        <v>336</v>
      </c>
      <c r="M115" s="135" t="s">
        <v>336</v>
      </c>
      <c r="N115" s="135" t="s">
        <v>336</v>
      </c>
      <c r="O115" s="31"/>
      <c r="P115" s="135" t="s">
        <v>336</v>
      </c>
      <c r="Q115" s="135" t="s">
        <v>336</v>
      </c>
      <c r="R115" s="135" t="s">
        <v>336</v>
      </c>
      <c r="S115" s="135" t="s">
        <v>336</v>
      </c>
      <c r="T115" s="135" t="s">
        <v>336</v>
      </c>
      <c r="U115" s="135" t="s">
        <v>336</v>
      </c>
      <c r="V115" s="135" t="s">
        <v>336</v>
      </c>
      <c r="W115" s="135" t="s">
        <v>336</v>
      </c>
      <c r="X115" s="135" t="s">
        <v>336</v>
      </c>
      <c r="Y115" s="135" t="s">
        <v>336</v>
      </c>
      <c r="Z115" s="135" t="s">
        <v>336</v>
      </c>
      <c r="AA115" s="29"/>
    </row>
    <row r="116" spans="1:27" s="30" customFormat="1" ht="11.5" x14ac:dyDescent="0.25">
      <c r="A116" s="273">
        <v>3</v>
      </c>
      <c r="B116" s="138" t="s">
        <v>2</v>
      </c>
      <c r="C116" s="138" t="s">
        <v>345</v>
      </c>
      <c r="D116" s="141" t="s">
        <v>328</v>
      </c>
      <c r="E116" s="137"/>
      <c r="F116" s="31"/>
      <c r="G116" s="135">
        <f>IF('3c PC'!G$42="-","-",'3c PC'!G$42)</f>
        <v>21.926269106402124</v>
      </c>
      <c r="H116" s="135">
        <f>IF('3c PC'!H$42="-","-",'3c PC'!H$42)</f>
        <v>21.926269106402124</v>
      </c>
      <c r="I116" s="135">
        <f>IF('3c PC'!I$42="-","-",'3c PC'!I$42)</f>
        <v>22.64764819235609</v>
      </c>
      <c r="J116" s="135">
        <f>IF('3c PC'!J$42="-","-",'3c PC'!J$42)</f>
        <v>22.505107470829557</v>
      </c>
      <c r="K116" s="135">
        <f>IF('3c PC'!K$42="-","-",'3c PC'!K$42)</f>
        <v>19.106297226763825</v>
      </c>
      <c r="L116" s="135">
        <f>IF('3c PC'!L$42="-","-",'3c PC'!L$42)</f>
        <v>19.106297226763825</v>
      </c>
      <c r="M116" s="135">
        <f>IF('3c PC'!M$42="-","-",'3c PC'!M$42)</f>
        <v>20.852393125569616</v>
      </c>
      <c r="N116" s="135">
        <f>IF('3c PC'!N$42="-","-",'3c PC'!N$42)</f>
        <v>20.852393125569616</v>
      </c>
      <c r="O116" s="31"/>
      <c r="P116" s="135" t="str">
        <f>IF('3c PC'!P$42="-","-",'3c PC'!P$42)</f>
        <v>-</v>
      </c>
      <c r="Q116" s="135" t="str">
        <f>IF('3c PC'!Q$42="-","-",'3c PC'!Q$42)</f>
        <v>-</v>
      </c>
      <c r="R116" s="135" t="str">
        <f>IF('3c PC'!R$42="-","-",'3c PC'!R$42)</f>
        <v>-</v>
      </c>
      <c r="S116" s="135" t="str">
        <f>IF('3c PC'!S$42="-","-",'3c PC'!S$42)</f>
        <v>-</v>
      </c>
      <c r="T116" s="135" t="str">
        <f>IF('3c PC'!T$42="-","-",'3c PC'!T$42)</f>
        <v>-</v>
      </c>
      <c r="U116" s="135" t="str">
        <f>IF('3c PC'!U$42="-","-",'3c PC'!U$42)</f>
        <v>-</v>
      </c>
      <c r="V116" s="135" t="str">
        <f>IF('3c PC'!V$42="-","-",'3c PC'!V$42)</f>
        <v>-</v>
      </c>
      <c r="W116" s="135" t="str">
        <f>IF('3c PC'!W$42="-","-",'3c PC'!W$42)</f>
        <v>-</v>
      </c>
      <c r="X116" s="135" t="str">
        <f>IF('3c PC'!X$42="-","-",'3c PC'!X$42)</f>
        <v>-</v>
      </c>
      <c r="Y116" s="135" t="str">
        <f>IF('3c PC'!Y$42="-","-",'3c PC'!Y$42)</f>
        <v>-</v>
      </c>
      <c r="Z116" s="135" t="str">
        <f>IF('3c PC'!Z$42="-","-",'3c PC'!Z$42)</f>
        <v>-</v>
      </c>
      <c r="AA116" s="29"/>
    </row>
    <row r="117" spans="1:27" s="30" customFormat="1" ht="11.5" x14ac:dyDescent="0.25">
      <c r="A117" s="273">
        <v>4</v>
      </c>
      <c r="B117" s="138" t="s">
        <v>355</v>
      </c>
      <c r="C117" s="138" t="s">
        <v>346</v>
      </c>
      <c r="D117" s="141" t="s">
        <v>328</v>
      </c>
      <c r="E117" s="137"/>
      <c r="F117" s="31"/>
      <c r="G117" s="135">
        <f>IF('3e NC-Gas'!F53="-","-",'3e NC-Gas'!F53)</f>
        <v>117.25912991101427</v>
      </c>
      <c r="H117" s="135">
        <f>IF('3e NC-Gas'!G53="-","-",'3e NC-Gas'!G53)</f>
        <v>117.25912991101427</v>
      </c>
      <c r="I117" s="135">
        <f>IF('3e NC-Gas'!H53="-","-",'3e NC-Gas'!H53)</f>
        <v>119.52683006717739</v>
      </c>
      <c r="J117" s="135">
        <f>IF('3e NC-Gas'!I53="-","-",'3e NC-Gas'!I53)</f>
        <v>119.17883007879314</v>
      </c>
      <c r="K117" s="135">
        <f>IF('3e NC-Gas'!J53="-","-",'3e NC-Gas'!J53)</f>
        <v>121.42513481279587</v>
      </c>
      <c r="L117" s="135">
        <f>IF('3e NC-Gas'!K53="-","-",'3e NC-Gas'!K53)</f>
        <v>121.44913481199478</v>
      </c>
      <c r="M117" s="135">
        <f>IF('3e NC-Gas'!L53="-","-",'3e NC-Gas'!L53)</f>
        <v>122.70618502036943</v>
      </c>
      <c r="N117" s="135">
        <f>IF('3e NC-Gas'!M53="-","-",'3e NC-Gas'!M53)</f>
        <v>122.77818501796618</v>
      </c>
      <c r="O117" s="31"/>
      <c r="P117" s="135" t="str">
        <f>IF('3e NC-Gas'!O53="-","-",'3e NC-Gas'!O53)</f>
        <v>-</v>
      </c>
      <c r="Q117" s="135" t="str">
        <f>IF('3e NC-Gas'!P53="-","-",'3e NC-Gas'!P53)</f>
        <v>-</v>
      </c>
      <c r="R117" s="135" t="str">
        <f>IF('3e NC-Gas'!Q53="-","-",'3e NC-Gas'!Q53)</f>
        <v>-</v>
      </c>
      <c r="S117" s="135" t="str">
        <f>IF('3e NC-Gas'!R53="-","-",'3e NC-Gas'!R53)</f>
        <v>-</v>
      </c>
      <c r="T117" s="135" t="str">
        <f>IF('3e NC-Gas'!S53="-","-",'3e NC-Gas'!S53)</f>
        <v>-</v>
      </c>
      <c r="U117" s="135" t="str">
        <f>IF('3e NC-Gas'!T53="-","-",'3e NC-Gas'!T53)</f>
        <v>-</v>
      </c>
      <c r="V117" s="135" t="str">
        <f>IF('3e NC-Gas'!U53="-","-",'3e NC-Gas'!U53)</f>
        <v>-</v>
      </c>
      <c r="W117" s="135" t="str">
        <f>IF('3e NC-Gas'!V53="-","-",'3e NC-Gas'!V53)</f>
        <v>-</v>
      </c>
      <c r="X117" s="135" t="str">
        <f>IF('3e NC-Gas'!W53="-","-",'3e NC-Gas'!W53)</f>
        <v>-</v>
      </c>
      <c r="Y117" s="135" t="str">
        <f>IF('3e NC-Gas'!X53="-","-",'3e NC-Gas'!X53)</f>
        <v>-</v>
      </c>
      <c r="Z117" s="135" t="str">
        <f>IF('3e NC-Gas'!Y53="-","-",'3e NC-Gas'!Y53)</f>
        <v>-</v>
      </c>
      <c r="AA117" s="29"/>
    </row>
    <row r="118" spans="1:27" s="30" customFormat="1" ht="11.5" x14ac:dyDescent="0.25">
      <c r="A118" s="273">
        <v>5</v>
      </c>
      <c r="B118" s="138" t="s">
        <v>352</v>
      </c>
      <c r="C118" s="138" t="s">
        <v>347</v>
      </c>
      <c r="D118" s="141" t="s">
        <v>328</v>
      </c>
      <c r="E118" s="137"/>
      <c r="F118" s="31"/>
      <c r="G118" s="135">
        <f>IF('3f CPIH'!C$16="-","-",'3g OC '!$E$12*('3f CPIH'!C$16/'3f CPIH'!$G$16))</f>
        <v>87.253590101747221</v>
      </c>
      <c r="H118" s="135">
        <f>IF('3f CPIH'!D$16="-","-",'3g OC '!$E$12*('3f CPIH'!D$16/'3f CPIH'!$G$16))</f>
        <v>87.428271963812776</v>
      </c>
      <c r="I118" s="135">
        <f>IF('3f CPIH'!E$16="-","-",'3g OC '!$E$12*('3f CPIH'!E$16/'3f CPIH'!$G$16))</f>
        <v>87.690294756911129</v>
      </c>
      <c r="J118" s="135">
        <f>IF('3f CPIH'!F$16="-","-",'3g OC '!$E$12*('3f CPIH'!F$16/'3f CPIH'!$G$16))</f>
        <v>88.214340343107807</v>
      </c>
      <c r="K118" s="135">
        <f>IF('3f CPIH'!G$16="-","-",'3g OC '!$E$12*('3f CPIH'!G$16/'3f CPIH'!$G$16))</f>
        <v>89.262431515501163</v>
      </c>
      <c r="L118" s="135">
        <f>IF('3f CPIH'!H$16="-","-",'3g OC '!$E$12*('3f CPIH'!H$16/'3f CPIH'!$G$16))</f>
        <v>90.397863618927303</v>
      </c>
      <c r="M118" s="135">
        <f>IF('3f CPIH'!I$16="-","-",'3g OC '!$E$12*('3f CPIH'!I$16/'3f CPIH'!$G$16))</f>
        <v>91.707977584418998</v>
      </c>
      <c r="N118" s="135">
        <f>IF('3f CPIH'!J$16="-","-",'3g OC '!$E$12*('3f CPIH'!J$16/'3f CPIH'!$G$16))</f>
        <v>92.494045963714029</v>
      </c>
      <c r="O118" s="31"/>
      <c r="P118" s="135">
        <f>IF('3f CPIH'!L$16="-","-",'3g OC '!$E$12*('3f CPIH'!L$16/'3f CPIH'!$G$16))</f>
        <v>92.494045963714029</v>
      </c>
      <c r="Q118" s="135" t="str">
        <f>IF('3f CPIH'!M$16="-","-",'3g OC '!$E$12*('3f CPIH'!M$16/'3f CPIH'!$G$16))</f>
        <v>-</v>
      </c>
      <c r="R118" s="135" t="str">
        <f>IF('3f CPIH'!N$16="-","-",'3g OC '!$E$12*('3f CPIH'!N$16/'3f CPIH'!$G$16))</f>
        <v>-</v>
      </c>
      <c r="S118" s="135" t="str">
        <f>IF('3f CPIH'!O$16="-","-",'3g OC '!$E$12*('3f CPIH'!O$16/'3f CPIH'!$G$16))</f>
        <v>-</v>
      </c>
      <c r="T118" s="135" t="str">
        <f>IF('3f CPIH'!P$16="-","-",'3g OC '!$E$12*('3f CPIH'!P$16/'3f CPIH'!$G$16))</f>
        <v>-</v>
      </c>
      <c r="U118" s="135" t="str">
        <f>IF('3f CPIH'!Q$16="-","-",'3g OC '!$E$12*('3f CPIH'!Q$16/'3f CPIH'!$G$16))</f>
        <v>-</v>
      </c>
      <c r="V118" s="135" t="str">
        <f>IF('3f CPIH'!R$16="-","-",'3g OC '!$E$12*('3f CPIH'!R$16/'3f CPIH'!$G$16))</f>
        <v>-</v>
      </c>
      <c r="W118" s="135" t="str">
        <f>IF('3f CPIH'!S$16="-","-",'3g OC '!$E$12*('3f CPIH'!S$16/'3f CPIH'!$G$16))</f>
        <v>-</v>
      </c>
      <c r="X118" s="135" t="str">
        <f>IF('3f CPIH'!T$16="-","-",'3g OC '!$E$12*('3f CPIH'!T$16/'3f CPIH'!$G$16))</f>
        <v>-</v>
      </c>
      <c r="Y118" s="135" t="str">
        <f>IF('3f CPIH'!U$16="-","-",'3g OC '!$E$12*('3f CPIH'!U$16/'3f CPIH'!$G$16))</f>
        <v>-</v>
      </c>
      <c r="Z118" s="135" t="str">
        <f>IF('3f CPIH'!V$16="-","-",'3g OC '!$E$12*('3f CPIH'!V$16/'3f CPIH'!$G$16))</f>
        <v>-</v>
      </c>
      <c r="AA118" s="29"/>
    </row>
    <row r="119" spans="1:27" s="30" customFormat="1" ht="11.5" x14ac:dyDescent="0.25">
      <c r="A119" s="273">
        <v>6</v>
      </c>
      <c r="B119" s="138" t="s">
        <v>352</v>
      </c>
      <c r="C119" s="138" t="s">
        <v>45</v>
      </c>
      <c r="D119" s="136" t="s">
        <v>328</v>
      </c>
      <c r="E119" s="137"/>
      <c r="F119" s="31"/>
      <c r="G119" s="135" t="s">
        <v>336</v>
      </c>
      <c r="H119" s="135" t="s">
        <v>336</v>
      </c>
      <c r="I119" s="135" t="s">
        <v>336</v>
      </c>
      <c r="J119" s="135" t="s">
        <v>336</v>
      </c>
      <c r="K119" s="135">
        <f>IF('3h SMNCC'!F$37="-","-",'3h SMNCC'!F$37)</f>
        <v>0</v>
      </c>
      <c r="L119" s="135">
        <f>IF('3h SMNCC'!G$37="-","-",'3h SMNCC'!G$37)</f>
        <v>-0.16682483423186589</v>
      </c>
      <c r="M119" s="135">
        <f>IF('3h SMNCC'!H$37="-","-",'3h SMNCC'!H$37)</f>
        <v>1.8623630218072362</v>
      </c>
      <c r="N119" s="135">
        <f>IF('3h SMNCC'!I$37="-","-",'3h SMNCC'!I$37)</f>
        <v>7.7734666259964174</v>
      </c>
      <c r="O119" s="31"/>
      <c r="P119" s="135" t="str">
        <f>IF('3h SMNCC'!K$37="-","-",'3h SMNCC'!K$37)</f>
        <v>-</v>
      </c>
      <c r="Q119" s="135" t="str">
        <f>IF('3h SMNCC'!L$37="-","-",'3h SMNCC'!L$37)</f>
        <v>-</v>
      </c>
      <c r="R119" s="135" t="str">
        <f>IF('3h SMNCC'!M$37="-","-",'3h SMNCC'!M$37)</f>
        <v>-</v>
      </c>
      <c r="S119" s="135" t="str">
        <f>IF('3h SMNCC'!N$37="-","-",'3h SMNCC'!N$37)</f>
        <v>-</v>
      </c>
      <c r="T119" s="135" t="str">
        <f>IF('3h SMNCC'!O$37="-","-",'3h SMNCC'!O$37)</f>
        <v>-</v>
      </c>
      <c r="U119" s="135" t="str">
        <f>IF('3h SMNCC'!P$37="-","-",'3h SMNCC'!P$37)</f>
        <v>-</v>
      </c>
      <c r="V119" s="135" t="str">
        <f>IF('3h SMNCC'!Q$37="-","-",'3h SMNCC'!Q$37)</f>
        <v>-</v>
      </c>
      <c r="W119" s="135" t="str">
        <f>IF('3h SMNCC'!R$37="-","-",'3h SMNCC'!R$37)</f>
        <v>-</v>
      </c>
      <c r="X119" s="135" t="str">
        <f>IF('3h SMNCC'!S$37="-","-",'3h SMNCC'!S$37)</f>
        <v>-</v>
      </c>
      <c r="Y119" s="135" t="str">
        <f>IF('3h SMNCC'!T$37="-","-",'3h SMNCC'!T$37)</f>
        <v>-</v>
      </c>
      <c r="Z119" s="135" t="str">
        <f>IF('3h SMNCC'!U$37="-","-",'3h SMNCC'!U$37)</f>
        <v>-</v>
      </c>
      <c r="AA119" s="29"/>
    </row>
    <row r="120" spans="1:27" s="30" customFormat="1" ht="12.4" customHeight="1" x14ac:dyDescent="0.25">
      <c r="A120" s="273">
        <v>7</v>
      </c>
      <c r="B120" s="138" t="s">
        <v>352</v>
      </c>
      <c r="C120" s="138" t="s">
        <v>399</v>
      </c>
      <c r="D120" s="136" t="s">
        <v>328</v>
      </c>
      <c r="E120" s="137"/>
      <c r="F120" s="31"/>
      <c r="G120" s="135">
        <f>IF('3f CPIH'!C$16="-","-",'3i PAAC PAP'!$G$18*('3f CPIH'!C$16/'3f CPIH'!$G$16))</f>
        <v>4.3680494184605196</v>
      </c>
      <c r="H120" s="135">
        <f>IF('3f CPIH'!D$16="-","-",'3i PAAC PAP'!$G$18*('3f CPIH'!D$16/'3f CPIH'!$G$16))</f>
        <v>4.3767942621411207</v>
      </c>
      <c r="I120" s="135">
        <f>IF('3f CPIH'!E$16="-","-",'3i PAAC PAP'!$G$18*('3f CPIH'!E$16/'3f CPIH'!$G$16))</f>
        <v>4.389911527662024</v>
      </c>
      <c r="J120" s="135">
        <f>IF('3f CPIH'!F$16="-","-",'3i PAAC PAP'!$G$18*('3f CPIH'!F$16/'3f CPIH'!$G$16))</f>
        <v>4.4161460587038288</v>
      </c>
      <c r="K120" s="135">
        <f>IF('3f CPIH'!G$16="-","-",'3i PAAC PAP'!$G$18*('3f CPIH'!G$16/'3f CPIH'!$G$16))</f>
        <v>4.4686151207874385</v>
      </c>
      <c r="L120" s="135">
        <f>IF('3f CPIH'!H$16="-","-",'3i PAAC PAP'!$G$18*('3f CPIH'!H$16/'3f CPIH'!$G$16))</f>
        <v>4.5254566047113496</v>
      </c>
      <c r="M120" s="135">
        <f>IF('3f CPIH'!I$16="-","-",'3i PAAC PAP'!$G$18*('3f CPIH'!I$16/'3f CPIH'!$G$16))</f>
        <v>4.5910429323158608</v>
      </c>
      <c r="N120" s="135">
        <f>IF('3f CPIH'!J$16="-","-",'3i PAAC PAP'!$G$18*('3f CPIH'!J$16/'3f CPIH'!$G$16))</f>
        <v>4.630394728878569</v>
      </c>
      <c r="O120" s="31"/>
      <c r="P120" s="135">
        <f>IF('3f CPIH'!L$16="-","-",'3i PAAC PAP'!$G$18*('3f CPIH'!L$16/'3f CPIH'!$G$16))</f>
        <v>4.630394728878569</v>
      </c>
      <c r="Q120" s="135" t="str">
        <f>IF('3f CPIH'!M$16="-","-",'3i PAAC PAP'!$G$18*('3f CPIH'!M$16/'3f CPIH'!$G$16))</f>
        <v>-</v>
      </c>
      <c r="R120" s="135" t="str">
        <f>IF('3f CPIH'!N$16="-","-",'3i PAAC PAP'!$G$18*('3f CPIH'!N$16/'3f CPIH'!$G$16))</f>
        <v>-</v>
      </c>
      <c r="S120" s="135" t="str">
        <f>IF('3f CPIH'!O$16="-","-",'3i PAAC PAP'!$G$18*('3f CPIH'!O$16/'3f CPIH'!$G$16))</f>
        <v>-</v>
      </c>
      <c r="T120" s="135" t="str">
        <f>IF('3f CPIH'!P$16="-","-",'3i PAAC PAP'!$G$18*('3f CPIH'!P$16/'3f CPIH'!$G$16))</f>
        <v>-</v>
      </c>
      <c r="U120" s="135" t="str">
        <f>IF('3f CPIH'!Q$16="-","-",'3i PAAC PAP'!$G$18*('3f CPIH'!Q$16/'3f CPIH'!$G$16))</f>
        <v>-</v>
      </c>
      <c r="V120" s="135" t="str">
        <f>IF('3f CPIH'!R$16="-","-",'3i PAAC PAP'!$G$18*('3f CPIH'!R$16/'3f CPIH'!$G$16))</f>
        <v>-</v>
      </c>
      <c r="W120" s="135" t="str">
        <f>IF('3f CPIH'!S$16="-","-",'3i PAAC PAP'!$G$18*('3f CPIH'!S$16/'3f CPIH'!$G$16))</f>
        <v>-</v>
      </c>
      <c r="X120" s="135" t="str">
        <f>IF('3f CPIH'!T$16="-","-",'3i PAAC PAP'!$G$18*('3f CPIH'!T$16/'3f CPIH'!$G$16))</f>
        <v>-</v>
      </c>
      <c r="Y120" s="135" t="str">
        <f>IF('3f CPIH'!U$16="-","-",'3i PAAC PAP'!$G$18*('3f CPIH'!U$16/'3f CPIH'!$G$16))</f>
        <v>-</v>
      </c>
      <c r="Z120" s="135" t="str">
        <f>IF('3f CPIH'!V$16="-","-",'3i PAAC PAP'!$G$18*('3f CPIH'!V$16/'3f CPIH'!$G$16))</f>
        <v>-</v>
      </c>
      <c r="AA120" s="29"/>
    </row>
    <row r="121" spans="1:27" s="30" customFormat="1" ht="11.5" x14ac:dyDescent="0.25">
      <c r="A121" s="273">
        <v>8</v>
      </c>
      <c r="B121" s="138" t="s">
        <v>352</v>
      </c>
      <c r="C121" s="138" t="s">
        <v>417</v>
      </c>
      <c r="D121" s="136" t="s">
        <v>328</v>
      </c>
      <c r="E121" s="137"/>
      <c r="F121" s="31"/>
      <c r="G121" s="135">
        <f>IF(G114="-","-",SUM(G114:G119)*'3i PAAC PAP'!$G$30)</f>
        <v>5.4148587371563126</v>
      </c>
      <c r="H121" s="135">
        <f>IF(H114="-","-",SUM(H114:H119)*'3i PAAC PAP'!$G$30)</f>
        <v>4.9472294062221227</v>
      </c>
      <c r="I121" s="135">
        <f>IF(I114="-","-",SUM(I114:I119)*'3i PAAC PAP'!$G$30)</f>
        <v>4.5499110128115436</v>
      </c>
      <c r="J121" s="135">
        <f>IF(J114="-","-",SUM(J114:J119)*'3i PAAC PAP'!$G$30)</f>
        <v>4.3883780713198215</v>
      </c>
      <c r="K121" s="135">
        <f>IF(K114="-","-",SUM(K114:K119)*'3i PAAC PAP'!$G$30)</f>
        <v>4.8397429713538074</v>
      </c>
      <c r="L121" s="135">
        <f>IF(L114="-","-",SUM(L114:L119)*'3i PAAC PAP'!$G$30)</f>
        <v>4.832069661721178</v>
      </c>
      <c r="M121" s="135">
        <f>IF(M114="-","-",SUM(M114:M119)*'3i PAAC PAP'!$G$30)</f>
        <v>5.0905549416592635</v>
      </c>
      <c r="N121" s="135">
        <f>IF(N114="-","-",SUM(N114:N119)*'3i PAAC PAP'!$G$30)</f>
        <v>5.475425441396772</v>
      </c>
      <c r="O121" s="31"/>
      <c r="P121" s="135" t="str">
        <f>IF(P114="-","-",SUM(P114:P119)*'3i PAAC PAP'!$G$30)</f>
        <v>-</v>
      </c>
      <c r="Q121" s="135" t="str">
        <f>IF(Q114="-","-",SUM(Q114:Q119)*'3i PAAC PAP'!$G$30)</f>
        <v>-</v>
      </c>
      <c r="R121" s="135" t="str">
        <f>IF(R114="-","-",SUM(R114:R119)*'3i PAAC PAP'!$G$30)</f>
        <v>-</v>
      </c>
      <c r="S121" s="135" t="str">
        <f>IF(S114="-","-",SUM(S114:S119)*'3i PAAC PAP'!$G$30)</f>
        <v>-</v>
      </c>
      <c r="T121" s="135" t="str">
        <f>IF(T114="-","-",SUM(T114:T119)*'3i PAAC PAP'!$G$30)</f>
        <v>-</v>
      </c>
      <c r="U121" s="135" t="str">
        <f>IF(U114="-","-",SUM(U114:U119)*'3i PAAC PAP'!$G$30)</f>
        <v>-</v>
      </c>
      <c r="V121" s="135" t="str">
        <f>IF(V114="-","-",SUM(V114:V119)*'3i PAAC PAP'!$G$30)</f>
        <v>-</v>
      </c>
      <c r="W121" s="135" t="str">
        <f>IF(W114="-","-",SUM(W114:W119)*'3i PAAC PAP'!$G$30)</f>
        <v>-</v>
      </c>
      <c r="X121" s="135" t="str">
        <f>IF(X114="-","-",SUM(X114:X119)*'3i PAAC PAP'!$G$30)</f>
        <v>-</v>
      </c>
      <c r="Y121" s="135" t="str">
        <f>IF(Y114="-","-",SUM(Y114:Y119)*'3i PAAC PAP'!$G$30)</f>
        <v>-</v>
      </c>
      <c r="Z121" s="135" t="str">
        <f>IF(Z114="-","-",SUM(Z114:Z119)*'3i PAAC PAP'!$G$30)</f>
        <v>-</v>
      </c>
      <c r="AA121" s="29"/>
    </row>
    <row r="122" spans="1:27" s="30" customFormat="1" ht="11.5" x14ac:dyDescent="0.25">
      <c r="A122" s="273">
        <v>9</v>
      </c>
      <c r="B122" s="138" t="s">
        <v>398</v>
      </c>
      <c r="C122" s="138" t="s">
        <v>548</v>
      </c>
      <c r="D122" s="136" t="s">
        <v>328</v>
      </c>
      <c r="E122" s="137"/>
      <c r="F122" s="31"/>
      <c r="G122" s="135">
        <f>IF(G116="-","-",SUM(G114:G121)*'3j EBIT'!$E$12)</f>
        <v>9.2946365191035429</v>
      </c>
      <c r="H122" s="135">
        <f>IF(H116="-","-",SUM(H114:H121)*'3j EBIT'!$E$12)</f>
        <v>8.4992815073711689</v>
      </c>
      <c r="I122" s="135">
        <f>IF(I116="-","-",SUM(I114:I121)*'3j EBIT'!$E$12)</f>
        <v>7.8236210569561537</v>
      </c>
      <c r="J122" s="135">
        <f>IF(J116="-","-",SUM(J114:J121)*'3j EBIT'!$E$12)</f>
        <v>7.5493230768499293</v>
      </c>
      <c r="K122" s="135">
        <f>IF(K116="-","-",SUM(K114:K121)*'3j EBIT'!$E$12)</f>
        <v>8.3181724456732731</v>
      </c>
      <c r="L122" s="135">
        <f>IF(L116="-","-",SUM(L114:L121)*'3j EBIT'!$E$12)</f>
        <v>8.3061987612150361</v>
      </c>
      <c r="M122" s="135">
        <f>IF(M116="-","-",SUM(M114:M121)*'3j EBIT'!$E$12)</f>
        <v>8.7471746127922749</v>
      </c>
      <c r="N122" s="135">
        <f>IF(N116="-","-",SUM(N114:N121)*'3j EBIT'!$E$12)</f>
        <v>9.4026558809759333</v>
      </c>
      <c r="O122" s="31"/>
      <c r="P122" s="135" t="str">
        <f>IF(P116="-","-",SUM(P114:P121)*'3j EBIT'!$E$11)</f>
        <v>-</v>
      </c>
      <c r="Q122" s="135" t="str">
        <f>IF(Q116="-","-",SUM(Q114:Q121)*'3j EBIT'!$E$11)</f>
        <v>-</v>
      </c>
      <c r="R122" s="135" t="str">
        <f>IF(R116="-","-",SUM(R114:R121)*'3j EBIT'!$E$11)</f>
        <v>-</v>
      </c>
      <c r="S122" s="135" t="str">
        <f>IF(S116="-","-",SUM(S114:S121)*'3j EBIT'!$E$11)</f>
        <v>-</v>
      </c>
      <c r="T122" s="135" t="str">
        <f>IF(T116="-","-",SUM(T114:T121)*'3j EBIT'!$E$11)</f>
        <v>-</v>
      </c>
      <c r="U122" s="135" t="str">
        <f>IF(U116="-","-",SUM(U114:U121)*'3j EBIT'!$E$11)</f>
        <v>-</v>
      </c>
      <c r="V122" s="135" t="str">
        <f>IF(V116="-","-",SUM(V114:V121)*'3j EBIT'!$E$11)</f>
        <v>-</v>
      </c>
      <c r="W122" s="135" t="str">
        <f>IF(W116="-","-",SUM(W114:W121)*'3j EBIT'!$E$11)</f>
        <v>-</v>
      </c>
      <c r="X122" s="135" t="str">
        <f>IF(X116="-","-",SUM(X114:X121)*'3j EBIT'!$E$11)</f>
        <v>-</v>
      </c>
      <c r="Y122" s="135" t="str">
        <f>IF(Y116="-","-",SUM(Y114:Y121)*'3j EBIT'!$E$11)</f>
        <v>-</v>
      </c>
      <c r="Z122" s="135" t="str">
        <f>IF(Z116="-","-",SUM(Z114:Z121)*'3j EBIT'!$E$11)</f>
        <v>-</v>
      </c>
      <c r="AA122" s="29"/>
    </row>
    <row r="123" spans="1:27" s="30" customFormat="1" ht="11.5" x14ac:dyDescent="0.25">
      <c r="A123" s="273">
        <v>10</v>
      </c>
      <c r="B123" s="138" t="s">
        <v>294</v>
      </c>
      <c r="C123" s="188" t="s">
        <v>549</v>
      </c>
      <c r="D123" s="136" t="s">
        <v>328</v>
      </c>
      <c r="E123" s="137"/>
      <c r="F123" s="31"/>
      <c r="G123" s="135">
        <f>IF(G118="-","-",SUM(G114:G116,G118:G122)*'3k HAP'!$E$13)</f>
        <v>5.5188603240577434</v>
      </c>
      <c r="H123" s="135">
        <f>IF(H118="-","-",SUM(H114:H116,H118:H122)*'3k HAP'!$E$13)</f>
        <v>4.9013453865381074</v>
      </c>
      <c r="I123" s="135">
        <f>IF(I118="-","-",SUM(I114:I116,I118:I122)*'3k HAP'!$E$13)</f>
        <v>4.3439329687851753</v>
      </c>
      <c r="J123" s="135">
        <f>IF(J118="-","-",SUM(J114:J116,J118:J122)*'3k HAP'!$E$13)</f>
        <v>4.1360054148526304</v>
      </c>
      <c r="K123" s="135">
        <f>IF(K118="-","-",SUM(K114:K116,K118:K122)*'3k HAP'!$E$13)</f>
        <v>4.7004225258969194</v>
      </c>
      <c r="L123" s="135">
        <f>IF(L118="-","-",SUM(L114:L116,L118:L122)*'3k HAP'!$E$13)</f>
        <v>4.6907786997975354</v>
      </c>
      <c r="M123" s="135">
        <f>IF(M118="-","-",SUM(M114:M116,M118:M122)*'3k HAP'!$E$13)</f>
        <v>5.0149552920835356</v>
      </c>
      <c r="N123" s="135">
        <f>IF(N118="-","-",SUM(N114:N116,N118:N122)*'3k HAP'!$E$13)</f>
        <v>5.522829711906394</v>
      </c>
      <c r="O123" s="31"/>
      <c r="P123" s="135">
        <f>IF(P118="-","-",SUM(P114:P116,P118:P122)*'3k HAP'!$E$13)</f>
        <v>1.4060293723500201</v>
      </c>
      <c r="Q123" s="135" t="str">
        <f>IF(Q118="-","-",SUM(Q114:Q116,Q118:Q122)*'3k HAP'!$E$13)</f>
        <v>-</v>
      </c>
      <c r="R123" s="135" t="str">
        <f>IF(R118="-","-",SUM(R114:R116,R118:R122)*'3k HAP'!$E$13)</f>
        <v>-</v>
      </c>
      <c r="S123" s="135" t="str">
        <f>IF(S118="-","-",SUM(S114:S116,S118:S122)*'3k HAP'!$E$13)</f>
        <v>-</v>
      </c>
      <c r="T123" s="135" t="str">
        <f>IF(T118="-","-",SUM(T114:T116,T118:T122)*'3k HAP'!$E$13)</f>
        <v>-</v>
      </c>
      <c r="U123" s="135" t="str">
        <f>IF(U118="-","-",SUM(U114:U116,U118:U122)*'3k HAP'!$E$13)</f>
        <v>-</v>
      </c>
      <c r="V123" s="135" t="str">
        <f>IF(V118="-","-",SUM(V114:V116,V118:V122)*'3k HAP'!$E$13)</f>
        <v>-</v>
      </c>
      <c r="W123" s="135" t="str">
        <f>IF(W118="-","-",SUM(W114:W116,W118:W122)*'3k HAP'!$E$13)</f>
        <v>-</v>
      </c>
      <c r="X123" s="135" t="str">
        <f>IF(X118="-","-",SUM(X114:X116,X118:X122)*'3k HAP'!$E$13)</f>
        <v>-</v>
      </c>
      <c r="Y123" s="135" t="str">
        <f>IF(Y118="-","-",SUM(Y114:Y116,Y118:Y122)*'3k HAP'!$E$13)</f>
        <v>-</v>
      </c>
      <c r="Z123" s="135" t="str">
        <f>IF(Z118="-","-",SUM(Z114:Z116,Z118:Z122)*'3k HAP'!$E$13)</f>
        <v>-</v>
      </c>
      <c r="AA123" s="29"/>
    </row>
    <row r="124" spans="1:27" s="30" customFormat="1" ht="11.5" x14ac:dyDescent="0.25">
      <c r="A124" s="273">
        <v>11</v>
      </c>
      <c r="B124" s="138" t="s">
        <v>46</v>
      </c>
      <c r="C124" s="138" t="str">
        <f>B124&amp;"_"&amp;D124</f>
        <v>Total_South Wales</v>
      </c>
      <c r="D124" s="136" t="s">
        <v>328</v>
      </c>
      <c r="E124" s="137"/>
      <c r="F124" s="31"/>
      <c r="G124" s="135">
        <f t="shared" ref="G124:N124" si="18">IF(G102="-","-",SUM(G114:G123))</f>
        <v>504.00489258545309</v>
      </c>
      <c r="H124" s="135">
        <f t="shared" si="18"/>
        <v>460.73123254502343</v>
      </c>
      <c r="I124" s="135">
        <f t="shared" si="18"/>
        <v>423.93708333922308</v>
      </c>
      <c r="J124" s="135">
        <f t="shared" si="18"/>
        <v>409.0181220101199</v>
      </c>
      <c r="K124" s="135">
        <f t="shared" si="18"/>
        <v>450.81714474384768</v>
      </c>
      <c r="L124" s="135">
        <f t="shared" si="18"/>
        <v>450.1653333144356</v>
      </c>
      <c r="M124" s="135">
        <f t="shared" si="18"/>
        <v>474.13974110446918</v>
      </c>
      <c r="N124" s="135">
        <f t="shared" si="18"/>
        <v>509.80211090740517</v>
      </c>
      <c r="O124" s="31"/>
      <c r="P124" s="135" t="str">
        <f t="shared" ref="P124:Z124" si="19">IF(P114="-","-",SUM(P114:P123))</f>
        <v>-</v>
      </c>
      <c r="Q124" s="135" t="str">
        <f t="shared" si="19"/>
        <v>-</v>
      </c>
      <c r="R124" s="135" t="str">
        <f t="shared" si="19"/>
        <v>-</v>
      </c>
      <c r="S124" s="135" t="str">
        <f t="shared" si="19"/>
        <v>-</v>
      </c>
      <c r="T124" s="135" t="str">
        <f t="shared" si="19"/>
        <v>-</v>
      </c>
      <c r="U124" s="135" t="str">
        <f t="shared" si="19"/>
        <v>-</v>
      </c>
      <c r="V124" s="135" t="str">
        <f t="shared" si="19"/>
        <v>-</v>
      </c>
      <c r="W124" s="135" t="str">
        <f t="shared" si="19"/>
        <v>-</v>
      </c>
      <c r="X124" s="135" t="str">
        <f t="shared" si="19"/>
        <v>-</v>
      </c>
      <c r="Y124" s="135" t="str">
        <f t="shared" si="19"/>
        <v>-</v>
      </c>
      <c r="Z124" s="135" t="str">
        <f t="shared" si="19"/>
        <v>-</v>
      </c>
      <c r="AA124" s="29"/>
    </row>
    <row r="125" spans="1:27" s="30" customFormat="1" ht="11.5" x14ac:dyDescent="0.25">
      <c r="A125" s="273">
        <v>1</v>
      </c>
      <c r="B125" s="142" t="s">
        <v>353</v>
      </c>
      <c r="C125" s="142" t="s">
        <v>344</v>
      </c>
      <c r="D125" s="133" t="s">
        <v>329</v>
      </c>
      <c r="E125" s="134"/>
      <c r="F125" s="31"/>
      <c r="G125" s="41">
        <f>IF('3a DF'!H$42="-","-",'3a DF'!H$42)</f>
        <v>252.96949846751136</v>
      </c>
      <c r="H125" s="41">
        <f>IF('3a DF'!I$42="-","-",'3a DF'!I$42)</f>
        <v>211.39291100152178</v>
      </c>
      <c r="I125" s="41">
        <f>IF('3a DF'!J$42="-","-",'3a DF'!J$42)</f>
        <v>172.96493375656357</v>
      </c>
      <c r="J125" s="41">
        <f>IF('3a DF'!K$42="-","-",'3a DF'!K$42)</f>
        <v>158.62999149566321</v>
      </c>
      <c r="K125" s="41">
        <f>IF('3a DF'!L$42="-","-",'3a DF'!L$42)</f>
        <v>198.69632812507541</v>
      </c>
      <c r="L125" s="41">
        <f>IF('3a DF'!M$42="-","-",'3a DF'!M$42)</f>
        <v>197.0243587635365</v>
      </c>
      <c r="M125" s="41">
        <f>IF('3a DF'!N$42="-","-",'3a DF'!N$42)</f>
        <v>213.56709457345295</v>
      </c>
      <c r="N125" s="41">
        <f>IF('3a DF'!O$42="-","-",'3a DF'!O$42)</f>
        <v>240.8727144110012</v>
      </c>
      <c r="O125" s="31"/>
      <c r="P125" s="41" t="str">
        <f>IF('3a DF'!Q$42="-","-",'3a DF'!Q$42)</f>
        <v>-</v>
      </c>
      <c r="Q125" s="41" t="str">
        <f>IF('3a DF'!R$42="-","-",'3a DF'!R$42)</f>
        <v>-</v>
      </c>
      <c r="R125" s="41" t="str">
        <f>IF('3a DF'!S$42="-","-",'3a DF'!S$42)</f>
        <v>-</v>
      </c>
      <c r="S125" s="41" t="str">
        <f>IF('3a DF'!T$42="-","-",'3a DF'!T$42)</f>
        <v>-</v>
      </c>
      <c r="T125" s="41" t="str">
        <f>IF('3a DF'!U$42="-","-",'3a DF'!U$42)</f>
        <v>-</v>
      </c>
      <c r="U125" s="41" t="str">
        <f>IF('3a DF'!V$42="-","-",'3a DF'!V$42)</f>
        <v>-</v>
      </c>
      <c r="V125" s="41" t="str">
        <f>IF('3a DF'!W$42="-","-",'3a DF'!W$42)</f>
        <v>-</v>
      </c>
      <c r="W125" s="41" t="str">
        <f>IF('3a DF'!X$42="-","-",'3a DF'!X$42)</f>
        <v>-</v>
      </c>
      <c r="X125" s="41" t="str">
        <f>IF('3a DF'!Y$42="-","-",'3a DF'!Y$42)</f>
        <v>-</v>
      </c>
      <c r="Y125" s="41" t="str">
        <f>IF('3a DF'!Z$42="-","-",'3a DF'!Z$42)</f>
        <v>-</v>
      </c>
      <c r="Z125" s="41" t="str">
        <f>IF('3a DF'!AA$42="-","-",'3a DF'!AA$42)</f>
        <v>-</v>
      </c>
      <c r="AA125" s="29"/>
    </row>
    <row r="126" spans="1:27" s="30" customFormat="1" ht="11.5" x14ac:dyDescent="0.25">
      <c r="A126" s="273">
        <v>2</v>
      </c>
      <c r="B126" s="142" t="s">
        <v>353</v>
      </c>
      <c r="C126" s="142" t="s">
        <v>303</v>
      </c>
      <c r="D126" s="133" t="s">
        <v>329</v>
      </c>
      <c r="E126" s="134"/>
      <c r="F126" s="31"/>
      <c r="G126" s="41" t="s">
        <v>336</v>
      </c>
      <c r="H126" s="41" t="s">
        <v>336</v>
      </c>
      <c r="I126" s="41" t="s">
        <v>336</v>
      </c>
      <c r="J126" s="41" t="s">
        <v>336</v>
      </c>
      <c r="K126" s="41" t="s">
        <v>336</v>
      </c>
      <c r="L126" s="41" t="s">
        <v>336</v>
      </c>
      <c r="M126" s="41" t="s">
        <v>336</v>
      </c>
      <c r="N126" s="41" t="s">
        <v>336</v>
      </c>
      <c r="O126" s="31"/>
      <c r="P126" s="41" t="s">
        <v>336</v>
      </c>
      <c r="Q126" s="41" t="s">
        <v>336</v>
      </c>
      <c r="R126" s="41" t="s">
        <v>336</v>
      </c>
      <c r="S126" s="41" t="s">
        <v>336</v>
      </c>
      <c r="T126" s="41" t="s">
        <v>336</v>
      </c>
      <c r="U126" s="41" t="s">
        <v>336</v>
      </c>
      <c r="V126" s="41" t="s">
        <v>336</v>
      </c>
      <c r="W126" s="41" t="s">
        <v>336</v>
      </c>
      <c r="X126" s="41" t="s">
        <v>336</v>
      </c>
      <c r="Y126" s="41" t="s">
        <v>336</v>
      </c>
      <c r="Z126" s="41" t="s">
        <v>336</v>
      </c>
      <c r="AA126" s="29"/>
    </row>
    <row r="127" spans="1:27" s="30" customFormat="1" ht="11.5" x14ac:dyDescent="0.25">
      <c r="A127" s="273">
        <v>3</v>
      </c>
      <c r="B127" s="142" t="s">
        <v>2</v>
      </c>
      <c r="C127" s="142" t="s">
        <v>345</v>
      </c>
      <c r="D127" s="133" t="s">
        <v>329</v>
      </c>
      <c r="E127" s="134"/>
      <c r="F127" s="31"/>
      <c r="G127" s="41">
        <f>IF('3c PC'!G$42="-","-",'3c PC'!G$42)</f>
        <v>21.926269106402124</v>
      </c>
      <c r="H127" s="41">
        <f>IF('3c PC'!H$42="-","-",'3c PC'!H$42)</f>
        <v>21.926269106402124</v>
      </c>
      <c r="I127" s="41">
        <f>IF('3c PC'!I$42="-","-",'3c PC'!I$42)</f>
        <v>22.64764819235609</v>
      </c>
      <c r="J127" s="41">
        <f>IF('3c PC'!J$42="-","-",'3c PC'!J$42)</f>
        <v>22.505107470829557</v>
      </c>
      <c r="K127" s="41">
        <f>IF('3c PC'!K$42="-","-",'3c PC'!K$42)</f>
        <v>19.106297226763825</v>
      </c>
      <c r="L127" s="41">
        <f>IF('3c PC'!L$42="-","-",'3c PC'!L$42)</f>
        <v>19.106297226763825</v>
      </c>
      <c r="M127" s="41">
        <f>IF('3c PC'!M$42="-","-",'3c PC'!M$42)</f>
        <v>20.852393125569616</v>
      </c>
      <c r="N127" s="41">
        <f>IF('3c PC'!N$42="-","-",'3c PC'!N$42)</f>
        <v>20.852393125569616</v>
      </c>
      <c r="O127" s="31"/>
      <c r="P127" s="41" t="str">
        <f>IF('3c PC'!P$42="-","-",'3c PC'!P$42)</f>
        <v>-</v>
      </c>
      <c r="Q127" s="41" t="str">
        <f>IF('3c PC'!Q$42="-","-",'3c PC'!Q$42)</f>
        <v>-</v>
      </c>
      <c r="R127" s="41" t="str">
        <f>IF('3c PC'!R$42="-","-",'3c PC'!R$42)</f>
        <v>-</v>
      </c>
      <c r="S127" s="41" t="str">
        <f>IF('3c PC'!S$42="-","-",'3c PC'!S$42)</f>
        <v>-</v>
      </c>
      <c r="T127" s="41" t="str">
        <f>IF('3c PC'!T$42="-","-",'3c PC'!T$42)</f>
        <v>-</v>
      </c>
      <c r="U127" s="41" t="str">
        <f>IF('3c PC'!U$42="-","-",'3c PC'!U$42)</f>
        <v>-</v>
      </c>
      <c r="V127" s="41" t="str">
        <f>IF('3c PC'!V$42="-","-",'3c PC'!V$42)</f>
        <v>-</v>
      </c>
      <c r="W127" s="41" t="str">
        <f>IF('3c PC'!W$42="-","-",'3c PC'!W$42)</f>
        <v>-</v>
      </c>
      <c r="X127" s="41" t="str">
        <f>IF('3c PC'!X$42="-","-",'3c PC'!X$42)</f>
        <v>-</v>
      </c>
      <c r="Y127" s="41" t="str">
        <f>IF('3c PC'!Y$42="-","-",'3c PC'!Y$42)</f>
        <v>-</v>
      </c>
      <c r="Z127" s="41" t="str">
        <f>IF('3c PC'!Z$42="-","-",'3c PC'!Z$42)</f>
        <v>-</v>
      </c>
      <c r="AA127" s="29"/>
    </row>
    <row r="128" spans="1:27" s="30" customFormat="1" ht="11.5" x14ac:dyDescent="0.25">
      <c r="A128" s="273">
        <v>4</v>
      </c>
      <c r="B128" s="142" t="s">
        <v>355</v>
      </c>
      <c r="C128" s="142" t="s">
        <v>346</v>
      </c>
      <c r="D128" s="133" t="s">
        <v>329</v>
      </c>
      <c r="E128" s="134"/>
      <c r="F128" s="31"/>
      <c r="G128" s="41">
        <f>IF('3e NC-Gas'!F54="-","-",'3e NC-Gas'!F54)</f>
        <v>131.21426541432564</v>
      </c>
      <c r="H128" s="41">
        <f>IF('3e NC-Gas'!G54="-","-",'3e NC-Gas'!G54)</f>
        <v>131.21426541432564</v>
      </c>
      <c r="I128" s="41">
        <f>IF('3e NC-Gas'!H54="-","-",'3e NC-Gas'!H54)</f>
        <v>135.2478202516063</v>
      </c>
      <c r="J128" s="41">
        <f>IF('3e NC-Gas'!I54="-","-",'3e NC-Gas'!I54)</f>
        <v>134.89982026944477</v>
      </c>
      <c r="K128" s="41">
        <f>IF('3e NC-Gas'!J54="-","-",'3e NC-Gas'!J54)</f>
        <v>133.31609533843078</v>
      </c>
      <c r="L128" s="41">
        <f>IF('3e NC-Gas'!K54="-","-",'3e NC-Gas'!K54)</f>
        <v>133.34009533720052</v>
      </c>
      <c r="M128" s="41">
        <f>IF('3e NC-Gas'!L54="-","-",'3e NC-Gas'!L54)</f>
        <v>140.85566212422739</v>
      </c>
      <c r="N128" s="41">
        <f>IF('3e NC-Gas'!M54="-","-",'3e NC-Gas'!M54)</f>
        <v>140.9276621205367</v>
      </c>
      <c r="O128" s="31"/>
      <c r="P128" s="41" t="str">
        <f>IF('3e NC-Gas'!O54="-","-",'3e NC-Gas'!O54)</f>
        <v>-</v>
      </c>
      <c r="Q128" s="41" t="str">
        <f>IF('3e NC-Gas'!P54="-","-",'3e NC-Gas'!P54)</f>
        <v>-</v>
      </c>
      <c r="R128" s="41" t="str">
        <f>IF('3e NC-Gas'!Q54="-","-",'3e NC-Gas'!Q54)</f>
        <v>-</v>
      </c>
      <c r="S128" s="41" t="str">
        <f>IF('3e NC-Gas'!R54="-","-",'3e NC-Gas'!R54)</f>
        <v>-</v>
      </c>
      <c r="T128" s="41" t="str">
        <f>IF('3e NC-Gas'!S54="-","-",'3e NC-Gas'!S54)</f>
        <v>-</v>
      </c>
      <c r="U128" s="41" t="str">
        <f>IF('3e NC-Gas'!T54="-","-",'3e NC-Gas'!T54)</f>
        <v>-</v>
      </c>
      <c r="V128" s="41" t="str">
        <f>IF('3e NC-Gas'!U54="-","-",'3e NC-Gas'!U54)</f>
        <v>-</v>
      </c>
      <c r="W128" s="41" t="str">
        <f>IF('3e NC-Gas'!V54="-","-",'3e NC-Gas'!V54)</f>
        <v>-</v>
      </c>
      <c r="X128" s="41" t="str">
        <f>IF('3e NC-Gas'!W54="-","-",'3e NC-Gas'!W54)</f>
        <v>-</v>
      </c>
      <c r="Y128" s="41" t="str">
        <f>IF('3e NC-Gas'!X54="-","-",'3e NC-Gas'!X54)</f>
        <v>-</v>
      </c>
      <c r="Z128" s="41" t="str">
        <f>IF('3e NC-Gas'!Y54="-","-",'3e NC-Gas'!Y54)</f>
        <v>-</v>
      </c>
      <c r="AA128" s="29"/>
    </row>
    <row r="129" spans="1:27" s="30" customFormat="1" ht="11.5" x14ac:dyDescent="0.25">
      <c r="A129" s="273">
        <v>5</v>
      </c>
      <c r="B129" s="142" t="s">
        <v>352</v>
      </c>
      <c r="C129" s="142" t="s">
        <v>347</v>
      </c>
      <c r="D129" s="140" t="s">
        <v>329</v>
      </c>
      <c r="E129" s="134"/>
      <c r="F129" s="31"/>
      <c r="G129" s="41">
        <f>IF('3f CPIH'!C$16="-","-",'3g OC '!$E$12*('3f CPIH'!C$16/'3f CPIH'!$G$16))</f>
        <v>87.253590101747221</v>
      </c>
      <c r="H129" s="41">
        <f>IF('3f CPIH'!D$16="-","-",'3g OC '!$E$12*('3f CPIH'!D$16/'3f CPIH'!$G$16))</f>
        <v>87.428271963812776</v>
      </c>
      <c r="I129" s="41">
        <f>IF('3f CPIH'!E$16="-","-",'3g OC '!$E$12*('3f CPIH'!E$16/'3f CPIH'!$G$16))</f>
        <v>87.690294756911129</v>
      </c>
      <c r="J129" s="41">
        <f>IF('3f CPIH'!F$16="-","-",'3g OC '!$E$12*('3f CPIH'!F$16/'3f CPIH'!$G$16))</f>
        <v>88.214340343107807</v>
      </c>
      <c r="K129" s="41">
        <f>IF('3f CPIH'!G$16="-","-",'3g OC '!$E$12*('3f CPIH'!G$16/'3f CPIH'!$G$16))</f>
        <v>89.262431515501163</v>
      </c>
      <c r="L129" s="41">
        <f>IF('3f CPIH'!H$16="-","-",'3g OC '!$E$12*('3f CPIH'!H$16/'3f CPIH'!$G$16))</f>
        <v>90.397863618927303</v>
      </c>
      <c r="M129" s="41">
        <f>IF('3f CPIH'!I$16="-","-",'3g OC '!$E$12*('3f CPIH'!I$16/'3f CPIH'!$G$16))</f>
        <v>91.707977584418998</v>
      </c>
      <c r="N129" s="41">
        <f>IF('3f CPIH'!J$16="-","-",'3g OC '!$E$12*('3f CPIH'!J$16/'3f CPIH'!$G$16))</f>
        <v>92.494045963714029</v>
      </c>
      <c r="O129" s="31"/>
      <c r="P129" s="41">
        <f>IF('3f CPIH'!L$16="-","-",'3g OC '!$E$12*('3f CPIH'!L$16/'3f CPIH'!$G$16))</f>
        <v>92.494045963714029</v>
      </c>
      <c r="Q129" s="41" t="str">
        <f>IF('3f CPIH'!M$16="-","-",'3g OC '!$E$12*('3f CPIH'!M$16/'3f CPIH'!$G$16))</f>
        <v>-</v>
      </c>
      <c r="R129" s="41" t="str">
        <f>IF('3f CPIH'!N$16="-","-",'3g OC '!$E$12*('3f CPIH'!N$16/'3f CPIH'!$G$16))</f>
        <v>-</v>
      </c>
      <c r="S129" s="41" t="str">
        <f>IF('3f CPIH'!O$16="-","-",'3g OC '!$E$12*('3f CPIH'!O$16/'3f CPIH'!$G$16))</f>
        <v>-</v>
      </c>
      <c r="T129" s="41" t="str">
        <f>IF('3f CPIH'!P$16="-","-",'3g OC '!$E$12*('3f CPIH'!P$16/'3f CPIH'!$G$16))</f>
        <v>-</v>
      </c>
      <c r="U129" s="41" t="str">
        <f>IF('3f CPIH'!Q$16="-","-",'3g OC '!$E$12*('3f CPIH'!Q$16/'3f CPIH'!$G$16))</f>
        <v>-</v>
      </c>
      <c r="V129" s="41" t="str">
        <f>IF('3f CPIH'!R$16="-","-",'3g OC '!$E$12*('3f CPIH'!R$16/'3f CPIH'!$G$16))</f>
        <v>-</v>
      </c>
      <c r="W129" s="41" t="str">
        <f>IF('3f CPIH'!S$16="-","-",'3g OC '!$E$12*('3f CPIH'!S$16/'3f CPIH'!$G$16))</f>
        <v>-</v>
      </c>
      <c r="X129" s="41" t="str">
        <f>IF('3f CPIH'!T$16="-","-",'3g OC '!$E$12*('3f CPIH'!T$16/'3f CPIH'!$G$16))</f>
        <v>-</v>
      </c>
      <c r="Y129" s="41" t="str">
        <f>IF('3f CPIH'!U$16="-","-",'3g OC '!$E$12*('3f CPIH'!U$16/'3f CPIH'!$G$16))</f>
        <v>-</v>
      </c>
      <c r="Z129" s="41" t="str">
        <f>IF('3f CPIH'!V$16="-","-",'3g OC '!$E$12*('3f CPIH'!V$16/'3f CPIH'!$G$16))</f>
        <v>-</v>
      </c>
      <c r="AA129" s="29"/>
    </row>
    <row r="130" spans="1:27" s="30" customFormat="1" ht="11.5" x14ac:dyDescent="0.25">
      <c r="A130" s="273">
        <v>6</v>
      </c>
      <c r="B130" s="142" t="s">
        <v>352</v>
      </c>
      <c r="C130" s="142" t="s">
        <v>45</v>
      </c>
      <c r="D130" s="140" t="s">
        <v>329</v>
      </c>
      <c r="E130" s="134"/>
      <c r="F130" s="31"/>
      <c r="G130" s="41" t="s">
        <v>336</v>
      </c>
      <c r="H130" s="41" t="s">
        <v>336</v>
      </c>
      <c r="I130" s="41" t="s">
        <v>336</v>
      </c>
      <c r="J130" s="41" t="s">
        <v>336</v>
      </c>
      <c r="K130" s="41">
        <f>IF('3h SMNCC'!F$37="-","-",'3h SMNCC'!F$37)</f>
        <v>0</v>
      </c>
      <c r="L130" s="41">
        <f>IF('3h SMNCC'!G$37="-","-",'3h SMNCC'!G$37)</f>
        <v>-0.16682483423186589</v>
      </c>
      <c r="M130" s="41">
        <f>IF('3h SMNCC'!H$37="-","-",'3h SMNCC'!H$37)</f>
        <v>1.8623630218072362</v>
      </c>
      <c r="N130" s="41">
        <f>IF('3h SMNCC'!I$37="-","-",'3h SMNCC'!I$37)</f>
        <v>7.7734666259964174</v>
      </c>
      <c r="O130" s="31"/>
      <c r="P130" s="41" t="str">
        <f>IF('3h SMNCC'!K$37="-","-",'3h SMNCC'!K$37)</f>
        <v>-</v>
      </c>
      <c r="Q130" s="41" t="str">
        <f>IF('3h SMNCC'!L$37="-","-",'3h SMNCC'!L$37)</f>
        <v>-</v>
      </c>
      <c r="R130" s="41" t="str">
        <f>IF('3h SMNCC'!M$37="-","-",'3h SMNCC'!M$37)</f>
        <v>-</v>
      </c>
      <c r="S130" s="41" t="str">
        <f>IF('3h SMNCC'!N$37="-","-",'3h SMNCC'!N$37)</f>
        <v>-</v>
      </c>
      <c r="T130" s="41" t="str">
        <f>IF('3h SMNCC'!O$37="-","-",'3h SMNCC'!O$37)</f>
        <v>-</v>
      </c>
      <c r="U130" s="41" t="str">
        <f>IF('3h SMNCC'!P$37="-","-",'3h SMNCC'!P$37)</f>
        <v>-</v>
      </c>
      <c r="V130" s="41" t="str">
        <f>IF('3h SMNCC'!Q$37="-","-",'3h SMNCC'!Q$37)</f>
        <v>-</v>
      </c>
      <c r="W130" s="41" t="str">
        <f>IF('3h SMNCC'!R$37="-","-",'3h SMNCC'!R$37)</f>
        <v>-</v>
      </c>
      <c r="X130" s="41" t="str">
        <f>IF('3h SMNCC'!S$37="-","-",'3h SMNCC'!S$37)</f>
        <v>-</v>
      </c>
      <c r="Y130" s="41" t="str">
        <f>IF('3h SMNCC'!T$37="-","-",'3h SMNCC'!T$37)</f>
        <v>-</v>
      </c>
      <c r="Z130" s="41" t="str">
        <f>IF('3h SMNCC'!U$37="-","-",'3h SMNCC'!U$37)</f>
        <v>-</v>
      </c>
      <c r="AA130" s="29"/>
    </row>
    <row r="131" spans="1:27" s="30" customFormat="1" ht="11.5" x14ac:dyDescent="0.25">
      <c r="A131" s="273">
        <v>7</v>
      </c>
      <c r="B131" s="142" t="s">
        <v>352</v>
      </c>
      <c r="C131" s="142" t="s">
        <v>399</v>
      </c>
      <c r="D131" s="140" t="s">
        <v>329</v>
      </c>
      <c r="E131" s="134"/>
      <c r="F131" s="31"/>
      <c r="G131" s="41">
        <f>IF('3f CPIH'!C$16="-","-",'3i PAAC PAP'!$G$18*('3f CPIH'!C$16/'3f CPIH'!$G$16))</f>
        <v>4.3680494184605196</v>
      </c>
      <c r="H131" s="41">
        <f>IF('3f CPIH'!D$16="-","-",'3i PAAC PAP'!$G$18*('3f CPIH'!D$16/'3f CPIH'!$G$16))</f>
        <v>4.3767942621411207</v>
      </c>
      <c r="I131" s="41">
        <f>IF('3f CPIH'!E$16="-","-",'3i PAAC PAP'!$G$18*('3f CPIH'!E$16/'3f CPIH'!$G$16))</f>
        <v>4.389911527662024</v>
      </c>
      <c r="J131" s="41">
        <f>IF('3f CPIH'!F$16="-","-",'3i PAAC PAP'!$G$18*('3f CPIH'!F$16/'3f CPIH'!$G$16))</f>
        <v>4.4161460587038288</v>
      </c>
      <c r="K131" s="41">
        <f>IF('3f CPIH'!G$16="-","-",'3i PAAC PAP'!$G$18*('3f CPIH'!G$16/'3f CPIH'!$G$16))</f>
        <v>4.4686151207874385</v>
      </c>
      <c r="L131" s="41">
        <f>IF('3f CPIH'!H$16="-","-",'3i PAAC PAP'!$G$18*('3f CPIH'!H$16/'3f CPIH'!$G$16))</f>
        <v>4.5254566047113496</v>
      </c>
      <c r="M131" s="41">
        <f>IF('3f CPIH'!I$16="-","-",'3i PAAC PAP'!$G$18*('3f CPIH'!I$16/'3f CPIH'!$G$16))</f>
        <v>4.5910429323158608</v>
      </c>
      <c r="N131" s="41">
        <f>IF('3f CPIH'!J$16="-","-",'3i PAAC PAP'!$G$18*('3f CPIH'!J$16/'3f CPIH'!$G$16))</f>
        <v>4.630394728878569</v>
      </c>
      <c r="O131" s="31"/>
      <c r="P131" s="41">
        <f>IF('3f CPIH'!L$16="-","-",'3i PAAC PAP'!$G$18*('3f CPIH'!L$16/'3f CPIH'!$G$16))</f>
        <v>4.630394728878569</v>
      </c>
      <c r="Q131" s="41" t="str">
        <f>IF('3f CPIH'!M$16="-","-",'3i PAAC PAP'!$G$18*('3f CPIH'!M$16/'3f CPIH'!$G$16))</f>
        <v>-</v>
      </c>
      <c r="R131" s="41" t="str">
        <f>IF('3f CPIH'!N$16="-","-",'3i PAAC PAP'!$G$18*('3f CPIH'!N$16/'3f CPIH'!$G$16))</f>
        <v>-</v>
      </c>
      <c r="S131" s="41" t="str">
        <f>IF('3f CPIH'!O$16="-","-",'3i PAAC PAP'!$G$18*('3f CPIH'!O$16/'3f CPIH'!$G$16))</f>
        <v>-</v>
      </c>
      <c r="T131" s="41" t="str">
        <f>IF('3f CPIH'!P$16="-","-",'3i PAAC PAP'!$G$18*('3f CPIH'!P$16/'3f CPIH'!$G$16))</f>
        <v>-</v>
      </c>
      <c r="U131" s="41" t="str">
        <f>IF('3f CPIH'!Q$16="-","-",'3i PAAC PAP'!$G$18*('3f CPIH'!Q$16/'3f CPIH'!$G$16))</f>
        <v>-</v>
      </c>
      <c r="V131" s="41" t="str">
        <f>IF('3f CPIH'!R$16="-","-",'3i PAAC PAP'!$G$18*('3f CPIH'!R$16/'3f CPIH'!$G$16))</f>
        <v>-</v>
      </c>
      <c r="W131" s="41" t="str">
        <f>IF('3f CPIH'!S$16="-","-",'3i PAAC PAP'!$G$18*('3f CPIH'!S$16/'3f CPIH'!$G$16))</f>
        <v>-</v>
      </c>
      <c r="X131" s="41" t="str">
        <f>IF('3f CPIH'!T$16="-","-",'3i PAAC PAP'!$G$18*('3f CPIH'!T$16/'3f CPIH'!$G$16))</f>
        <v>-</v>
      </c>
      <c r="Y131" s="41" t="str">
        <f>IF('3f CPIH'!U$16="-","-",'3i PAAC PAP'!$G$18*('3f CPIH'!U$16/'3f CPIH'!$G$16))</f>
        <v>-</v>
      </c>
      <c r="Z131" s="41" t="str">
        <f>IF('3f CPIH'!V$16="-","-",'3i PAAC PAP'!$G$18*('3f CPIH'!V$16/'3f CPIH'!$G$16))</f>
        <v>-</v>
      </c>
      <c r="AA131" s="29"/>
    </row>
    <row r="132" spans="1:27" s="30" customFormat="1" ht="11.5" x14ac:dyDescent="0.25">
      <c r="A132" s="273">
        <v>8</v>
      </c>
      <c r="B132" s="142" t="s">
        <v>352</v>
      </c>
      <c r="C132" s="142" t="s">
        <v>417</v>
      </c>
      <c r="D132" s="140" t="s">
        <v>329</v>
      </c>
      <c r="E132" s="134"/>
      <c r="F132" s="31"/>
      <c r="G132" s="41">
        <f>IF(G125="-","-",SUM(G125:G130)*'3i PAAC PAP'!$G$30)</f>
        <v>5.5724802423338664</v>
      </c>
      <c r="H132" s="41">
        <f>IF(H125="-","-",SUM(H125:H130)*'3i PAAC PAP'!$G$30)</f>
        <v>5.1048509113996747</v>
      </c>
      <c r="I132" s="41">
        <f>IF(I125="-","-",SUM(I125:I130)*'3i PAAC PAP'!$G$30)</f>
        <v>4.7274776251287971</v>
      </c>
      <c r="J132" s="41">
        <f>IF(J125="-","-",SUM(J125:J130)*'3i PAAC PAP'!$G$30)</f>
        <v>4.5659446837073583</v>
      </c>
      <c r="K132" s="41">
        <f>IF(K125="-","-",SUM(K125:K130)*'3i PAAC PAP'!$G$30)</f>
        <v>4.974049879059053</v>
      </c>
      <c r="L132" s="41">
        <f>IF(L125="-","-",SUM(L125:L130)*'3i PAAC PAP'!$G$30)</f>
        <v>4.966376569421576</v>
      </c>
      <c r="M132" s="41">
        <f>IF(M125="-","-",SUM(M125:M130)*'3i PAAC PAP'!$G$30)</f>
        <v>5.2955510091368456</v>
      </c>
      <c r="N132" s="41">
        <f>IF(N125="-","-",SUM(N125:N130)*'3i PAAC PAP'!$G$30)</f>
        <v>5.6804215088598129</v>
      </c>
      <c r="O132" s="31"/>
      <c r="P132" s="41" t="str">
        <f>IF(P125="-","-",SUM(P125:P130)*'3i PAAC PAP'!$G$30)</f>
        <v>-</v>
      </c>
      <c r="Q132" s="41" t="str">
        <f>IF(Q125="-","-",SUM(Q125:Q130)*'3i PAAC PAP'!$G$30)</f>
        <v>-</v>
      </c>
      <c r="R132" s="41" t="str">
        <f>IF(R125="-","-",SUM(R125:R130)*'3i PAAC PAP'!$G$30)</f>
        <v>-</v>
      </c>
      <c r="S132" s="41" t="str">
        <f>IF(S125="-","-",SUM(S125:S130)*'3i PAAC PAP'!$G$30)</f>
        <v>-</v>
      </c>
      <c r="T132" s="41" t="str">
        <f>IF(T125="-","-",SUM(T125:T130)*'3i PAAC PAP'!$G$30)</f>
        <v>-</v>
      </c>
      <c r="U132" s="41" t="str">
        <f>IF(U125="-","-",SUM(U125:U130)*'3i PAAC PAP'!$G$30)</f>
        <v>-</v>
      </c>
      <c r="V132" s="41" t="str">
        <f>IF(V125="-","-",SUM(V125:V130)*'3i PAAC PAP'!$G$30)</f>
        <v>-</v>
      </c>
      <c r="W132" s="41" t="str">
        <f>IF(W125="-","-",SUM(W125:W130)*'3i PAAC PAP'!$G$30)</f>
        <v>-</v>
      </c>
      <c r="X132" s="41" t="str">
        <f>IF(X125="-","-",SUM(X125:X130)*'3i PAAC PAP'!$G$30)</f>
        <v>-</v>
      </c>
      <c r="Y132" s="41" t="str">
        <f>IF(Y125="-","-",SUM(Y125:Y130)*'3i PAAC PAP'!$G$30)</f>
        <v>-</v>
      </c>
      <c r="Z132" s="41" t="str">
        <f>IF(Z125="-","-",SUM(Z125:Z130)*'3i PAAC PAP'!$G$30)</f>
        <v>-</v>
      </c>
      <c r="AA132" s="29"/>
    </row>
    <row r="133" spans="1:27" s="30" customFormat="1" ht="11.5" x14ac:dyDescent="0.25">
      <c r="A133" s="273">
        <v>9</v>
      </c>
      <c r="B133" s="142" t="s">
        <v>398</v>
      </c>
      <c r="C133" s="142" t="s">
        <v>548</v>
      </c>
      <c r="D133" s="140" t="s">
        <v>329</v>
      </c>
      <c r="E133" s="134"/>
      <c r="F133" s="31"/>
      <c r="G133" s="41">
        <f>IF(G127="-","-",SUM(G125:G132)*'3j EBIT'!$E$12)</f>
        <v>9.5627789022648351</v>
      </c>
      <c r="H133" s="41">
        <f>IF(H127="-","-",SUM(H125:H132)*'3j EBIT'!$E$12)</f>
        <v>8.7674238905324593</v>
      </c>
      <c r="I133" s="41">
        <f>IF(I127="-","-",SUM(I125:I132)*'3j EBIT'!$E$12)</f>
        <v>8.125693636094331</v>
      </c>
      <c r="J133" s="41">
        <f>IF(J127="-","-",SUM(J125:J132)*'3j EBIT'!$E$12)</f>
        <v>7.8513956561076732</v>
      </c>
      <c r="K133" s="41">
        <f>IF(K127="-","-",SUM(K125:K132)*'3j EBIT'!$E$12)</f>
        <v>8.546652526906735</v>
      </c>
      <c r="L133" s="41">
        <f>IF(L127="-","-",SUM(L125:L132)*'3j EBIT'!$E$12)</f>
        <v>8.534678842440254</v>
      </c>
      <c r="M133" s="41">
        <f>IF(M127="-","-",SUM(M125:M132)*'3j EBIT'!$E$12)</f>
        <v>9.0959096030476498</v>
      </c>
      <c r="N133" s="41">
        <f>IF(N127="-","-",SUM(N125:N132)*'3j EBIT'!$E$12)</f>
        <v>9.7513908712065707</v>
      </c>
      <c r="O133" s="31"/>
      <c r="P133" s="41" t="str">
        <f>IF(P127="-","-",SUM(P125:P132)*'3j EBIT'!$E$11)</f>
        <v>-</v>
      </c>
      <c r="Q133" s="41" t="str">
        <f>IF(Q127="-","-",SUM(Q125:Q132)*'3j EBIT'!$E$11)</f>
        <v>-</v>
      </c>
      <c r="R133" s="41" t="str">
        <f>IF(R127="-","-",SUM(R125:R132)*'3j EBIT'!$E$11)</f>
        <v>-</v>
      </c>
      <c r="S133" s="41" t="str">
        <f>IF(S127="-","-",SUM(S125:S132)*'3j EBIT'!$E$11)</f>
        <v>-</v>
      </c>
      <c r="T133" s="41" t="str">
        <f>IF(T127="-","-",SUM(T125:T132)*'3j EBIT'!$E$11)</f>
        <v>-</v>
      </c>
      <c r="U133" s="41" t="str">
        <f>IF(U127="-","-",SUM(U125:U132)*'3j EBIT'!$E$11)</f>
        <v>-</v>
      </c>
      <c r="V133" s="41" t="str">
        <f>IF(V127="-","-",SUM(V125:V132)*'3j EBIT'!$E$11)</f>
        <v>-</v>
      </c>
      <c r="W133" s="41" t="str">
        <f>IF(W127="-","-",SUM(W125:W132)*'3j EBIT'!$E$11)</f>
        <v>-</v>
      </c>
      <c r="X133" s="41" t="str">
        <f>IF(X127="-","-",SUM(X125:X132)*'3j EBIT'!$E$11)</f>
        <v>-</v>
      </c>
      <c r="Y133" s="41" t="str">
        <f>IF(Y127="-","-",SUM(Y125:Y132)*'3j EBIT'!$E$11)</f>
        <v>-</v>
      </c>
      <c r="Z133" s="41" t="str">
        <f>IF(Z127="-","-",SUM(Z125:Z132)*'3j EBIT'!$E$11)</f>
        <v>-</v>
      </c>
      <c r="AA133" s="29"/>
    </row>
    <row r="134" spans="1:27" s="30" customFormat="1" ht="11.5" x14ac:dyDescent="0.25">
      <c r="A134" s="273">
        <v>10</v>
      </c>
      <c r="B134" s="142" t="s">
        <v>294</v>
      </c>
      <c r="C134" s="190" t="s">
        <v>549</v>
      </c>
      <c r="D134" s="140" t="s">
        <v>329</v>
      </c>
      <c r="E134" s="134"/>
      <c r="F134" s="31"/>
      <c r="G134" s="41">
        <f>IF(G129="-","-",SUM(G125:G127,G129:G133)*'3k HAP'!$E$13)</f>
        <v>5.525023927455833</v>
      </c>
      <c r="H134" s="41">
        <f>IF(H129="-","-",SUM(H125:H127,H129:H133)*'3k HAP'!$E$13)</f>
        <v>4.9075089899361979</v>
      </c>
      <c r="I134" s="41">
        <f>IF(I129="-","-",SUM(I125:I127,I129:I133)*'3k HAP'!$E$13)</f>
        <v>4.3508765021173375</v>
      </c>
      <c r="J134" s="41">
        <f>IF(J129="-","-",SUM(J125:J127,J129:J133)*'3k HAP'!$E$13)</f>
        <v>4.1429489481875406</v>
      </c>
      <c r="K134" s="41">
        <f>IF(K129="-","-",SUM(K125:K127,K129:K133)*'3k HAP'!$E$13)</f>
        <v>4.7056744394082539</v>
      </c>
      <c r="L134" s="41">
        <f>IF(L129="-","-",SUM(L125:L127,L129:L133)*'3k HAP'!$E$13)</f>
        <v>4.6960306133086798</v>
      </c>
      <c r="M134" s="41">
        <f>IF(M129="-","-",SUM(M125:M127,M129:M133)*'3k HAP'!$E$13)</f>
        <v>5.0229714219680739</v>
      </c>
      <c r="N134" s="41">
        <f>IF(N129="-","-",SUM(N125:N127,N129:N133)*'3k HAP'!$E$13)</f>
        <v>5.530845841790363</v>
      </c>
      <c r="O134" s="31"/>
      <c r="P134" s="41">
        <f>IF(P129="-","-",SUM(P125:P127,P129:P133)*'3k HAP'!$E$13)</f>
        <v>1.4060293723500201</v>
      </c>
      <c r="Q134" s="41" t="str">
        <f>IF(Q129="-","-",SUM(Q125:Q127,Q129:Q133)*'3k HAP'!$E$13)</f>
        <v>-</v>
      </c>
      <c r="R134" s="41" t="str">
        <f>IF(R129="-","-",SUM(R125:R127,R129:R133)*'3k HAP'!$E$13)</f>
        <v>-</v>
      </c>
      <c r="S134" s="41" t="str">
        <f>IF(S129="-","-",SUM(S125:S127,S129:S133)*'3k HAP'!$E$13)</f>
        <v>-</v>
      </c>
      <c r="T134" s="41" t="str">
        <f>IF(T129="-","-",SUM(T125:T127,T129:T133)*'3k HAP'!$E$13)</f>
        <v>-</v>
      </c>
      <c r="U134" s="41" t="str">
        <f>IF(U129="-","-",SUM(U125:U127,U129:U133)*'3k HAP'!$E$13)</f>
        <v>-</v>
      </c>
      <c r="V134" s="41" t="str">
        <f>IF(V129="-","-",SUM(V125:V127,V129:V133)*'3k HAP'!$E$13)</f>
        <v>-</v>
      </c>
      <c r="W134" s="41" t="str">
        <f>IF(W129="-","-",SUM(W125:W127,W129:W133)*'3k HAP'!$E$13)</f>
        <v>-</v>
      </c>
      <c r="X134" s="41" t="str">
        <f>IF(X129="-","-",SUM(X125:X127,X129:X133)*'3k HAP'!$E$13)</f>
        <v>-</v>
      </c>
      <c r="Y134" s="41" t="str">
        <f>IF(Y129="-","-",SUM(Y125:Y127,Y129:Y133)*'3k HAP'!$E$13)</f>
        <v>-</v>
      </c>
      <c r="Z134" s="41" t="str">
        <f>IF(Z129="-","-",SUM(Z125:Z127,Z129:Z133)*'3k HAP'!$E$13)</f>
        <v>-</v>
      </c>
      <c r="AA134" s="29"/>
    </row>
    <row r="135" spans="1:27" s="30" customFormat="1" ht="11.5" x14ac:dyDescent="0.25">
      <c r="A135" s="273">
        <v>11</v>
      </c>
      <c r="B135" s="142" t="s">
        <v>46</v>
      </c>
      <c r="C135" s="142" t="str">
        <f>B135&amp;"_"&amp;D135</f>
        <v>Total_Southern Western</v>
      </c>
      <c r="D135" s="140" t="s">
        <v>329</v>
      </c>
      <c r="E135" s="134"/>
      <c r="F135" s="31"/>
      <c r="G135" s="41">
        <f t="shared" ref="G135:N135" si="20">IF(G113="-","-",SUM(G125:G134))</f>
        <v>518.39195558050142</v>
      </c>
      <c r="H135" s="41">
        <f t="shared" si="20"/>
        <v>475.11829554007181</v>
      </c>
      <c r="I135" s="41">
        <f t="shared" si="20"/>
        <v>440.14465624843967</v>
      </c>
      <c r="J135" s="41">
        <f t="shared" si="20"/>
        <v>425.22569492575172</v>
      </c>
      <c r="K135" s="41">
        <f t="shared" si="20"/>
        <v>463.07614417193264</v>
      </c>
      <c r="L135" s="41">
        <f t="shared" si="20"/>
        <v>462.42433274207809</v>
      </c>
      <c r="M135" s="41">
        <f t="shared" si="20"/>
        <v>492.85096539594463</v>
      </c>
      <c r="N135" s="41">
        <f t="shared" si="20"/>
        <v>528.51333519755326</v>
      </c>
      <c r="O135" s="31"/>
      <c r="P135" s="41" t="str">
        <f t="shared" ref="P135:Z135" si="21">IF(P125="-","-",SUM(P125:P134))</f>
        <v>-</v>
      </c>
      <c r="Q135" s="41" t="str">
        <f t="shared" si="21"/>
        <v>-</v>
      </c>
      <c r="R135" s="41" t="str">
        <f t="shared" si="21"/>
        <v>-</v>
      </c>
      <c r="S135" s="41" t="str">
        <f t="shared" si="21"/>
        <v>-</v>
      </c>
      <c r="T135" s="41" t="str">
        <f t="shared" si="21"/>
        <v>-</v>
      </c>
      <c r="U135" s="41" t="str">
        <f t="shared" si="21"/>
        <v>-</v>
      </c>
      <c r="V135" s="41" t="str">
        <f t="shared" si="21"/>
        <v>-</v>
      </c>
      <c r="W135" s="41" t="str">
        <f t="shared" si="21"/>
        <v>-</v>
      </c>
      <c r="X135" s="41" t="str">
        <f t="shared" si="21"/>
        <v>-</v>
      </c>
      <c r="Y135" s="41" t="str">
        <f t="shared" si="21"/>
        <v>-</v>
      </c>
      <c r="Z135" s="41" t="str">
        <f t="shared" si="21"/>
        <v>-</v>
      </c>
      <c r="AA135" s="29"/>
    </row>
    <row r="136" spans="1:27" s="30" customFormat="1" ht="11.5" x14ac:dyDescent="0.25">
      <c r="A136" s="273">
        <v>1</v>
      </c>
      <c r="B136" s="138" t="s">
        <v>353</v>
      </c>
      <c r="C136" s="138" t="s">
        <v>344</v>
      </c>
      <c r="D136" s="141" t="s">
        <v>330</v>
      </c>
      <c r="E136" s="137"/>
      <c r="F136" s="31"/>
      <c r="G136" s="135">
        <f>IF('3a DF'!H$42="-","-",'3a DF'!H$42)</f>
        <v>252.96949846751136</v>
      </c>
      <c r="H136" s="135">
        <f>IF('3a DF'!I$42="-","-",'3a DF'!I$42)</f>
        <v>211.39291100152178</v>
      </c>
      <c r="I136" s="135">
        <f>IF('3a DF'!J$42="-","-",'3a DF'!J$42)</f>
        <v>172.96493375656357</v>
      </c>
      <c r="J136" s="135">
        <f>IF('3a DF'!K$42="-","-",'3a DF'!K$42)</f>
        <v>158.62999149566321</v>
      </c>
      <c r="K136" s="135">
        <f>IF('3a DF'!L$42="-","-",'3a DF'!L$42)</f>
        <v>198.69632812507541</v>
      </c>
      <c r="L136" s="135">
        <f>IF('3a DF'!M$42="-","-",'3a DF'!M$42)</f>
        <v>197.0243587635365</v>
      </c>
      <c r="M136" s="135">
        <f>IF('3a DF'!N$42="-","-",'3a DF'!N$42)</f>
        <v>213.56709457345295</v>
      </c>
      <c r="N136" s="135">
        <f>IF('3a DF'!O$42="-","-",'3a DF'!O$42)</f>
        <v>240.8727144110012</v>
      </c>
      <c r="O136" s="31"/>
      <c r="P136" s="135" t="str">
        <f>IF('3a DF'!Q$42="-","-",'3a DF'!Q$42)</f>
        <v>-</v>
      </c>
      <c r="Q136" s="135" t="str">
        <f>IF('3a DF'!R$42="-","-",'3a DF'!R$42)</f>
        <v>-</v>
      </c>
      <c r="R136" s="135" t="str">
        <f>IF('3a DF'!S$42="-","-",'3a DF'!S$42)</f>
        <v>-</v>
      </c>
      <c r="S136" s="135" t="str">
        <f>IF('3a DF'!T$42="-","-",'3a DF'!T$42)</f>
        <v>-</v>
      </c>
      <c r="T136" s="135" t="str">
        <f>IF('3a DF'!U$42="-","-",'3a DF'!U$42)</f>
        <v>-</v>
      </c>
      <c r="U136" s="135" t="str">
        <f>IF('3a DF'!V$42="-","-",'3a DF'!V$42)</f>
        <v>-</v>
      </c>
      <c r="V136" s="135" t="str">
        <f>IF('3a DF'!W$42="-","-",'3a DF'!W$42)</f>
        <v>-</v>
      </c>
      <c r="W136" s="135" t="str">
        <f>IF('3a DF'!X$42="-","-",'3a DF'!X$42)</f>
        <v>-</v>
      </c>
      <c r="X136" s="135" t="str">
        <f>IF('3a DF'!Y$42="-","-",'3a DF'!Y$42)</f>
        <v>-</v>
      </c>
      <c r="Y136" s="135" t="str">
        <f>IF('3a DF'!Z$42="-","-",'3a DF'!Z$42)</f>
        <v>-</v>
      </c>
      <c r="Z136" s="135" t="str">
        <f>IF('3a DF'!AA$42="-","-",'3a DF'!AA$42)</f>
        <v>-</v>
      </c>
      <c r="AA136" s="29"/>
    </row>
    <row r="137" spans="1:27" s="30" customFormat="1" ht="11.5" x14ac:dyDescent="0.25">
      <c r="A137" s="273">
        <v>2</v>
      </c>
      <c r="B137" s="138" t="s">
        <v>353</v>
      </c>
      <c r="C137" s="138" t="s">
        <v>303</v>
      </c>
      <c r="D137" s="136" t="s">
        <v>330</v>
      </c>
      <c r="E137" s="137"/>
      <c r="F137" s="31"/>
      <c r="G137" s="135" t="s">
        <v>336</v>
      </c>
      <c r="H137" s="135" t="s">
        <v>336</v>
      </c>
      <c r="I137" s="135" t="s">
        <v>336</v>
      </c>
      <c r="J137" s="135" t="s">
        <v>336</v>
      </c>
      <c r="K137" s="135" t="s">
        <v>336</v>
      </c>
      <c r="L137" s="135" t="s">
        <v>336</v>
      </c>
      <c r="M137" s="135" t="s">
        <v>336</v>
      </c>
      <c r="N137" s="135" t="s">
        <v>336</v>
      </c>
      <c r="O137" s="31"/>
      <c r="P137" s="135" t="s">
        <v>336</v>
      </c>
      <c r="Q137" s="135" t="s">
        <v>336</v>
      </c>
      <c r="R137" s="135" t="s">
        <v>336</v>
      </c>
      <c r="S137" s="135" t="s">
        <v>336</v>
      </c>
      <c r="T137" s="135" t="s">
        <v>336</v>
      </c>
      <c r="U137" s="135" t="s">
        <v>336</v>
      </c>
      <c r="V137" s="135" t="s">
        <v>336</v>
      </c>
      <c r="W137" s="135" t="s">
        <v>336</v>
      </c>
      <c r="X137" s="135" t="s">
        <v>336</v>
      </c>
      <c r="Y137" s="135" t="s">
        <v>336</v>
      </c>
      <c r="Z137" s="135" t="s">
        <v>336</v>
      </c>
      <c r="AA137" s="29"/>
    </row>
    <row r="138" spans="1:27" s="30" customFormat="1" ht="12.4" customHeight="1" x14ac:dyDescent="0.25">
      <c r="A138" s="273">
        <v>3</v>
      </c>
      <c r="B138" s="138" t="s">
        <v>2</v>
      </c>
      <c r="C138" s="138" t="s">
        <v>345</v>
      </c>
      <c r="D138" s="136" t="s">
        <v>330</v>
      </c>
      <c r="E138" s="137"/>
      <c r="F138" s="31"/>
      <c r="G138" s="135">
        <f>IF('3c PC'!G$42="-","-",'3c PC'!G$42)</f>
        <v>21.926269106402124</v>
      </c>
      <c r="H138" s="135">
        <f>IF('3c PC'!H$42="-","-",'3c PC'!H$42)</f>
        <v>21.926269106402124</v>
      </c>
      <c r="I138" s="135">
        <f>IF('3c PC'!I$42="-","-",'3c PC'!I$42)</f>
        <v>22.64764819235609</v>
      </c>
      <c r="J138" s="135">
        <f>IF('3c PC'!J$42="-","-",'3c PC'!J$42)</f>
        <v>22.505107470829557</v>
      </c>
      <c r="K138" s="135">
        <f>IF('3c PC'!K$42="-","-",'3c PC'!K$42)</f>
        <v>19.106297226763825</v>
      </c>
      <c r="L138" s="135">
        <f>IF('3c PC'!L$42="-","-",'3c PC'!L$42)</f>
        <v>19.106297226763825</v>
      </c>
      <c r="M138" s="135">
        <f>IF('3c PC'!M$42="-","-",'3c PC'!M$42)</f>
        <v>20.852393125569616</v>
      </c>
      <c r="N138" s="135">
        <f>IF('3c PC'!N$42="-","-",'3c PC'!N$42)</f>
        <v>20.852393125569616</v>
      </c>
      <c r="O138" s="31"/>
      <c r="P138" s="135" t="str">
        <f>IF('3c PC'!P$42="-","-",'3c PC'!P$42)</f>
        <v>-</v>
      </c>
      <c r="Q138" s="135" t="str">
        <f>IF('3c PC'!Q$42="-","-",'3c PC'!Q$42)</f>
        <v>-</v>
      </c>
      <c r="R138" s="135" t="str">
        <f>IF('3c PC'!R$42="-","-",'3c PC'!R$42)</f>
        <v>-</v>
      </c>
      <c r="S138" s="135" t="str">
        <f>IF('3c PC'!S$42="-","-",'3c PC'!S$42)</f>
        <v>-</v>
      </c>
      <c r="T138" s="135" t="str">
        <f>IF('3c PC'!T$42="-","-",'3c PC'!T$42)</f>
        <v>-</v>
      </c>
      <c r="U138" s="135" t="str">
        <f>IF('3c PC'!U$42="-","-",'3c PC'!U$42)</f>
        <v>-</v>
      </c>
      <c r="V138" s="135" t="str">
        <f>IF('3c PC'!V$42="-","-",'3c PC'!V$42)</f>
        <v>-</v>
      </c>
      <c r="W138" s="135" t="str">
        <f>IF('3c PC'!W$42="-","-",'3c PC'!W$42)</f>
        <v>-</v>
      </c>
      <c r="X138" s="135" t="str">
        <f>IF('3c PC'!X$42="-","-",'3c PC'!X$42)</f>
        <v>-</v>
      </c>
      <c r="Y138" s="135" t="str">
        <f>IF('3c PC'!Y$42="-","-",'3c PC'!Y$42)</f>
        <v>-</v>
      </c>
      <c r="Z138" s="135" t="str">
        <f>IF('3c PC'!Z$42="-","-",'3c PC'!Z$42)</f>
        <v>-</v>
      </c>
      <c r="AA138" s="29"/>
    </row>
    <row r="139" spans="1:27" s="30" customFormat="1" ht="11.5" x14ac:dyDescent="0.25">
      <c r="A139" s="273">
        <v>4</v>
      </c>
      <c r="B139" s="138" t="s">
        <v>355</v>
      </c>
      <c r="C139" s="138" t="s">
        <v>346</v>
      </c>
      <c r="D139" s="136" t="s">
        <v>330</v>
      </c>
      <c r="E139" s="137"/>
      <c r="F139" s="31"/>
      <c r="G139" s="135">
        <f>IF('3e NC-Gas'!F55="-","-",'3e NC-Gas'!F55)</f>
        <v>112.87642100972228</v>
      </c>
      <c r="H139" s="135">
        <f>IF('3e NC-Gas'!G55="-","-",'3e NC-Gas'!G55)</f>
        <v>112.87642100972228</v>
      </c>
      <c r="I139" s="135">
        <f>IF('3e NC-Gas'!H55="-","-",'3e NC-Gas'!H55)</f>
        <v>113.60237542192557</v>
      </c>
      <c r="J139" s="135">
        <f>IF('3e NC-Gas'!I55="-","-",'3e NC-Gas'!I55)</f>
        <v>113.25437543561557</v>
      </c>
      <c r="K139" s="135">
        <f>IF('3e NC-Gas'!J55="-","-",'3e NC-Gas'!J55)</f>
        <v>114.0082032933804</v>
      </c>
      <c r="L139" s="135">
        <f>IF('3e NC-Gas'!K55="-","-",'3e NC-Gas'!K55)</f>
        <v>114.03220329243628</v>
      </c>
      <c r="M139" s="135">
        <f>IF('3e NC-Gas'!L55="-","-",'3e NC-Gas'!L55)</f>
        <v>115.35194889108359</v>
      </c>
      <c r="N139" s="135">
        <f>IF('3e NC-Gas'!M55="-","-",'3e NC-Gas'!M55)</f>
        <v>115.42394888825118</v>
      </c>
      <c r="O139" s="31"/>
      <c r="P139" s="135" t="str">
        <f>IF('3e NC-Gas'!O55="-","-",'3e NC-Gas'!O55)</f>
        <v>-</v>
      </c>
      <c r="Q139" s="135" t="str">
        <f>IF('3e NC-Gas'!P55="-","-",'3e NC-Gas'!P55)</f>
        <v>-</v>
      </c>
      <c r="R139" s="135" t="str">
        <f>IF('3e NC-Gas'!Q55="-","-",'3e NC-Gas'!Q55)</f>
        <v>-</v>
      </c>
      <c r="S139" s="135" t="str">
        <f>IF('3e NC-Gas'!R55="-","-",'3e NC-Gas'!R55)</f>
        <v>-</v>
      </c>
      <c r="T139" s="135" t="str">
        <f>IF('3e NC-Gas'!S55="-","-",'3e NC-Gas'!S55)</f>
        <v>-</v>
      </c>
      <c r="U139" s="135" t="str">
        <f>IF('3e NC-Gas'!T55="-","-",'3e NC-Gas'!T55)</f>
        <v>-</v>
      </c>
      <c r="V139" s="135" t="str">
        <f>IF('3e NC-Gas'!U55="-","-",'3e NC-Gas'!U55)</f>
        <v>-</v>
      </c>
      <c r="W139" s="135" t="str">
        <f>IF('3e NC-Gas'!V55="-","-",'3e NC-Gas'!V55)</f>
        <v>-</v>
      </c>
      <c r="X139" s="135" t="str">
        <f>IF('3e NC-Gas'!W55="-","-",'3e NC-Gas'!W55)</f>
        <v>-</v>
      </c>
      <c r="Y139" s="135" t="str">
        <f>IF('3e NC-Gas'!X55="-","-",'3e NC-Gas'!X55)</f>
        <v>-</v>
      </c>
      <c r="Z139" s="135" t="str">
        <f>IF('3e NC-Gas'!Y55="-","-",'3e NC-Gas'!Y55)</f>
        <v>-</v>
      </c>
      <c r="AA139" s="29"/>
    </row>
    <row r="140" spans="1:27" s="30" customFormat="1" ht="11.5" x14ac:dyDescent="0.25">
      <c r="A140" s="273">
        <v>5</v>
      </c>
      <c r="B140" s="138" t="s">
        <v>352</v>
      </c>
      <c r="C140" s="138" t="s">
        <v>347</v>
      </c>
      <c r="D140" s="136" t="s">
        <v>330</v>
      </c>
      <c r="E140" s="137"/>
      <c r="F140" s="31"/>
      <c r="G140" s="135">
        <f>IF('3f CPIH'!C$16="-","-",'3g OC '!$E$12*('3f CPIH'!C$16/'3f CPIH'!$G$16))</f>
        <v>87.253590101747221</v>
      </c>
      <c r="H140" s="135">
        <f>IF('3f CPIH'!D$16="-","-",'3g OC '!$E$12*('3f CPIH'!D$16/'3f CPIH'!$G$16))</f>
        <v>87.428271963812776</v>
      </c>
      <c r="I140" s="135">
        <f>IF('3f CPIH'!E$16="-","-",'3g OC '!$E$12*('3f CPIH'!E$16/'3f CPIH'!$G$16))</f>
        <v>87.690294756911129</v>
      </c>
      <c r="J140" s="135">
        <f>IF('3f CPIH'!F$16="-","-",'3g OC '!$E$12*('3f CPIH'!F$16/'3f CPIH'!$G$16))</f>
        <v>88.214340343107807</v>
      </c>
      <c r="K140" s="135">
        <f>IF('3f CPIH'!G$16="-","-",'3g OC '!$E$12*('3f CPIH'!G$16/'3f CPIH'!$G$16))</f>
        <v>89.262431515501163</v>
      </c>
      <c r="L140" s="135">
        <f>IF('3f CPIH'!H$16="-","-",'3g OC '!$E$12*('3f CPIH'!H$16/'3f CPIH'!$G$16))</f>
        <v>90.397863618927303</v>
      </c>
      <c r="M140" s="135">
        <f>IF('3f CPIH'!I$16="-","-",'3g OC '!$E$12*('3f CPIH'!I$16/'3f CPIH'!$G$16))</f>
        <v>91.707977584418998</v>
      </c>
      <c r="N140" s="135">
        <f>IF('3f CPIH'!J$16="-","-",'3g OC '!$E$12*('3f CPIH'!J$16/'3f CPIH'!$G$16))</f>
        <v>92.494045963714029</v>
      </c>
      <c r="O140" s="31"/>
      <c r="P140" s="135">
        <f>IF('3f CPIH'!L$16="-","-",'3g OC '!$E$12*('3f CPIH'!L$16/'3f CPIH'!$G$16))</f>
        <v>92.494045963714029</v>
      </c>
      <c r="Q140" s="135" t="str">
        <f>IF('3f CPIH'!M$16="-","-",'3g OC '!$E$12*('3f CPIH'!M$16/'3f CPIH'!$G$16))</f>
        <v>-</v>
      </c>
      <c r="R140" s="135" t="str">
        <f>IF('3f CPIH'!N$16="-","-",'3g OC '!$E$12*('3f CPIH'!N$16/'3f CPIH'!$G$16))</f>
        <v>-</v>
      </c>
      <c r="S140" s="135" t="str">
        <f>IF('3f CPIH'!O$16="-","-",'3g OC '!$E$12*('3f CPIH'!O$16/'3f CPIH'!$G$16))</f>
        <v>-</v>
      </c>
      <c r="T140" s="135" t="str">
        <f>IF('3f CPIH'!P$16="-","-",'3g OC '!$E$12*('3f CPIH'!P$16/'3f CPIH'!$G$16))</f>
        <v>-</v>
      </c>
      <c r="U140" s="135" t="str">
        <f>IF('3f CPIH'!Q$16="-","-",'3g OC '!$E$12*('3f CPIH'!Q$16/'3f CPIH'!$G$16))</f>
        <v>-</v>
      </c>
      <c r="V140" s="135" t="str">
        <f>IF('3f CPIH'!R$16="-","-",'3g OC '!$E$12*('3f CPIH'!R$16/'3f CPIH'!$G$16))</f>
        <v>-</v>
      </c>
      <c r="W140" s="135" t="str">
        <f>IF('3f CPIH'!S$16="-","-",'3g OC '!$E$12*('3f CPIH'!S$16/'3f CPIH'!$G$16))</f>
        <v>-</v>
      </c>
      <c r="X140" s="135" t="str">
        <f>IF('3f CPIH'!T$16="-","-",'3g OC '!$E$12*('3f CPIH'!T$16/'3f CPIH'!$G$16))</f>
        <v>-</v>
      </c>
      <c r="Y140" s="135" t="str">
        <f>IF('3f CPIH'!U$16="-","-",'3g OC '!$E$12*('3f CPIH'!U$16/'3f CPIH'!$G$16))</f>
        <v>-</v>
      </c>
      <c r="Z140" s="135" t="str">
        <f>IF('3f CPIH'!V$16="-","-",'3g OC '!$E$12*('3f CPIH'!V$16/'3f CPIH'!$G$16))</f>
        <v>-</v>
      </c>
      <c r="AA140" s="29"/>
    </row>
    <row r="141" spans="1:27" s="30" customFormat="1" ht="11.5" x14ac:dyDescent="0.25">
      <c r="A141" s="273">
        <v>6</v>
      </c>
      <c r="B141" s="138" t="s">
        <v>352</v>
      </c>
      <c r="C141" s="138" t="s">
        <v>45</v>
      </c>
      <c r="D141" s="136" t="s">
        <v>330</v>
      </c>
      <c r="E141" s="137"/>
      <c r="F141" s="31"/>
      <c r="G141" s="135" t="s">
        <v>336</v>
      </c>
      <c r="H141" s="135" t="s">
        <v>336</v>
      </c>
      <c r="I141" s="135" t="s">
        <v>336</v>
      </c>
      <c r="J141" s="135" t="s">
        <v>336</v>
      </c>
      <c r="K141" s="135">
        <f>IF('3h SMNCC'!F$37="-","-",'3h SMNCC'!F$37)</f>
        <v>0</v>
      </c>
      <c r="L141" s="135">
        <f>IF('3h SMNCC'!G$37="-","-",'3h SMNCC'!G$37)</f>
        <v>-0.16682483423186589</v>
      </c>
      <c r="M141" s="135">
        <f>IF('3h SMNCC'!H$37="-","-",'3h SMNCC'!H$37)</f>
        <v>1.8623630218072362</v>
      </c>
      <c r="N141" s="135">
        <f>IF('3h SMNCC'!I$37="-","-",'3h SMNCC'!I$37)</f>
        <v>7.7734666259964174</v>
      </c>
      <c r="O141" s="31"/>
      <c r="P141" s="135" t="str">
        <f>IF('3h SMNCC'!K$37="-","-",'3h SMNCC'!K$37)</f>
        <v>-</v>
      </c>
      <c r="Q141" s="135" t="str">
        <f>IF('3h SMNCC'!L$37="-","-",'3h SMNCC'!L$37)</f>
        <v>-</v>
      </c>
      <c r="R141" s="135" t="str">
        <f>IF('3h SMNCC'!M$37="-","-",'3h SMNCC'!M$37)</f>
        <v>-</v>
      </c>
      <c r="S141" s="135" t="str">
        <f>IF('3h SMNCC'!N$37="-","-",'3h SMNCC'!N$37)</f>
        <v>-</v>
      </c>
      <c r="T141" s="135" t="str">
        <f>IF('3h SMNCC'!O$37="-","-",'3h SMNCC'!O$37)</f>
        <v>-</v>
      </c>
      <c r="U141" s="135" t="str">
        <f>IF('3h SMNCC'!P$37="-","-",'3h SMNCC'!P$37)</f>
        <v>-</v>
      </c>
      <c r="V141" s="135" t="str">
        <f>IF('3h SMNCC'!Q$37="-","-",'3h SMNCC'!Q$37)</f>
        <v>-</v>
      </c>
      <c r="W141" s="135" t="str">
        <f>IF('3h SMNCC'!R$37="-","-",'3h SMNCC'!R$37)</f>
        <v>-</v>
      </c>
      <c r="X141" s="135" t="str">
        <f>IF('3h SMNCC'!S$37="-","-",'3h SMNCC'!S$37)</f>
        <v>-</v>
      </c>
      <c r="Y141" s="135" t="str">
        <f>IF('3h SMNCC'!T$37="-","-",'3h SMNCC'!T$37)</f>
        <v>-</v>
      </c>
      <c r="Z141" s="135" t="str">
        <f>IF('3h SMNCC'!U$37="-","-",'3h SMNCC'!U$37)</f>
        <v>-</v>
      </c>
      <c r="AA141" s="29"/>
    </row>
    <row r="142" spans="1:27" s="30" customFormat="1" ht="11.5" x14ac:dyDescent="0.25">
      <c r="A142" s="273">
        <v>7</v>
      </c>
      <c r="B142" s="138" t="s">
        <v>352</v>
      </c>
      <c r="C142" s="138" t="s">
        <v>399</v>
      </c>
      <c r="D142" s="136" t="s">
        <v>330</v>
      </c>
      <c r="E142" s="137"/>
      <c r="F142" s="31"/>
      <c r="G142" s="135">
        <f>IF('3f CPIH'!C$16="-","-",'3i PAAC PAP'!$G$18*('3f CPIH'!C$16/'3f CPIH'!$G$16))</f>
        <v>4.3680494184605196</v>
      </c>
      <c r="H142" s="135">
        <f>IF('3f CPIH'!D$16="-","-",'3i PAAC PAP'!$G$18*('3f CPIH'!D$16/'3f CPIH'!$G$16))</f>
        <v>4.3767942621411207</v>
      </c>
      <c r="I142" s="135">
        <f>IF('3f CPIH'!E$16="-","-",'3i PAAC PAP'!$G$18*('3f CPIH'!E$16/'3f CPIH'!$G$16))</f>
        <v>4.389911527662024</v>
      </c>
      <c r="J142" s="135">
        <f>IF('3f CPIH'!F$16="-","-",'3i PAAC PAP'!$G$18*('3f CPIH'!F$16/'3f CPIH'!$G$16))</f>
        <v>4.4161460587038288</v>
      </c>
      <c r="K142" s="135">
        <f>IF('3f CPIH'!G$16="-","-",'3i PAAC PAP'!$G$18*('3f CPIH'!G$16/'3f CPIH'!$G$16))</f>
        <v>4.4686151207874385</v>
      </c>
      <c r="L142" s="135">
        <f>IF('3f CPIH'!H$16="-","-",'3i PAAC PAP'!$G$18*('3f CPIH'!H$16/'3f CPIH'!$G$16))</f>
        <v>4.5254566047113496</v>
      </c>
      <c r="M142" s="135">
        <f>IF('3f CPIH'!I$16="-","-",'3i PAAC PAP'!$G$18*('3f CPIH'!I$16/'3f CPIH'!$G$16))</f>
        <v>4.5910429323158608</v>
      </c>
      <c r="N142" s="135">
        <f>IF('3f CPIH'!J$16="-","-",'3i PAAC PAP'!$G$18*('3f CPIH'!J$16/'3f CPIH'!$G$16))</f>
        <v>4.630394728878569</v>
      </c>
      <c r="O142" s="31"/>
      <c r="P142" s="135">
        <f>IF('3f CPIH'!L$16="-","-",'3i PAAC PAP'!$G$18*('3f CPIH'!L$16/'3f CPIH'!$G$16))</f>
        <v>4.630394728878569</v>
      </c>
      <c r="Q142" s="135" t="str">
        <f>IF('3f CPIH'!M$16="-","-",'3i PAAC PAP'!$G$18*('3f CPIH'!M$16/'3f CPIH'!$G$16))</f>
        <v>-</v>
      </c>
      <c r="R142" s="135" t="str">
        <f>IF('3f CPIH'!N$16="-","-",'3i PAAC PAP'!$G$18*('3f CPIH'!N$16/'3f CPIH'!$G$16))</f>
        <v>-</v>
      </c>
      <c r="S142" s="135" t="str">
        <f>IF('3f CPIH'!O$16="-","-",'3i PAAC PAP'!$G$18*('3f CPIH'!O$16/'3f CPIH'!$G$16))</f>
        <v>-</v>
      </c>
      <c r="T142" s="135" t="str">
        <f>IF('3f CPIH'!P$16="-","-",'3i PAAC PAP'!$G$18*('3f CPIH'!P$16/'3f CPIH'!$G$16))</f>
        <v>-</v>
      </c>
      <c r="U142" s="135" t="str">
        <f>IF('3f CPIH'!Q$16="-","-",'3i PAAC PAP'!$G$18*('3f CPIH'!Q$16/'3f CPIH'!$G$16))</f>
        <v>-</v>
      </c>
      <c r="V142" s="135" t="str">
        <f>IF('3f CPIH'!R$16="-","-",'3i PAAC PAP'!$G$18*('3f CPIH'!R$16/'3f CPIH'!$G$16))</f>
        <v>-</v>
      </c>
      <c r="W142" s="135" t="str">
        <f>IF('3f CPIH'!S$16="-","-",'3i PAAC PAP'!$G$18*('3f CPIH'!S$16/'3f CPIH'!$G$16))</f>
        <v>-</v>
      </c>
      <c r="X142" s="135" t="str">
        <f>IF('3f CPIH'!T$16="-","-",'3i PAAC PAP'!$G$18*('3f CPIH'!T$16/'3f CPIH'!$G$16))</f>
        <v>-</v>
      </c>
      <c r="Y142" s="135" t="str">
        <f>IF('3f CPIH'!U$16="-","-",'3i PAAC PAP'!$G$18*('3f CPIH'!U$16/'3f CPIH'!$G$16))</f>
        <v>-</v>
      </c>
      <c r="Z142" s="135" t="str">
        <f>IF('3f CPIH'!V$16="-","-",'3i PAAC PAP'!$G$18*('3f CPIH'!V$16/'3f CPIH'!$G$16))</f>
        <v>-</v>
      </c>
      <c r="AA142" s="29"/>
    </row>
    <row r="143" spans="1:27" s="30" customFormat="1" ht="11.5" x14ac:dyDescent="0.25">
      <c r="A143" s="273">
        <v>8</v>
      </c>
      <c r="B143" s="138" t="s">
        <v>352</v>
      </c>
      <c r="C143" s="138" t="s">
        <v>417</v>
      </c>
      <c r="D143" s="136" t="s">
        <v>330</v>
      </c>
      <c r="E143" s="137"/>
      <c r="F143" s="31"/>
      <c r="G143" s="135">
        <f>IF(G136="-","-",SUM(G136:G141)*'3i PAAC PAP'!$G$30)</f>
        <v>5.3653565898204603</v>
      </c>
      <c r="H143" s="135">
        <f>IF(H136="-","-",SUM(H136:H141)*'3i PAAC PAP'!$G$30)</f>
        <v>4.8977272588862704</v>
      </c>
      <c r="I143" s="135">
        <f>IF(I136="-","-",SUM(I136:I141)*'3i PAAC PAP'!$G$30)</f>
        <v>4.482995040672173</v>
      </c>
      <c r="J143" s="135">
        <f>IF(J136="-","-",SUM(J136:J141)*'3i PAAC PAP'!$G$30)</f>
        <v>4.3214620992038784</v>
      </c>
      <c r="K143" s="135">
        <f>IF(K136="-","-",SUM(K136:K141)*'3i PAAC PAP'!$G$30)</f>
        <v>4.7559696601156825</v>
      </c>
      <c r="L143" s="135">
        <f>IF(L136="-","-",SUM(L136:L141)*'3i PAAC PAP'!$G$30)</f>
        <v>4.7482963504814384</v>
      </c>
      <c r="M143" s="135">
        <f>IF(M136="-","-",SUM(M136:M141)*'3i PAAC PAP'!$G$30)</f>
        <v>5.0074897669890417</v>
      </c>
      <c r="N143" s="135">
        <f>IF(N136="-","-",SUM(N136:N141)*'3i PAAC PAP'!$G$30)</f>
        <v>5.3923602667217025</v>
      </c>
      <c r="O143" s="31"/>
      <c r="P143" s="135" t="str">
        <f>IF(P136="-","-",SUM(P136:P141)*'3i PAAC PAP'!$G$30)</f>
        <v>-</v>
      </c>
      <c r="Q143" s="135" t="str">
        <f>IF(Q136="-","-",SUM(Q136:Q141)*'3i PAAC PAP'!$G$30)</f>
        <v>-</v>
      </c>
      <c r="R143" s="135" t="str">
        <f>IF(R136="-","-",SUM(R136:R141)*'3i PAAC PAP'!$G$30)</f>
        <v>-</v>
      </c>
      <c r="S143" s="135" t="str">
        <f>IF(S136="-","-",SUM(S136:S141)*'3i PAAC PAP'!$G$30)</f>
        <v>-</v>
      </c>
      <c r="T143" s="135" t="str">
        <f>IF(T136="-","-",SUM(T136:T141)*'3i PAAC PAP'!$G$30)</f>
        <v>-</v>
      </c>
      <c r="U143" s="135" t="str">
        <f>IF(U136="-","-",SUM(U136:U141)*'3i PAAC PAP'!$G$30)</f>
        <v>-</v>
      </c>
      <c r="V143" s="135" t="str">
        <f>IF(V136="-","-",SUM(V136:V141)*'3i PAAC PAP'!$G$30)</f>
        <v>-</v>
      </c>
      <c r="W143" s="135" t="str">
        <f>IF(W136="-","-",SUM(W136:W141)*'3i PAAC PAP'!$G$30)</f>
        <v>-</v>
      </c>
      <c r="X143" s="135" t="str">
        <f>IF(X136="-","-",SUM(X136:X141)*'3i PAAC PAP'!$G$30)</f>
        <v>-</v>
      </c>
      <c r="Y143" s="135" t="str">
        <f>IF(Y136="-","-",SUM(Y136:Y141)*'3i PAAC PAP'!$G$30)</f>
        <v>-</v>
      </c>
      <c r="Z143" s="135" t="str">
        <f>IF(Z136="-","-",SUM(Z136:Z141)*'3i PAAC PAP'!$G$30)</f>
        <v>-</v>
      </c>
      <c r="AA143" s="29"/>
    </row>
    <row r="144" spans="1:27" s="30" customFormat="1" ht="11.5" x14ac:dyDescent="0.25">
      <c r="A144" s="273">
        <v>9</v>
      </c>
      <c r="B144" s="138" t="s">
        <v>398</v>
      </c>
      <c r="C144" s="138" t="s">
        <v>548</v>
      </c>
      <c r="D144" s="136" t="s">
        <v>330</v>
      </c>
      <c r="E144" s="137"/>
      <c r="F144" s="31"/>
      <c r="G144" s="135">
        <f>IF(G138="-","-",SUM(G136:G143)*'3j EBIT'!$E$12)</f>
        <v>9.2104245091796155</v>
      </c>
      <c r="H144" s="135">
        <f>IF(H138="-","-",SUM(H136:H143)*'3j EBIT'!$E$12)</f>
        <v>8.4150694974472398</v>
      </c>
      <c r="I144" s="135">
        <f>IF(I138="-","-",SUM(I136:I143)*'3j EBIT'!$E$12)</f>
        <v>7.7097850152257212</v>
      </c>
      <c r="J144" s="135">
        <f>IF(J138="-","-",SUM(J136:J143)*'3j EBIT'!$E$12)</f>
        <v>7.4354870351593529</v>
      </c>
      <c r="K144" s="135">
        <f>IF(K138="-","-",SUM(K136:K143)*'3j EBIT'!$E$12)</f>
        <v>8.175659053890854</v>
      </c>
      <c r="L144" s="135">
        <f>IF(L138="-","-",SUM(L136:L143)*'3j EBIT'!$E$12)</f>
        <v>8.1636853694298708</v>
      </c>
      <c r="M144" s="135">
        <f>IF(M138="-","-",SUM(M136:M143)*'3j EBIT'!$E$12)</f>
        <v>8.6058658880171102</v>
      </c>
      <c r="N144" s="135">
        <f>IF(N138="-","-",SUM(N136:N143)*'3j EBIT'!$E$12)</f>
        <v>9.2613471561925209</v>
      </c>
      <c r="O144" s="31"/>
      <c r="P144" s="135" t="str">
        <f>IF(P138="-","-",SUM(P136:P143)*'3j EBIT'!$E$11)</f>
        <v>-</v>
      </c>
      <c r="Q144" s="135" t="str">
        <f>IF(Q138="-","-",SUM(Q136:Q143)*'3j EBIT'!$E$11)</f>
        <v>-</v>
      </c>
      <c r="R144" s="135" t="str">
        <f>IF(R138="-","-",SUM(R136:R143)*'3j EBIT'!$E$11)</f>
        <v>-</v>
      </c>
      <c r="S144" s="135" t="str">
        <f>IF(S138="-","-",SUM(S136:S143)*'3j EBIT'!$E$11)</f>
        <v>-</v>
      </c>
      <c r="T144" s="135" t="str">
        <f>IF(T138="-","-",SUM(T136:T143)*'3j EBIT'!$E$11)</f>
        <v>-</v>
      </c>
      <c r="U144" s="135" t="str">
        <f>IF(U138="-","-",SUM(U136:U143)*'3j EBIT'!$E$11)</f>
        <v>-</v>
      </c>
      <c r="V144" s="135" t="str">
        <f>IF(V138="-","-",SUM(V136:V143)*'3j EBIT'!$E$11)</f>
        <v>-</v>
      </c>
      <c r="W144" s="135" t="str">
        <f>IF(W138="-","-",SUM(W136:W143)*'3j EBIT'!$E$11)</f>
        <v>-</v>
      </c>
      <c r="X144" s="135" t="str">
        <f>IF(X138="-","-",SUM(X136:X143)*'3j EBIT'!$E$11)</f>
        <v>-</v>
      </c>
      <c r="Y144" s="135" t="str">
        <f>IF(Y138="-","-",SUM(Y136:Y143)*'3j EBIT'!$E$11)</f>
        <v>-</v>
      </c>
      <c r="Z144" s="135" t="str">
        <f>IF(Z138="-","-",SUM(Z136:Z143)*'3j EBIT'!$E$11)</f>
        <v>-</v>
      </c>
      <c r="AA144" s="29"/>
    </row>
    <row r="145" spans="1:27" s="30" customFormat="1" ht="11.5" x14ac:dyDescent="0.25">
      <c r="A145" s="273">
        <v>10</v>
      </c>
      <c r="B145" s="138" t="s">
        <v>294</v>
      </c>
      <c r="C145" s="188" t="s">
        <v>549</v>
      </c>
      <c r="D145" s="136" t="s">
        <v>330</v>
      </c>
      <c r="E145" s="137"/>
      <c r="F145" s="31"/>
      <c r="G145" s="135">
        <f>IF(G140="-","-",SUM(G136:G138,G140:G144)*'3k HAP'!$E$13)</f>
        <v>5.5169246008631943</v>
      </c>
      <c r="H145" s="135">
        <f>IF(H140="-","-",SUM(H136:H138,H140:H144)*'3k HAP'!$E$13)</f>
        <v>4.8994096633435582</v>
      </c>
      <c r="I145" s="135">
        <f>IF(I140="-","-",SUM(I136:I138,I140:I144)*'3k HAP'!$E$13)</f>
        <v>4.3413162984723268</v>
      </c>
      <c r="J145" s="135">
        <f>IF(J140="-","-",SUM(J136:J138,J140:J144)*'3k HAP'!$E$13)</f>
        <v>4.1333887445406967</v>
      </c>
      <c r="K145" s="135">
        <f>IF(K140="-","-",SUM(K136:K138,K140:K144)*'3k HAP'!$E$13)</f>
        <v>4.6971466691841259</v>
      </c>
      <c r="L145" s="135">
        <f>IF(L140="-","-",SUM(L136:L138,L140:L144)*'3k HAP'!$E$13)</f>
        <v>4.6875028430846779</v>
      </c>
      <c r="M145" s="135">
        <f>IF(M140="-","-",SUM(M136:M138,M140:M144)*'3k HAP'!$E$13)</f>
        <v>5.0117071262175674</v>
      </c>
      <c r="N145" s="135">
        <f>IF(N140="-","-",SUM(N136:N138,N140:N144)*'3k HAP'!$E$13)</f>
        <v>5.5195815460402358</v>
      </c>
      <c r="O145" s="31"/>
      <c r="P145" s="135">
        <f>IF(P140="-","-",SUM(P136:P138,P140:P144)*'3k HAP'!$E$13)</f>
        <v>1.4060293723500201</v>
      </c>
      <c r="Q145" s="135" t="str">
        <f>IF(Q140="-","-",SUM(Q136:Q138,Q140:Q144)*'3k HAP'!$E$13)</f>
        <v>-</v>
      </c>
      <c r="R145" s="135" t="str">
        <f>IF(R140="-","-",SUM(R136:R138,R140:R144)*'3k HAP'!$E$13)</f>
        <v>-</v>
      </c>
      <c r="S145" s="135" t="str">
        <f>IF(S140="-","-",SUM(S136:S138,S140:S144)*'3k HAP'!$E$13)</f>
        <v>-</v>
      </c>
      <c r="T145" s="135" t="str">
        <f>IF(T140="-","-",SUM(T136:T138,T140:T144)*'3k HAP'!$E$13)</f>
        <v>-</v>
      </c>
      <c r="U145" s="135" t="str">
        <f>IF(U140="-","-",SUM(U136:U138,U140:U144)*'3k HAP'!$E$13)</f>
        <v>-</v>
      </c>
      <c r="V145" s="135" t="str">
        <f>IF(V140="-","-",SUM(V136:V138,V140:V144)*'3k HAP'!$E$13)</f>
        <v>-</v>
      </c>
      <c r="W145" s="135" t="str">
        <f>IF(W140="-","-",SUM(W136:W138,W140:W144)*'3k HAP'!$E$13)</f>
        <v>-</v>
      </c>
      <c r="X145" s="135" t="str">
        <f>IF(X140="-","-",SUM(X136:X138,X140:X144)*'3k HAP'!$E$13)</f>
        <v>-</v>
      </c>
      <c r="Y145" s="135" t="str">
        <f>IF(Y140="-","-",SUM(Y136:Y138,Y140:Y144)*'3k HAP'!$E$13)</f>
        <v>-</v>
      </c>
      <c r="Z145" s="135" t="str">
        <f>IF(Z140="-","-",SUM(Z136:Z138,Z140:Z144)*'3k HAP'!$E$13)</f>
        <v>-</v>
      </c>
      <c r="AA145" s="29"/>
    </row>
    <row r="146" spans="1:27" s="30" customFormat="1" ht="11.5" x14ac:dyDescent="0.25">
      <c r="A146" s="273">
        <v>11</v>
      </c>
      <c r="B146" s="138" t="s">
        <v>46</v>
      </c>
      <c r="C146" s="138" t="str">
        <f>B146&amp;"_"&amp;D146</f>
        <v>Total_Yorkshire</v>
      </c>
      <c r="D146" s="136" t="s">
        <v>330</v>
      </c>
      <c r="E146" s="137"/>
      <c r="F146" s="31"/>
      <c r="G146" s="135">
        <f t="shared" ref="G146:N146" si="22">IF(G124="-","-",SUM(G136:G145))</f>
        <v>499.48653380370683</v>
      </c>
      <c r="H146" s="135">
        <f t="shared" si="22"/>
        <v>456.21287376327712</v>
      </c>
      <c r="I146" s="135">
        <f t="shared" si="22"/>
        <v>417.8292600097887</v>
      </c>
      <c r="J146" s="135">
        <f t="shared" si="22"/>
        <v>402.91029868282385</v>
      </c>
      <c r="K146" s="135">
        <f t="shared" si="22"/>
        <v>443.17065066469888</v>
      </c>
      <c r="L146" s="135">
        <f t="shared" si="22"/>
        <v>442.51883923513935</v>
      </c>
      <c r="M146" s="135">
        <f t="shared" si="22"/>
        <v>466.55788290987203</v>
      </c>
      <c r="N146" s="135">
        <f t="shared" si="22"/>
        <v>502.22025271236549</v>
      </c>
      <c r="O146" s="31"/>
      <c r="P146" s="135" t="str">
        <f t="shared" ref="P146:Z146" si="23">IF(P136="-","-",SUM(P136:P145))</f>
        <v>-</v>
      </c>
      <c r="Q146" s="135" t="str">
        <f t="shared" si="23"/>
        <v>-</v>
      </c>
      <c r="R146" s="135" t="str">
        <f t="shared" si="23"/>
        <v>-</v>
      </c>
      <c r="S146" s="135" t="str">
        <f t="shared" si="23"/>
        <v>-</v>
      </c>
      <c r="T146" s="135" t="str">
        <f t="shared" si="23"/>
        <v>-</v>
      </c>
      <c r="U146" s="135" t="str">
        <f t="shared" si="23"/>
        <v>-</v>
      </c>
      <c r="V146" s="135" t="str">
        <f t="shared" si="23"/>
        <v>-</v>
      </c>
      <c r="W146" s="135" t="str">
        <f t="shared" si="23"/>
        <v>-</v>
      </c>
      <c r="X146" s="135" t="str">
        <f t="shared" si="23"/>
        <v>-</v>
      </c>
      <c r="Y146" s="135" t="str">
        <f t="shared" si="23"/>
        <v>-</v>
      </c>
      <c r="Z146" s="135" t="str">
        <f t="shared" si="23"/>
        <v>-</v>
      </c>
      <c r="AA146" s="29"/>
    </row>
    <row r="147" spans="1:27" s="30" customFormat="1" ht="11.5" x14ac:dyDescent="0.25">
      <c r="A147" s="273">
        <v>1</v>
      </c>
      <c r="B147" s="142" t="s">
        <v>353</v>
      </c>
      <c r="C147" s="142" t="s">
        <v>344</v>
      </c>
      <c r="D147" s="140" t="s">
        <v>331</v>
      </c>
      <c r="E147" s="134"/>
      <c r="F147" s="31"/>
      <c r="G147" s="41">
        <f>IF('3a DF'!H$42="-","-",'3a DF'!H$42)</f>
        <v>252.96949846751136</v>
      </c>
      <c r="H147" s="41">
        <f>IF('3a DF'!I$42="-","-",'3a DF'!I$42)</f>
        <v>211.39291100152178</v>
      </c>
      <c r="I147" s="41">
        <f>IF('3a DF'!J$42="-","-",'3a DF'!J$42)</f>
        <v>172.96493375656357</v>
      </c>
      <c r="J147" s="41">
        <f>IF('3a DF'!K$42="-","-",'3a DF'!K$42)</f>
        <v>158.62999149566321</v>
      </c>
      <c r="K147" s="41">
        <f>IF('3a DF'!L$42="-","-",'3a DF'!L$42)</f>
        <v>198.69632812507541</v>
      </c>
      <c r="L147" s="41">
        <f>IF('3a DF'!M$42="-","-",'3a DF'!M$42)</f>
        <v>197.0243587635365</v>
      </c>
      <c r="M147" s="41">
        <f>IF('3a DF'!N$42="-","-",'3a DF'!N$42)</f>
        <v>213.56709457345295</v>
      </c>
      <c r="N147" s="41">
        <f>IF('3a DF'!O$42="-","-",'3a DF'!O$42)</f>
        <v>240.8727144110012</v>
      </c>
      <c r="O147" s="31"/>
      <c r="P147" s="41" t="str">
        <f>IF('3a DF'!Q$42="-","-",'3a DF'!Q$42)</f>
        <v>-</v>
      </c>
      <c r="Q147" s="41" t="str">
        <f>IF('3a DF'!R$42="-","-",'3a DF'!R$42)</f>
        <v>-</v>
      </c>
      <c r="R147" s="41" t="str">
        <f>IF('3a DF'!S$42="-","-",'3a DF'!S$42)</f>
        <v>-</v>
      </c>
      <c r="S147" s="41" t="str">
        <f>IF('3a DF'!T$42="-","-",'3a DF'!T$42)</f>
        <v>-</v>
      </c>
      <c r="T147" s="41" t="str">
        <f>IF('3a DF'!U$42="-","-",'3a DF'!U$42)</f>
        <v>-</v>
      </c>
      <c r="U147" s="41" t="str">
        <f>IF('3a DF'!V$42="-","-",'3a DF'!V$42)</f>
        <v>-</v>
      </c>
      <c r="V147" s="41" t="str">
        <f>IF('3a DF'!W$42="-","-",'3a DF'!W$42)</f>
        <v>-</v>
      </c>
      <c r="W147" s="41" t="str">
        <f>IF('3a DF'!X$42="-","-",'3a DF'!X$42)</f>
        <v>-</v>
      </c>
      <c r="X147" s="41" t="str">
        <f>IF('3a DF'!Y$42="-","-",'3a DF'!Y$42)</f>
        <v>-</v>
      </c>
      <c r="Y147" s="41" t="str">
        <f>IF('3a DF'!Z$42="-","-",'3a DF'!Z$42)</f>
        <v>-</v>
      </c>
      <c r="Z147" s="41" t="str">
        <f>IF('3a DF'!AA$42="-","-",'3a DF'!AA$42)</f>
        <v>-</v>
      </c>
      <c r="AA147" s="29"/>
    </row>
    <row r="148" spans="1:27" s="30" customFormat="1" ht="11.5" x14ac:dyDescent="0.25">
      <c r="A148" s="273">
        <v>2</v>
      </c>
      <c r="B148" s="142" t="s">
        <v>353</v>
      </c>
      <c r="C148" s="142" t="s">
        <v>303</v>
      </c>
      <c r="D148" s="140" t="s">
        <v>331</v>
      </c>
      <c r="E148" s="134"/>
      <c r="F148" s="31"/>
      <c r="G148" s="41" t="s">
        <v>336</v>
      </c>
      <c r="H148" s="41" t="s">
        <v>336</v>
      </c>
      <c r="I148" s="41" t="s">
        <v>336</v>
      </c>
      <c r="J148" s="41" t="s">
        <v>336</v>
      </c>
      <c r="K148" s="41" t="s">
        <v>336</v>
      </c>
      <c r="L148" s="41" t="s">
        <v>336</v>
      </c>
      <c r="M148" s="41" t="s">
        <v>336</v>
      </c>
      <c r="N148" s="41" t="s">
        <v>336</v>
      </c>
      <c r="O148" s="31"/>
      <c r="P148" s="41" t="s">
        <v>336</v>
      </c>
      <c r="Q148" s="41" t="s">
        <v>336</v>
      </c>
      <c r="R148" s="41" t="s">
        <v>336</v>
      </c>
      <c r="S148" s="41" t="s">
        <v>336</v>
      </c>
      <c r="T148" s="41" t="s">
        <v>336</v>
      </c>
      <c r="U148" s="41" t="s">
        <v>336</v>
      </c>
      <c r="V148" s="41" t="s">
        <v>336</v>
      </c>
      <c r="W148" s="41" t="s">
        <v>336</v>
      </c>
      <c r="X148" s="41" t="s">
        <v>336</v>
      </c>
      <c r="Y148" s="41" t="s">
        <v>336</v>
      </c>
      <c r="Z148" s="41" t="s">
        <v>336</v>
      </c>
      <c r="AA148" s="29"/>
    </row>
    <row r="149" spans="1:27" s="30" customFormat="1" ht="11.5" x14ac:dyDescent="0.25">
      <c r="A149" s="273">
        <v>3</v>
      </c>
      <c r="B149" s="142" t="s">
        <v>2</v>
      </c>
      <c r="C149" s="142" t="s">
        <v>345</v>
      </c>
      <c r="D149" s="140" t="s">
        <v>331</v>
      </c>
      <c r="E149" s="134"/>
      <c r="F149" s="31"/>
      <c r="G149" s="41">
        <f>IF('3c PC'!G$42="-","-",'3c PC'!G$42)</f>
        <v>21.926269106402124</v>
      </c>
      <c r="H149" s="41">
        <f>IF('3c PC'!H$42="-","-",'3c PC'!H$42)</f>
        <v>21.926269106402124</v>
      </c>
      <c r="I149" s="41">
        <f>IF('3c PC'!I$42="-","-",'3c PC'!I$42)</f>
        <v>22.64764819235609</v>
      </c>
      <c r="J149" s="41">
        <f>IF('3c PC'!J$42="-","-",'3c PC'!J$42)</f>
        <v>22.505107470829557</v>
      </c>
      <c r="K149" s="41">
        <f>IF('3c PC'!K$42="-","-",'3c PC'!K$42)</f>
        <v>19.106297226763825</v>
      </c>
      <c r="L149" s="41">
        <f>IF('3c PC'!L$42="-","-",'3c PC'!L$42)</f>
        <v>19.106297226763825</v>
      </c>
      <c r="M149" s="41">
        <f>IF('3c PC'!M$42="-","-",'3c PC'!M$42)</f>
        <v>20.852393125569616</v>
      </c>
      <c r="N149" s="41">
        <f>IF('3c PC'!N$42="-","-",'3c PC'!N$42)</f>
        <v>20.852393125569616</v>
      </c>
      <c r="O149" s="31"/>
      <c r="P149" s="41" t="str">
        <f>IF('3c PC'!P$42="-","-",'3c PC'!P$42)</f>
        <v>-</v>
      </c>
      <c r="Q149" s="41" t="str">
        <f>IF('3c PC'!Q$42="-","-",'3c PC'!Q$42)</f>
        <v>-</v>
      </c>
      <c r="R149" s="41" t="str">
        <f>IF('3c PC'!R$42="-","-",'3c PC'!R$42)</f>
        <v>-</v>
      </c>
      <c r="S149" s="41" t="str">
        <f>IF('3c PC'!S$42="-","-",'3c PC'!S$42)</f>
        <v>-</v>
      </c>
      <c r="T149" s="41" t="str">
        <f>IF('3c PC'!T$42="-","-",'3c PC'!T$42)</f>
        <v>-</v>
      </c>
      <c r="U149" s="41" t="str">
        <f>IF('3c PC'!U$42="-","-",'3c PC'!U$42)</f>
        <v>-</v>
      </c>
      <c r="V149" s="41" t="str">
        <f>IF('3c PC'!V$42="-","-",'3c PC'!V$42)</f>
        <v>-</v>
      </c>
      <c r="W149" s="41" t="str">
        <f>IF('3c PC'!W$42="-","-",'3c PC'!W$42)</f>
        <v>-</v>
      </c>
      <c r="X149" s="41" t="str">
        <f>IF('3c PC'!X$42="-","-",'3c PC'!X$42)</f>
        <v>-</v>
      </c>
      <c r="Y149" s="41" t="str">
        <f>IF('3c PC'!Y$42="-","-",'3c PC'!Y$42)</f>
        <v>-</v>
      </c>
      <c r="Z149" s="41" t="str">
        <f>IF('3c PC'!Z$42="-","-",'3c PC'!Z$42)</f>
        <v>-</v>
      </c>
      <c r="AA149" s="29"/>
    </row>
    <row r="150" spans="1:27" s="30" customFormat="1" ht="11.5" x14ac:dyDescent="0.25">
      <c r="A150" s="273">
        <v>4</v>
      </c>
      <c r="B150" s="142" t="s">
        <v>355</v>
      </c>
      <c r="C150" s="142" t="s">
        <v>346</v>
      </c>
      <c r="D150" s="140" t="s">
        <v>331</v>
      </c>
      <c r="E150" s="134"/>
      <c r="F150" s="31"/>
      <c r="G150" s="41">
        <f>IF('3e NC-Gas'!F56="-","-",'3e NC-Gas'!F56)</f>
        <v>108.45356419022889</v>
      </c>
      <c r="H150" s="41">
        <f>IF('3e NC-Gas'!G56="-","-",'3e NC-Gas'!G56)</f>
        <v>108.45356419022889</v>
      </c>
      <c r="I150" s="41">
        <f>IF('3e NC-Gas'!H56="-","-",'3e NC-Gas'!H56)</f>
        <v>120.97434724310997</v>
      </c>
      <c r="J150" s="41">
        <f>IF('3e NC-Gas'!I56="-","-",'3e NC-Gas'!I56)</f>
        <v>120.62634723201279</v>
      </c>
      <c r="K150" s="41">
        <f>IF('3e NC-Gas'!J56="-","-",'3e NC-Gas'!J56)</f>
        <v>116.38071491606703</v>
      </c>
      <c r="L150" s="41">
        <f>IF('3e NC-Gas'!K56="-","-",'3e NC-Gas'!K56)</f>
        <v>116.40471491683236</v>
      </c>
      <c r="M150" s="41">
        <f>IF('3e NC-Gas'!L56="-","-",'3e NC-Gas'!L56)</f>
        <v>120.67304283265682</v>
      </c>
      <c r="N150" s="41">
        <f>IF('3e NC-Gas'!M56="-","-",'3e NC-Gas'!M56)</f>
        <v>120.74504283495278</v>
      </c>
      <c r="O150" s="31"/>
      <c r="P150" s="41" t="str">
        <f>IF('3e NC-Gas'!O56="-","-",'3e NC-Gas'!O56)</f>
        <v>-</v>
      </c>
      <c r="Q150" s="41" t="str">
        <f>IF('3e NC-Gas'!P56="-","-",'3e NC-Gas'!P56)</f>
        <v>-</v>
      </c>
      <c r="R150" s="41" t="str">
        <f>IF('3e NC-Gas'!Q56="-","-",'3e NC-Gas'!Q56)</f>
        <v>-</v>
      </c>
      <c r="S150" s="41" t="str">
        <f>IF('3e NC-Gas'!R56="-","-",'3e NC-Gas'!R56)</f>
        <v>-</v>
      </c>
      <c r="T150" s="41" t="str">
        <f>IF('3e NC-Gas'!S56="-","-",'3e NC-Gas'!S56)</f>
        <v>-</v>
      </c>
      <c r="U150" s="41" t="str">
        <f>IF('3e NC-Gas'!T56="-","-",'3e NC-Gas'!T56)</f>
        <v>-</v>
      </c>
      <c r="V150" s="41" t="str">
        <f>IF('3e NC-Gas'!U56="-","-",'3e NC-Gas'!U56)</f>
        <v>-</v>
      </c>
      <c r="W150" s="41" t="str">
        <f>IF('3e NC-Gas'!V56="-","-",'3e NC-Gas'!V56)</f>
        <v>-</v>
      </c>
      <c r="X150" s="41" t="str">
        <f>IF('3e NC-Gas'!W56="-","-",'3e NC-Gas'!W56)</f>
        <v>-</v>
      </c>
      <c r="Y150" s="41" t="str">
        <f>IF('3e NC-Gas'!X56="-","-",'3e NC-Gas'!X56)</f>
        <v>-</v>
      </c>
      <c r="Z150" s="41" t="str">
        <f>IF('3e NC-Gas'!Y56="-","-",'3e NC-Gas'!Y56)</f>
        <v>-</v>
      </c>
      <c r="AA150" s="29"/>
    </row>
    <row r="151" spans="1:27" s="30" customFormat="1" ht="11.5" x14ac:dyDescent="0.25">
      <c r="A151" s="273">
        <v>5</v>
      </c>
      <c r="B151" s="142" t="s">
        <v>352</v>
      </c>
      <c r="C151" s="142" t="s">
        <v>347</v>
      </c>
      <c r="D151" s="140" t="s">
        <v>331</v>
      </c>
      <c r="E151" s="134"/>
      <c r="F151" s="31"/>
      <c r="G151" s="41">
        <f>IF('3f CPIH'!C$16="-","-",'3g OC '!$E$12*('3f CPIH'!C$16/'3f CPIH'!$G$16))</f>
        <v>87.253590101747221</v>
      </c>
      <c r="H151" s="41">
        <f>IF('3f CPIH'!D$16="-","-",'3g OC '!$E$12*('3f CPIH'!D$16/'3f CPIH'!$G$16))</f>
        <v>87.428271963812776</v>
      </c>
      <c r="I151" s="41">
        <f>IF('3f CPIH'!E$16="-","-",'3g OC '!$E$12*('3f CPIH'!E$16/'3f CPIH'!$G$16))</f>
        <v>87.690294756911129</v>
      </c>
      <c r="J151" s="41">
        <f>IF('3f CPIH'!F$16="-","-",'3g OC '!$E$12*('3f CPIH'!F$16/'3f CPIH'!$G$16))</f>
        <v>88.214340343107807</v>
      </c>
      <c r="K151" s="41">
        <f>IF('3f CPIH'!G$16="-","-",'3g OC '!$E$12*('3f CPIH'!G$16/'3f CPIH'!$G$16))</f>
        <v>89.262431515501163</v>
      </c>
      <c r="L151" s="41">
        <f>IF('3f CPIH'!H$16="-","-",'3g OC '!$E$12*('3f CPIH'!H$16/'3f CPIH'!$G$16))</f>
        <v>90.397863618927303</v>
      </c>
      <c r="M151" s="41">
        <f>IF('3f CPIH'!I$16="-","-",'3g OC '!$E$12*('3f CPIH'!I$16/'3f CPIH'!$G$16))</f>
        <v>91.707977584418998</v>
      </c>
      <c r="N151" s="41">
        <f>IF('3f CPIH'!J$16="-","-",'3g OC '!$E$12*('3f CPIH'!J$16/'3f CPIH'!$G$16))</f>
        <v>92.494045963714029</v>
      </c>
      <c r="O151" s="31"/>
      <c r="P151" s="41">
        <f>IF('3f CPIH'!L$16="-","-",'3g OC '!$E$12*('3f CPIH'!L$16/'3f CPIH'!$G$16))</f>
        <v>92.494045963714029</v>
      </c>
      <c r="Q151" s="41" t="str">
        <f>IF('3f CPIH'!M$16="-","-",'3g OC '!$E$12*('3f CPIH'!M$16/'3f CPIH'!$G$16))</f>
        <v>-</v>
      </c>
      <c r="R151" s="41" t="str">
        <f>IF('3f CPIH'!N$16="-","-",'3g OC '!$E$12*('3f CPIH'!N$16/'3f CPIH'!$G$16))</f>
        <v>-</v>
      </c>
      <c r="S151" s="41" t="str">
        <f>IF('3f CPIH'!O$16="-","-",'3g OC '!$E$12*('3f CPIH'!O$16/'3f CPIH'!$G$16))</f>
        <v>-</v>
      </c>
      <c r="T151" s="41" t="str">
        <f>IF('3f CPIH'!P$16="-","-",'3g OC '!$E$12*('3f CPIH'!P$16/'3f CPIH'!$G$16))</f>
        <v>-</v>
      </c>
      <c r="U151" s="41" t="str">
        <f>IF('3f CPIH'!Q$16="-","-",'3g OC '!$E$12*('3f CPIH'!Q$16/'3f CPIH'!$G$16))</f>
        <v>-</v>
      </c>
      <c r="V151" s="41" t="str">
        <f>IF('3f CPIH'!R$16="-","-",'3g OC '!$E$12*('3f CPIH'!R$16/'3f CPIH'!$G$16))</f>
        <v>-</v>
      </c>
      <c r="W151" s="41" t="str">
        <f>IF('3f CPIH'!S$16="-","-",'3g OC '!$E$12*('3f CPIH'!S$16/'3f CPIH'!$G$16))</f>
        <v>-</v>
      </c>
      <c r="X151" s="41" t="str">
        <f>IF('3f CPIH'!T$16="-","-",'3g OC '!$E$12*('3f CPIH'!T$16/'3f CPIH'!$G$16))</f>
        <v>-</v>
      </c>
      <c r="Y151" s="41" t="str">
        <f>IF('3f CPIH'!U$16="-","-",'3g OC '!$E$12*('3f CPIH'!U$16/'3f CPIH'!$G$16))</f>
        <v>-</v>
      </c>
      <c r="Z151" s="41" t="str">
        <f>IF('3f CPIH'!V$16="-","-",'3g OC '!$E$12*('3f CPIH'!V$16/'3f CPIH'!$G$16))</f>
        <v>-</v>
      </c>
      <c r="AA151" s="29"/>
    </row>
    <row r="152" spans="1:27" s="30" customFormat="1" ht="11.5" x14ac:dyDescent="0.25">
      <c r="A152" s="273">
        <v>6</v>
      </c>
      <c r="B152" s="142" t="s">
        <v>352</v>
      </c>
      <c r="C152" s="142" t="s">
        <v>45</v>
      </c>
      <c r="D152" s="140" t="s">
        <v>331</v>
      </c>
      <c r="E152" s="134"/>
      <c r="F152" s="31"/>
      <c r="G152" s="41" t="s">
        <v>336</v>
      </c>
      <c r="H152" s="41" t="s">
        <v>336</v>
      </c>
      <c r="I152" s="41" t="s">
        <v>336</v>
      </c>
      <c r="J152" s="41" t="s">
        <v>336</v>
      </c>
      <c r="K152" s="41">
        <f>IF('3h SMNCC'!F$37="-","-",'3h SMNCC'!F$37)</f>
        <v>0</v>
      </c>
      <c r="L152" s="41">
        <f>IF('3h SMNCC'!G$37="-","-",'3h SMNCC'!G$37)</f>
        <v>-0.16682483423186589</v>
      </c>
      <c r="M152" s="41">
        <f>IF('3h SMNCC'!H$37="-","-",'3h SMNCC'!H$37)</f>
        <v>1.8623630218072362</v>
      </c>
      <c r="N152" s="41">
        <f>IF('3h SMNCC'!I$37="-","-",'3h SMNCC'!I$37)</f>
        <v>7.7734666259964174</v>
      </c>
      <c r="O152" s="31"/>
      <c r="P152" s="41" t="str">
        <f>IF('3h SMNCC'!K$37="-","-",'3h SMNCC'!K$37)</f>
        <v>-</v>
      </c>
      <c r="Q152" s="41" t="str">
        <f>IF('3h SMNCC'!L$37="-","-",'3h SMNCC'!L$37)</f>
        <v>-</v>
      </c>
      <c r="R152" s="41" t="str">
        <f>IF('3h SMNCC'!M$37="-","-",'3h SMNCC'!M$37)</f>
        <v>-</v>
      </c>
      <c r="S152" s="41" t="str">
        <f>IF('3h SMNCC'!N$37="-","-",'3h SMNCC'!N$37)</f>
        <v>-</v>
      </c>
      <c r="T152" s="41" t="str">
        <f>IF('3h SMNCC'!O$37="-","-",'3h SMNCC'!O$37)</f>
        <v>-</v>
      </c>
      <c r="U152" s="41" t="str">
        <f>IF('3h SMNCC'!P$37="-","-",'3h SMNCC'!P$37)</f>
        <v>-</v>
      </c>
      <c r="V152" s="41" t="str">
        <f>IF('3h SMNCC'!Q$37="-","-",'3h SMNCC'!Q$37)</f>
        <v>-</v>
      </c>
      <c r="W152" s="41" t="str">
        <f>IF('3h SMNCC'!R$37="-","-",'3h SMNCC'!R$37)</f>
        <v>-</v>
      </c>
      <c r="X152" s="41" t="str">
        <f>IF('3h SMNCC'!S$37="-","-",'3h SMNCC'!S$37)</f>
        <v>-</v>
      </c>
      <c r="Y152" s="41" t="str">
        <f>IF('3h SMNCC'!T$37="-","-",'3h SMNCC'!T$37)</f>
        <v>-</v>
      </c>
      <c r="Z152" s="41" t="str">
        <f>IF('3h SMNCC'!U$37="-","-",'3h SMNCC'!U$37)</f>
        <v>-</v>
      </c>
      <c r="AA152" s="29"/>
    </row>
    <row r="153" spans="1:27" s="30" customFormat="1" ht="11.5" x14ac:dyDescent="0.25">
      <c r="A153" s="273">
        <v>7</v>
      </c>
      <c r="B153" s="142" t="s">
        <v>352</v>
      </c>
      <c r="C153" s="142" t="s">
        <v>399</v>
      </c>
      <c r="D153" s="140" t="s">
        <v>331</v>
      </c>
      <c r="E153" s="134"/>
      <c r="F153" s="31"/>
      <c r="G153" s="41">
        <f>IF('3f CPIH'!C$16="-","-",'3i PAAC PAP'!$G$18*('3f CPIH'!C$16/'3f CPIH'!$G$16))</f>
        <v>4.3680494184605196</v>
      </c>
      <c r="H153" s="41">
        <f>IF('3f CPIH'!D$16="-","-",'3i PAAC PAP'!$G$18*('3f CPIH'!D$16/'3f CPIH'!$G$16))</f>
        <v>4.3767942621411207</v>
      </c>
      <c r="I153" s="41">
        <f>IF('3f CPIH'!E$16="-","-",'3i PAAC PAP'!$G$18*('3f CPIH'!E$16/'3f CPIH'!$G$16))</f>
        <v>4.389911527662024</v>
      </c>
      <c r="J153" s="41">
        <f>IF('3f CPIH'!F$16="-","-",'3i PAAC PAP'!$G$18*('3f CPIH'!F$16/'3f CPIH'!$G$16))</f>
        <v>4.4161460587038288</v>
      </c>
      <c r="K153" s="41">
        <f>IF('3f CPIH'!G$16="-","-",'3i PAAC PAP'!$G$18*('3f CPIH'!G$16/'3f CPIH'!$G$16))</f>
        <v>4.4686151207874385</v>
      </c>
      <c r="L153" s="41">
        <f>IF('3f CPIH'!H$16="-","-",'3i PAAC PAP'!$G$18*('3f CPIH'!H$16/'3f CPIH'!$G$16))</f>
        <v>4.5254566047113496</v>
      </c>
      <c r="M153" s="41">
        <f>IF('3f CPIH'!I$16="-","-",'3i PAAC PAP'!$G$18*('3f CPIH'!I$16/'3f CPIH'!$G$16))</f>
        <v>4.5910429323158608</v>
      </c>
      <c r="N153" s="41">
        <f>IF('3f CPIH'!J$16="-","-",'3i PAAC PAP'!$G$18*('3f CPIH'!J$16/'3f CPIH'!$G$16))</f>
        <v>4.630394728878569</v>
      </c>
      <c r="O153" s="31"/>
      <c r="P153" s="41">
        <f>IF('3f CPIH'!L$16="-","-",'3i PAAC PAP'!$G$18*('3f CPIH'!L$16/'3f CPIH'!$G$16))</f>
        <v>4.630394728878569</v>
      </c>
      <c r="Q153" s="41" t="str">
        <f>IF('3f CPIH'!M$16="-","-",'3i PAAC PAP'!$G$18*('3f CPIH'!M$16/'3f CPIH'!$G$16))</f>
        <v>-</v>
      </c>
      <c r="R153" s="41" t="str">
        <f>IF('3f CPIH'!N$16="-","-",'3i PAAC PAP'!$G$18*('3f CPIH'!N$16/'3f CPIH'!$G$16))</f>
        <v>-</v>
      </c>
      <c r="S153" s="41" t="str">
        <f>IF('3f CPIH'!O$16="-","-",'3i PAAC PAP'!$G$18*('3f CPIH'!O$16/'3f CPIH'!$G$16))</f>
        <v>-</v>
      </c>
      <c r="T153" s="41" t="str">
        <f>IF('3f CPIH'!P$16="-","-",'3i PAAC PAP'!$G$18*('3f CPIH'!P$16/'3f CPIH'!$G$16))</f>
        <v>-</v>
      </c>
      <c r="U153" s="41" t="str">
        <f>IF('3f CPIH'!Q$16="-","-",'3i PAAC PAP'!$G$18*('3f CPIH'!Q$16/'3f CPIH'!$G$16))</f>
        <v>-</v>
      </c>
      <c r="V153" s="41" t="str">
        <f>IF('3f CPIH'!R$16="-","-",'3i PAAC PAP'!$G$18*('3f CPIH'!R$16/'3f CPIH'!$G$16))</f>
        <v>-</v>
      </c>
      <c r="W153" s="41" t="str">
        <f>IF('3f CPIH'!S$16="-","-",'3i PAAC PAP'!$G$18*('3f CPIH'!S$16/'3f CPIH'!$G$16))</f>
        <v>-</v>
      </c>
      <c r="X153" s="41" t="str">
        <f>IF('3f CPIH'!T$16="-","-",'3i PAAC PAP'!$G$18*('3f CPIH'!T$16/'3f CPIH'!$G$16))</f>
        <v>-</v>
      </c>
      <c r="Y153" s="41" t="str">
        <f>IF('3f CPIH'!U$16="-","-",'3i PAAC PAP'!$G$18*('3f CPIH'!U$16/'3f CPIH'!$G$16))</f>
        <v>-</v>
      </c>
      <c r="Z153" s="41" t="str">
        <f>IF('3f CPIH'!V$16="-","-",'3i PAAC PAP'!$G$18*('3f CPIH'!V$16/'3f CPIH'!$G$16))</f>
        <v>-</v>
      </c>
      <c r="AA153" s="29"/>
    </row>
    <row r="154" spans="1:27" s="30" customFormat="1" ht="11.5" x14ac:dyDescent="0.25">
      <c r="A154" s="273">
        <v>8</v>
      </c>
      <c r="B154" s="142" t="s">
        <v>352</v>
      </c>
      <c r="C154" s="142" t="s">
        <v>417</v>
      </c>
      <c r="D154" s="140" t="s">
        <v>331</v>
      </c>
      <c r="E154" s="134"/>
      <c r="F154" s="31"/>
      <c r="G154" s="41">
        <f>IF(G147="-","-",SUM(G147:G152)*'3i PAAC PAP'!$G$30)</f>
        <v>5.3154009767841037</v>
      </c>
      <c r="H154" s="41">
        <f>IF(H147="-","-",SUM(H147:H152)*'3i PAAC PAP'!$G$30)</f>
        <v>4.8477716458499138</v>
      </c>
      <c r="I154" s="41">
        <f>IF(I147="-","-",SUM(I147:I152)*'3i PAAC PAP'!$G$30)</f>
        <v>4.566260537757878</v>
      </c>
      <c r="J154" s="41">
        <f>IF(J147="-","-",SUM(J147:J152)*'3i PAAC PAP'!$G$30)</f>
        <v>4.4047275960096153</v>
      </c>
      <c r="K154" s="41">
        <f>IF(K147="-","-",SUM(K147:K152)*'3i PAAC PAP'!$G$30)</f>
        <v>4.7827668813200459</v>
      </c>
      <c r="L154" s="41">
        <f>IF(L147="-","-",SUM(L147:L152)*'3i PAAC PAP'!$G$30)</f>
        <v>4.77509357170511</v>
      </c>
      <c r="M154" s="41">
        <f>IF(M147="-","-",SUM(M147:M152)*'3i PAAC PAP'!$G$30)</f>
        <v>5.0675908556572891</v>
      </c>
      <c r="N154" s="41">
        <f>IF(N147="-","-",SUM(N147:N152)*'3i PAAC PAP'!$G$30)</f>
        <v>5.4524613554478751</v>
      </c>
      <c r="O154" s="31"/>
      <c r="P154" s="41" t="str">
        <f>IF(P147="-","-",SUM(P147:P152)*'3i PAAC PAP'!$G$30)</f>
        <v>-</v>
      </c>
      <c r="Q154" s="41" t="str">
        <f>IF(Q147="-","-",SUM(Q147:Q152)*'3i PAAC PAP'!$G$30)</f>
        <v>-</v>
      </c>
      <c r="R154" s="41" t="str">
        <f>IF(R147="-","-",SUM(R147:R152)*'3i PAAC PAP'!$G$30)</f>
        <v>-</v>
      </c>
      <c r="S154" s="41" t="str">
        <f>IF(S147="-","-",SUM(S147:S152)*'3i PAAC PAP'!$G$30)</f>
        <v>-</v>
      </c>
      <c r="T154" s="41" t="str">
        <f>IF(T147="-","-",SUM(T147:T152)*'3i PAAC PAP'!$G$30)</f>
        <v>-</v>
      </c>
      <c r="U154" s="41" t="str">
        <f>IF(U147="-","-",SUM(U147:U152)*'3i PAAC PAP'!$G$30)</f>
        <v>-</v>
      </c>
      <c r="V154" s="41" t="str">
        <f>IF(V147="-","-",SUM(V147:V152)*'3i PAAC PAP'!$G$30)</f>
        <v>-</v>
      </c>
      <c r="W154" s="41" t="str">
        <f>IF(W147="-","-",SUM(W147:W152)*'3i PAAC PAP'!$G$30)</f>
        <v>-</v>
      </c>
      <c r="X154" s="41" t="str">
        <f>IF(X147="-","-",SUM(X147:X152)*'3i PAAC PAP'!$G$30)</f>
        <v>-</v>
      </c>
      <c r="Y154" s="41" t="str">
        <f>IF(Y147="-","-",SUM(Y147:Y152)*'3i PAAC PAP'!$G$30)</f>
        <v>-</v>
      </c>
      <c r="Z154" s="41" t="str">
        <f>IF(Z147="-","-",SUM(Z147:Z152)*'3i PAAC PAP'!$G$30)</f>
        <v>-</v>
      </c>
      <c r="AA154" s="29"/>
    </row>
    <row r="155" spans="1:27" s="30" customFormat="1" ht="11.5" x14ac:dyDescent="0.25">
      <c r="A155" s="273">
        <v>9</v>
      </c>
      <c r="B155" s="142" t="s">
        <v>398</v>
      </c>
      <c r="C155" s="142" t="s">
        <v>548</v>
      </c>
      <c r="D155" s="133" t="s">
        <v>331</v>
      </c>
      <c r="E155" s="134"/>
      <c r="F155" s="31"/>
      <c r="G155" s="41">
        <f>IF(G149="-","-",SUM(G147:G154)*'3j EBIT'!$E$12)</f>
        <v>9.12544107296155</v>
      </c>
      <c r="H155" s="41">
        <f>IF(H149="-","-",SUM(H147:H154)*'3j EBIT'!$E$12)</f>
        <v>8.3300860612291761</v>
      </c>
      <c r="I155" s="41">
        <f>IF(I149="-","-",SUM(I147:I154)*'3j EBIT'!$E$12)</f>
        <v>7.8514345242728538</v>
      </c>
      <c r="J155" s="41">
        <f>IF(J149="-","-",SUM(J147:J154)*'3j EBIT'!$E$12)</f>
        <v>7.5771365437302087</v>
      </c>
      <c r="K155" s="41">
        <f>IF(K149="-","-",SUM(K147:K154)*'3j EBIT'!$E$12)</f>
        <v>8.2212459219247833</v>
      </c>
      <c r="L155" s="41">
        <f>IF(L149="-","-",SUM(L147:L154)*'3j EBIT'!$E$12)</f>
        <v>8.2092722374966467</v>
      </c>
      <c r="M155" s="41">
        <f>IF(M149="-","-",SUM(M147:M154)*'3j EBIT'!$E$12)</f>
        <v>8.708108593591696</v>
      </c>
      <c r="N155" s="41">
        <f>IF(N149="-","-",SUM(N147:N154)*'3j EBIT'!$E$12)</f>
        <v>9.3635898618656501</v>
      </c>
      <c r="O155" s="31"/>
      <c r="P155" s="41" t="str">
        <f>IF(P149="-","-",SUM(P147:P154)*'3j EBIT'!$E$11)</f>
        <v>-</v>
      </c>
      <c r="Q155" s="41" t="str">
        <f>IF(Q149="-","-",SUM(Q147:Q154)*'3j EBIT'!$E$11)</f>
        <v>-</v>
      </c>
      <c r="R155" s="41" t="str">
        <f>IF(R149="-","-",SUM(R147:R154)*'3j EBIT'!$E$11)</f>
        <v>-</v>
      </c>
      <c r="S155" s="41" t="str">
        <f>IF(S149="-","-",SUM(S147:S154)*'3j EBIT'!$E$11)</f>
        <v>-</v>
      </c>
      <c r="T155" s="41" t="str">
        <f>IF(T149="-","-",SUM(T147:T154)*'3j EBIT'!$E$11)</f>
        <v>-</v>
      </c>
      <c r="U155" s="41" t="str">
        <f>IF(U149="-","-",SUM(U147:U154)*'3j EBIT'!$E$11)</f>
        <v>-</v>
      </c>
      <c r="V155" s="41" t="str">
        <f>IF(V149="-","-",SUM(V147:V154)*'3j EBIT'!$E$11)</f>
        <v>-</v>
      </c>
      <c r="W155" s="41" t="str">
        <f>IF(W149="-","-",SUM(W147:W154)*'3j EBIT'!$E$11)</f>
        <v>-</v>
      </c>
      <c r="X155" s="41" t="str">
        <f>IF(X149="-","-",SUM(X147:X154)*'3j EBIT'!$E$11)</f>
        <v>-</v>
      </c>
      <c r="Y155" s="41" t="str">
        <f>IF(Y149="-","-",SUM(Y147:Y154)*'3j EBIT'!$E$11)</f>
        <v>-</v>
      </c>
      <c r="Z155" s="41" t="str">
        <f>IF(Z149="-","-",SUM(Z147:Z154)*'3j EBIT'!$E$11)</f>
        <v>-</v>
      </c>
      <c r="AA155" s="29"/>
    </row>
    <row r="156" spans="1:27" s="30" customFormat="1" ht="11.5" x14ac:dyDescent="0.25">
      <c r="A156" s="273">
        <v>10</v>
      </c>
      <c r="B156" s="142" t="s">
        <v>294</v>
      </c>
      <c r="C156" s="145" t="s">
        <v>549</v>
      </c>
      <c r="D156" s="133" t="s">
        <v>331</v>
      </c>
      <c r="E156" s="134"/>
      <c r="F156" s="31"/>
      <c r="G156" s="41">
        <f>IF(G151="-","-",SUM(G147:G149,G151:G155)*'3k HAP'!$E$13)</f>
        <v>5.5149711454262746</v>
      </c>
      <c r="H156" s="41">
        <f>IF(H151="-","-",SUM(H147:H149,H151:H155)*'3k HAP'!$E$13)</f>
        <v>4.8974562079066386</v>
      </c>
      <c r="I156" s="41">
        <f>IF(I151="-","-",SUM(I147:I149,I151:I155)*'3k HAP'!$E$13)</f>
        <v>4.3445722977105206</v>
      </c>
      <c r="J156" s="41">
        <f>IF(J151="-","-",SUM(J147:J149,J151:J155)*'3k HAP'!$E$13)</f>
        <v>4.1366447437679428</v>
      </c>
      <c r="K156" s="41">
        <f>IF(K151="-","-",SUM(K147:K149,K151:K155)*'3k HAP'!$E$13)</f>
        <v>4.6981945429719607</v>
      </c>
      <c r="L156" s="41">
        <f>IF(L151="-","-",SUM(L147:L149,L151:L155)*'3k HAP'!$E$13)</f>
        <v>4.6885507168732676</v>
      </c>
      <c r="M156" s="41">
        <f>IF(M151="-","-",SUM(M147:M149,M151:M155)*'3k HAP'!$E$13)</f>
        <v>5.0140573085351843</v>
      </c>
      <c r="N156" s="41">
        <f>IF(N151="-","-",SUM(N147:N149,N151:N155)*'3k HAP'!$E$13)</f>
        <v>5.5219317283601175</v>
      </c>
      <c r="O156" s="31"/>
      <c r="P156" s="41">
        <f>IF(P151="-","-",SUM(P147:P149,P151:P155)*'3k HAP'!$E$13)</f>
        <v>1.4060293723500201</v>
      </c>
      <c r="Q156" s="41" t="str">
        <f>IF(Q151="-","-",SUM(Q147:Q149,Q151:Q155)*'3k HAP'!$E$13)</f>
        <v>-</v>
      </c>
      <c r="R156" s="41" t="str">
        <f>IF(R151="-","-",SUM(R147:R149,R151:R155)*'3k HAP'!$E$13)</f>
        <v>-</v>
      </c>
      <c r="S156" s="41" t="str">
        <f>IF(S151="-","-",SUM(S147:S149,S151:S155)*'3k HAP'!$E$13)</f>
        <v>-</v>
      </c>
      <c r="T156" s="41" t="str">
        <f>IF(T151="-","-",SUM(T147:T149,T151:T155)*'3k HAP'!$E$13)</f>
        <v>-</v>
      </c>
      <c r="U156" s="41" t="str">
        <f>IF(U151="-","-",SUM(U147:U149,U151:U155)*'3k HAP'!$E$13)</f>
        <v>-</v>
      </c>
      <c r="V156" s="41" t="str">
        <f>IF(V151="-","-",SUM(V147:V149,V151:V155)*'3k HAP'!$E$13)</f>
        <v>-</v>
      </c>
      <c r="W156" s="41" t="str">
        <f>IF(W151="-","-",SUM(W147:W149,W151:W155)*'3k HAP'!$E$13)</f>
        <v>-</v>
      </c>
      <c r="X156" s="41" t="str">
        <f>IF(X151="-","-",SUM(X147:X149,X151:X155)*'3k HAP'!$E$13)</f>
        <v>-</v>
      </c>
      <c r="Y156" s="41" t="str">
        <f>IF(Y151="-","-",SUM(Y147:Y149,Y151:Y155)*'3k HAP'!$E$13)</f>
        <v>-</v>
      </c>
      <c r="Z156" s="41" t="str">
        <f>IF(Z151="-","-",SUM(Z147:Z149,Z151:Z155)*'3k HAP'!$E$13)</f>
        <v>-</v>
      </c>
      <c r="AA156" s="29"/>
    </row>
    <row r="157" spans="1:27" s="30" customFormat="1" ht="11.5" x14ac:dyDescent="0.25">
      <c r="A157" s="273">
        <v>11</v>
      </c>
      <c r="B157" s="142" t="s">
        <v>46</v>
      </c>
      <c r="C157" s="191" t="str">
        <f>B157&amp;"_"&amp;D157</f>
        <v>Total_Southern Scotland</v>
      </c>
      <c r="D157" s="133" t="s">
        <v>331</v>
      </c>
      <c r="E157" s="134"/>
      <c r="F157" s="31"/>
      <c r="G157" s="41">
        <f t="shared" ref="G157:N157" si="24">IF(G135="-","-",SUM(G147:G156))</f>
        <v>494.92678447952204</v>
      </c>
      <c r="H157" s="41">
        <f t="shared" si="24"/>
        <v>451.65312443909244</v>
      </c>
      <c r="I157" s="41">
        <f t="shared" si="24"/>
        <v>425.42940283634408</v>
      </c>
      <c r="J157" s="41">
        <f t="shared" si="24"/>
        <v>410.51044148382493</v>
      </c>
      <c r="K157" s="41">
        <f t="shared" si="24"/>
        <v>445.61659425041165</v>
      </c>
      <c r="L157" s="41">
        <f t="shared" si="24"/>
        <v>444.9647828226145</v>
      </c>
      <c r="M157" s="41">
        <f t="shared" si="24"/>
        <v>472.04367082800565</v>
      </c>
      <c r="N157" s="41">
        <f t="shared" si="24"/>
        <v>507.70604063578628</v>
      </c>
      <c r="O157" s="31"/>
      <c r="P157" s="41" t="str">
        <f t="shared" ref="P157:Z157" si="25">IF(P147="-","-",SUM(P147:P156))</f>
        <v>-</v>
      </c>
      <c r="Q157" s="41" t="str">
        <f t="shared" si="25"/>
        <v>-</v>
      </c>
      <c r="R157" s="41" t="str">
        <f t="shared" si="25"/>
        <v>-</v>
      </c>
      <c r="S157" s="41" t="str">
        <f t="shared" si="25"/>
        <v>-</v>
      </c>
      <c r="T157" s="41" t="str">
        <f t="shared" si="25"/>
        <v>-</v>
      </c>
      <c r="U157" s="41" t="str">
        <f t="shared" si="25"/>
        <v>-</v>
      </c>
      <c r="V157" s="41" t="str">
        <f t="shared" si="25"/>
        <v>-</v>
      </c>
      <c r="W157" s="41" t="str">
        <f t="shared" si="25"/>
        <v>-</v>
      </c>
      <c r="X157" s="41" t="str">
        <f t="shared" si="25"/>
        <v>-</v>
      </c>
      <c r="Y157" s="41" t="str">
        <f t="shared" si="25"/>
        <v>-</v>
      </c>
      <c r="Z157" s="41" t="str">
        <f t="shared" si="25"/>
        <v>-</v>
      </c>
      <c r="AA157" s="29"/>
    </row>
    <row r="158" spans="1:27" s="30" customFormat="1" ht="11.5" x14ac:dyDescent="0.25">
      <c r="A158" s="273">
        <v>1</v>
      </c>
      <c r="B158" s="138" t="s">
        <v>353</v>
      </c>
      <c r="C158" s="189" t="s">
        <v>344</v>
      </c>
      <c r="D158" s="136" t="s">
        <v>332</v>
      </c>
      <c r="E158" s="137"/>
      <c r="F158" s="31"/>
      <c r="G158" s="135">
        <f>IF('3a DF'!H$42="-","-",'3a DF'!H$42)</f>
        <v>252.96949846751136</v>
      </c>
      <c r="H158" s="135">
        <f>IF('3a DF'!I$42="-","-",'3a DF'!I$42)</f>
        <v>211.39291100152178</v>
      </c>
      <c r="I158" s="135">
        <f>IF('3a DF'!J$42="-","-",'3a DF'!J$42)</f>
        <v>172.96493375656357</v>
      </c>
      <c r="J158" s="135">
        <f>IF('3a DF'!K$42="-","-",'3a DF'!K$42)</f>
        <v>158.62999149566321</v>
      </c>
      <c r="K158" s="135">
        <f>IF('3a DF'!L$42="-","-",'3a DF'!L$42)</f>
        <v>198.69632812507541</v>
      </c>
      <c r="L158" s="135">
        <f>IF('3a DF'!M$42="-","-",'3a DF'!M$42)</f>
        <v>197.0243587635365</v>
      </c>
      <c r="M158" s="135">
        <f>IF('3a DF'!N$42="-","-",'3a DF'!N$42)</f>
        <v>213.56709457345295</v>
      </c>
      <c r="N158" s="135">
        <f>IF('3a DF'!O$42="-","-",'3a DF'!O$42)</f>
        <v>240.8727144110012</v>
      </c>
      <c r="O158" s="31"/>
      <c r="P158" s="135" t="str">
        <f>IF('3a DF'!Q$42="-","-",'3a DF'!Q$42)</f>
        <v>-</v>
      </c>
      <c r="Q158" s="135" t="str">
        <f>IF('3a DF'!R$42="-","-",'3a DF'!R$42)</f>
        <v>-</v>
      </c>
      <c r="R158" s="135" t="str">
        <f>IF('3a DF'!S$42="-","-",'3a DF'!S$42)</f>
        <v>-</v>
      </c>
      <c r="S158" s="135" t="str">
        <f>IF('3a DF'!T$42="-","-",'3a DF'!T$42)</f>
        <v>-</v>
      </c>
      <c r="T158" s="135" t="str">
        <f>IF('3a DF'!U$42="-","-",'3a DF'!U$42)</f>
        <v>-</v>
      </c>
      <c r="U158" s="135" t="str">
        <f>IF('3a DF'!V$42="-","-",'3a DF'!V$42)</f>
        <v>-</v>
      </c>
      <c r="V158" s="135" t="str">
        <f>IF('3a DF'!W$42="-","-",'3a DF'!W$42)</f>
        <v>-</v>
      </c>
      <c r="W158" s="135" t="str">
        <f>IF('3a DF'!X$42="-","-",'3a DF'!X$42)</f>
        <v>-</v>
      </c>
      <c r="X158" s="135" t="str">
        <f>IF('3a DF'!Y$42="-","-",'3a DF'!Y$42)</f>
        <v>-</v>
      </c>
      <c r="Y158" s="135" t="str">
        <f>IF('3a DF'!Z$42="-","-",'3a DF'!Z$42)</f>
        <v>-</v>
      </c>
      <c r="Z158" s="135" t="str">
        <f>IF('3a DF'!AA$42="-","-",'3a DF'!AA$42)</f>
        <v>-</v>
      </c>
      <c r="AA158" s="29"/>
    </row>
    <row r="159" spans="1:27" s="30" customFormat="1" ht="11.5" x14ac:dyDescent="0.25">
      <c r="A159" s="273">
        <v>2</v>
      </c>
      <c r="B159" s="138" t="s">
        <v>353</v>
      </c>
      <c r="C159" s="189" t="s">
        <v>303</v>
      </c>
      <c r="D159" s="136" t="s">
        <v>332</v>
      </c>
      <c r="E159" s="137"/>
      <c r="F159" s="31"/>
      <c r="G159" s="135" t="s">
        <v>336</v>
      </c>
      <c r="H159" s="135" t="s">
        <v>336</v>
      </c>
      <c r="I159" s="135" t="s">
        <v>336</v>
      </c>
      <c r="J159" s="135" t="s">
        <v>336</v>
      </c>
      <c r="K159" s="135" t="s">
        <v>336</v>
      </c>
      <c r="L159" s="135" t="s">
        <v>336</v>
      </c>
      <c r="M159" s="135" t="s">
        <v>336</v>
      </c>
      <c r="N159" s="135" t="s">
        <v>336</v>
      </c>
      <c r="O159" s="31"/>
      <c r="P159" s="135" t="s">
        <v>336</v>
      </c>
      <c r="Q159" s="135" t="s">
        <v>336</v>
      </c>
      <c r="R159" s="135" t="s">
        <v>336</v>
      </c>
      <c r="S159" s="135" t="s">
        <v>336</v>
      </c>
      <c r="T159" s="135" t="s">
        <v>336</v>
      </c>
      <c r="U159" s="135" t="s">
        <v>336</v>
      </c>
      <c r="V159" s="135" t="s">
        <v>336</v>
      </c>
      <c r="W159" s="135" t="s">
        <v>336</v>
      </c>
      <c r="X159" s="135" t="s">
        <v>336</v>
      </c>
      <c r="Y159" s="135" t="s">
        <v>336</v>
      </c>
      <c r="Z159" s="135" t="s">
        <v>336</v>
      </c>
      <c r="AA159" s="29"/>
    </row>
    <row r="160" spans="1:27" s="30" customFormat="1" ht="11.5" x14ac:dyDescent="0.25">
      <c r="A160" s="273">
        <v>3</v>
      </c>
      <c r="B160" s="138" t="s">
        <v>2</v>
      </c>
      <c r="C160" s="189" t="s">
        <v>345</v>
      </c>
      <c r="D160" s="141" t="s">
        <v>332</v>
      </c>
      <c r="E160" s="137"/>
      <c r="F160" s="31"/>
      <c r="G160" s="135">
        <f>IF('3c PC'!G$42="-","-",'3c PC'!G$42)</f>
        <v>21.926269106402124</v>
      </c>
      <c r="H160" s="135">
        <f>IF('3c PC'!H$42="-","-",'3c PC'!H$42)</f>
        <v>21.926269106402124</v>
      </c>
      <c r="I160" s="135">
        <f>IF('3c PC'!I$42="-","-",'3c PC'!I$42)</f>
        <v>22.64764819235609</v>
      </c>
      <c r="J160" s="135">
        <f>IF('3c PC'!J$42="-","-",'3c PC'!J$42)</f>
        <v>22.505107470829557</v>
      </c>
      <c r="K160" s="135">
        <f>IF('3c PC'!K$42="-","-",'3c PC'!K$42)</f>
        <v>19.106297226763825</v>
      </c>
      <c r="L160" s="135">
        <f>IF('3c PC'!L$42="-","-",'3c PC'!L$42)</f>
        <v>19.106297226763825</v>
      </c>
      <c r="M160" s="135">
        <f>IF('3c PC'!M$42="-","-",'3c PC'!M$42)</f>
        <v>20.852393125569616</v>
      </c>
      <c r="N160" s="135">
        <f>IF('3c PC'!N$42="-","-",'3c PC'!N$42)</f>
        <v>20.852393125569616</v>
      </c>
      <c r="O160" s="31"/>
      <c r="P160" s="135" t="str">
        <f>IF('3c PC'!P$42="-","-",'3c PC'!P$42)</f>
        <v>-</v>
      </c>
      <c r="Q160" s="135" t="str">
        <f>IF('3c PC'!Q$42="-","-",'3c PC'!Q$42)</f>
        <v>-</v>
      </c>
      <c r="R160" s="135" t="str">
        <f>IF('3c PC'!R$42="-","-",'3c PC'!R$42)</f>
        <v>-</v>
      </c>
      <c r="S160" s="135" t="str">
        <f>IF('3c PC'!S$42="-","-",'3c PC'!S$42)</f>
        <v>-</v>
      </c>
      <c r="T160" s="135" t="str">
        <f>IF('3c PC'!T$42="-","-",'3c PC'!T$42)</f>
        <v>-</v>
      </c>
      <c r="U160" s="135" t="str">
        <f>IF('3c PC'!U$42="-","-",'3c PC'!U$42)</f>
        <v>-</v>
      </c>
      <c r="V160" s="135" t="str">
        <f>IF('3c PC'!V$42="-","-",'3c PC'!V$42)</f>
        <v>-</v>
      </c>
      <c r="W160" s="135" t="str">
        <f>IF('3c PC'!W$42="-","-",'3c PC'!W$42)</f>
        <v>-</v>
      </c>
      <c r="X160" s="135" t="str">
        <f>IF('3c PC'!X$42="-","-",'3c PC'!X$42)</f>
        <v>-</v>
      </c>
      <c r="Y160" s="135" t="str">
        <f>IF('3c PC'!Y$42="-","-",'3c PC'!Y$42)</f>
        <v>-</v>
      </c>
      <c r="Z160" s="135" t="str">
        <f>IF('3c PC'!Z$42="-","-",'3c PC'!Z$42)</f>
        <v>-</v>
      </c>
      <c r="AA160" s="29"/>
    </row>
    <row r="161" spans="1:27" s="30" customFormat="1" ht="11.5" x14ac:dyDescent="0.25">
      <c r="A161" s="273">
        <v>4</v>
      </c>
      <c r="B161" s="138" t="s">
        <v>355</v>
      </c>
      <c r="C161" s="189" t="s">
        <v>346</v>
      </c>
      <c r="D161" s="141" t="s">
        <v>332</v>
      </c>
      <c r="E161" s="137"/>
      <c r="F161" s="31"/>
      <c r="G161" s="135">
        <f>IF('3e NC-Gas'!F57="-","-",'3e NC-Gas'!F57)</f>
        <v>108.41773651861108</v>
      </c>
      <c r="H161" s="135">
        <f>IF('3e NC-Gas'!G57="-","-",'3e NC-Gas'!G57)</f>
        <v>108.41773651861108</v>
      </c>
      <c r="I161" s="135">
        <f>IF('3e NC-Gas'!H57="-","-",'3e NC-Gas'!H57)</f>
        <v>120.97937311923182</v>
      </c>
      <c r="J161" s="135">
        <f>IF('3e NC-Gas'!I57="-","-",'3e NC-Gas'!I57)</f>
        <v>120.63137311923182</v>
      </c>
      <c r="K161" s="135">
        <f>IF('3e NC-Gas'!J57="-","-",'3e NC-Gas'!J57)</f>
        <v>116.38255397526829</v>
      </c>
      <c r="L161" s="135">
        <f>IF('3e NC-Gas'!K57="-","-",'3e NC-Gas'!K57)</f>
        <v>116.4065539752683</v>
      </c>
      <c r="M161" s="135">
        <f>IF('3e NC-Gas'!L57="-","-",'3e NC-Gas'!L57)</f>
        <v>120.68792920353981</v>
      </c>
      <c r="N161" s="135">
        <f>IF('3e NC-Gas'!M57="-","-",'3e NC-Gas'!M57)</f>
        <v>120.75992920353981</v>
      </c>
      <c r="O161" s="31"/>
      <c r="P161" s="135" t="str">
        <f>IF('3e NC-Gas'!O57="-","-",'3e NC-Gas'!O57)</f>
        <v>-</v>
      </c>
      <c r="Q161" s="135" t="str">
        <f>IF('3e NC-Gas'!P57="-","-",'3e NC-Gas'!P57)</f>
        <v>-</v>
      </c>
      <c r="R161" s="135" t="str">
        <f>IF('3e NC-Gas'!Q57="-","-",'3e NC-Gas'!Q57)</f>
        <v>-</v>
      </c>
      <c r="S161" s="135" t="str">
        <f>IF('3e NC-Gas'!R57="-","-",'3e NC-Gas'!R57)</f>
        <v>-</v>
      </c>
      <c r="T161" s="135" t="str">
        <f>IF('3e NC-Gas'!S57="-","-",'3e NC-Gas'!S57)</f>
        <v>-</v>
      </c>
      <c r="U161" s="135" t="str">
        <f>IF('3e NC-Gas'!T57="-","-",'3e NC-Gas'!T57)</f>
        <v>-</v>
      </c>
      <c r="V161" s="135" t="str">
        <f>IF('3e NC-Gas'!U57="-","-",'3e NC-Gas'!U57)</f>
        <v>-</v>
      </c>
      <c r="W161" s="135" t="str">
        <f>IF('3e NC-Gas'!V57="-","-",'3e NC-Gas'!V57)</f>
        <v>-</v>
      </c>
      <c r="X161" s="135" t="str">
        <f>IF('3e NC-Gas'!W57="-","-",'3e NC-Gas'!W57)</f>
        <v>-</v>
      </c>
      <c r="Y161" s="135" t="str">
        <f>IF('3e NC-Gas'!X57="-","-",'3e NC-Gas'!X57)</f>
        <v>-</v>
      </c>
      <c r="Z161" s="135" t="str">
        <f>IF('3e NC-Gas'!Y57="-","-",'3e NC-Gas'!Y57)</f>
        <v>-</v>
      </c>
      <c r="AA161" s="29"/>
    </row>
    <row r="162" spans="1:27" s="30" customFormat="1" ht="11.5" x14ac:dyDescent="0.25">
      <c r="A162" s="273">
        <v>5</v>
      </c>
      <c r="B162" s="138" t="s">
        <v>352</v>
      </c>
      <c r="C162" s="189" t="s">
        <v>347</v>
      </c>
      <c r="D162" s="141" t="s">
        <v>332</v>
      </c>
      <c r="E162" s="137"/>
      <c r="F162" s="31"/>
      <c r="G162" s="135">
        <f>IF('3f CPIH'!C$16="-","-",'3g OC '!$E$12*('3f CPIH'!C$16/'3f CPIH'!$G$16))</f>
        <v>87.253590101747221</v>
      </c>
      <c r="H162" s="135">
        <f>IF('3f CPIH'!D$16="-","-",'3g OC '!$E$12*('3f CPIH'!D$16/'3f CPIH'!$G$16))</f>
        <v>87.428271963812776</v>
      </c>
      <c r="I162" s="135">
        <f>IF('3f CPIH'!E$16="-","-",'3g OC '!$E$12*('3f CPIH'!E$16/'3f CPIH'!$G$16))</f>
        <v>87.690294756911129</v>
      </c>
      <c r="J162" s="135">
        <f>IF('3f CPIH'!F$16="-","-",'3g OC '!$E$12*('3f CPIH'!F$16/'3f CPIH'!$G$16))</f>
        <v>88.214340343107807</v>
      </c>
      <c r="K162" s="135">
        <f>IF('3f CPIH'!G$16="-","-",'3g OC '!$E$12*('3f CPIH'!G$16/'3f CPIH'!$G$16))</f>
        <v>89.262431515501163</v>
      </c>
      <c r="L162" s="135">
        <f>IF('3f CPIH'!H$16="-","-",'3g OC '!$E$12*('3f CPIH'!H$16/'3f CPIH'!$G$16))</f>
        <v>90.397863618927303</v>
      </c>
      <c r="M162" s="135">
        <f>IF('3f CPIH'!I$16="-","-",'3g OC '!$E$12*('3f CPIH'!I$16/'3f CPIH'!$G$16))</f>
        <v>91.707977584418998</v>
      </c>
      <c r="N162" s="135">
        <f>IF('3f CPIH'!J$16="-","-",'3g OC '!$E$12*('3f CPIH'!J$16/'3f CPIH'!$G$16))</f>
        <v>92.494045963714029</v>
      </c>
      <c r="O162" s="31"/>
      <c r="P162" s="135">
        <f>IF('3f CPIH'!L$16="-","-",'3g OC '!$E$12*('3f CPIH'!L$16/'3f CPIH'!$G$16))</f>
        <v>92.494045963714029</v>
      </c>
      <c r="Q162" s="135" t="str">
        <f>IF('3f CPIH'!M$16="-","-",'3g OC '!$E$12*('3f CPIH'!M$16/'3f CPIH'!$G$16))</f>
        <v>-</v>
      </c>
      <c r="R162" s="135" t="str">
        <f>IF('3f CPIH'!N$16="-","-",'3g OC '!$E$12*('3f CPIH'!N$16/'3f CPIH'!$G$16))</f>
        <v>-</v>
      </c>
      <c r="S162" s="135" t="str">
        <f>IF('3f CPIH'!O$16="-","-",'3g OC '!$E$12*('3f CPIH'!O$16/'3f CPIH'!$G$16))</f>
        <v>-</v>
      </c>
      <c r="T162" s="135" t="str">
        <f>IF('3f CPIH'!P$16="-","-",'3g OC '!$E$12*('3f CPIH'!P$16/'3f CPIH'!$G$16))</f>
        <v>-</v>
      </c>
      <c r="U162" s="135" t="str">
        <f>IF('3f CPIH'!Q$16="-","-",'3g OC '!$E$12*('3f CPIH'!Q$16/'3f CPIH'!$G$16))</f>
        <v>-</v>
      </c>
      <c r="V162" s="135" t="str">
        <f>IF('3f CPIH'!R$16="-","-",'3g OC '!$E$12*('3f CPIH'!R$16/'3f CPIH'!$G$16))</f>
        <v>-</v>
      </c>
      <c r="W162" s="135" t="str">
        <f>IF('3f CPIH'!S$16="-","-",'3g OC '!$E$12*('3f CPIH'!S$16/'3f CPIH'!$G$16))</f>
        <v>-</v>
      </c>
      <c r="X162" s="135" t="str">
        <f>IF('3f CPIH'!T$16="-","-",'3g OC '!$E$12*('3f CPIH'!T$16/'3f CPIH'!$G$16))</f>
        <v>-</v>
      </c>
      <c r="Y162" s="135" t="str">
        <f>IF('3f CPIH'!U$16="-","-",'3g OC '!$E$12*('3f CPIH'!U$16/'3f CPIH'!$G$16))</f>
        <v>-</v>
      </c>
      <c r="Z162" s="135" t="str">
        <f>IF('3f CPIH'!V$16="-","-",'3g OC '!$E$12*('3f CPIH'!V$16/'3f CPIH'!$G$16))</f>
        <v>-</v>
      </c>
      <c r="AA162" s="29"/>
    </row>
    <row r="163" spans="1:27" s="30" customFormat="1" ht="11.5" x14ac:dyDescent="0.25">
      <c r="A163" s="273">
        <v>6</v>
      </c>
      <c r="B163" s="138" t="s">
        <v>352</v>
      </c>
      <c r="C163" s="189" t="s">
        <v>45</v>
      </c>
      <c r="D163" s="141" t="s">
        <v>332</v>
      </c>
      <c r="E163" s="137"/>
      <c r="F163" s="31"/>
      <c r="G163" s="135" t="s">
        <v>336</v>
      </c>
      <c r="H163" s="135" t="s">
        <v>336</v>
      </c>
      <c r="I163" s="135" t="s">
        <v>336</v>
      </c>
      <c r="J163" s="135" t="s">
        <v>336</v>
      </c>
      <c r="K163" s="135">
        <f>IF('3h SMNCC'!F$37="-","-",'3h SMNCC'!F$37)</f>
        <v>0</v>
      </c>
      <c r="L163" s="135">
        <f>IF('3h SMNCC'!G$37="-","-",'3h SMNCC'!G$37)</f>
        <v>-0.16682483423186589</v>
      </c>
      <c r="M163" s="135">
        <f>IF('3h SMNCC'!H$37="-","-",'3h SMNCC'!H$37)</f>
        <v>1.8623630218072362</v>
      </c>
      <c r="N163" s="135">
        <f>IF('3h SMNCC'!I$37="-","-",'3h SMNCC'!I$37)</f>
        <v>7.7734666259964174</v>
      </c>
      <c r="O163" s="31"/>
      <c r="P163" s="135" t="str">
        <f>IF('3h SMNCC'!K$37="-","-",'3h SMNCC'!K$37)</f>
        <v>-</v>
      </c>
      <c r="Q163" s="135" t="str">
        <f>IF('3h SMNCC'!L$37="-","-",'3h SMNCC'!L$37)</f>
        <v>-</v>
      </c>
      <c r="R163" s="135" t="str">
        <f>IF('3h SMNCC'!M$37="-","-",'3h SMNCC'!M$37)</f>
        <v>-</v>
      </c>
      <c r="S163" s="135" t="str">
        <f>IF('3h SMNCC'!N$37="-","-",'3h SMNCC'!N$37)</f>
        <v>-</v>
      </c>
      <c r="T163" s="135" t="str">
        <f>IF('3h SMNCC'!O$37="-","-",'3h SMNCC'!O$37)</f>
        <v>-</v>
      </c>
      <c r="U163" s="135" t="str">
        <f>IF('3h SMNCC'!P$37="-","-",'3h SMNCC'!P$37)</f>
        <v>-</v>
      </c>
      <c r="V163" s="135" t="str">
        <f>IF('3h SMNCC'!Q$37="-","-",'3h SMNCC'!Q$37)</f>
        <v>-</v>
      </c>
      <c r="W163" s="135" t="str">
        <f>IF('3h SMNCC'!R$37="-","-",'3h SMNCC'!R$37)</f>
        <v>-</v>
      </c>
      <c r="X163" s="135" t="str">
        <f>IF('3h SMNCC'!S$37="-","-",'3h SMNCC'!S$37)</f>
        <v>-</v>
      </c>
      <c r="Y163" s="135" t="str">
        <f>IF('3h SMNCC'!T$37="-","-",'3h SMNCC'!T$37)</f>
        <v>-</v>
      </c>
      <c r="Z163" s="135" t="str">
        <f>IF('3h SMNCC'!U$37="-","-",'3h SMNCC'!U$37)</f>
        <v>-</v>
      </c>
      <c r="AA163" s="29"/>
    </row>
    <row r="164" spans="1:27" s="30" customFormat="1" ht="11.5" x14ac:dyDescent="0.25">
      <c r="A164" s="273">
        <v>7</v>
      </c>
      <c r="B164" s="138" t="s">
        <v>352</v>
      </c>
      <c r="C164" s="189" t="s">
        <v>399</v>
      </c>
      <c r="D164" s="141" t="s">
        <v>332</v>
      </c>
      <c r="E164" s="137"/>
      <c r="F164" s="31"/>
      <c r="G164" s="135">
        <f>IF('3f CPIH'!C$16="-","-",'3i PAAC PAP'!$G$18*('3f CPIH'!C$16/'3f CPIH'!$G$16))</f>
        <v>4.3680494184605196</v>
      </c>
      <c r="H164" s="135">
        <f>IF('3f CPIH'!D$16="-","-",'3i PAAC PAP'!$G$18*('3f CPIH'!D$16/'3f CPIH'!$G$16))</f>
        <v>4.3767942621411207</v>
      </c>
      <c r="I164" s="135">
        <f>IF('3f CPIH'!E$16="-","-",'3i PAAC PAP'!$G$18*('3f CPIH'!E$16/'3f CPIH'!$G$16))</f>
        <v>4.389911527662024</v>
      </c>
      <c r="J164" s="135">
        <f>IF('3f CPIH'!F$16="-","-",'3i PAAC PAP'!$G$18*('3f CPIH'!F$16/'3f CPIH'!$G$16))</f>
        <v>4.4161460587038288</v>
      </c>
      <c r="K164" s="135">
        <f>IF('3f CPIH'!G$16="-","-",'3i PAAC PAP'!$G$18*('3f CPIH'!G$16/'3f CPIH'!$G$16))</f>
        <v>4.4686151207874385</v>
      </c>
      <c r="L164" s="135">
        <f>IF('3f CPIH'!H$16="-","-",'3i PAAC PAP'!$G$18*('3f CPIH'!H$16/'3f CPIH'!$G$16))</f>
        <v>4.5254566047113496</v>
      </c>
      <c r="M164" s="135">
        <f>IF('3f CPIH'!I$16="-","-",'3i PAAC PAP'!$G$18*('3f CPIH'!I$16/'3f CPIH'!$G$16))</f>
        <v>4.5910429323158608</v>
      </c>
      <c r="N164" s="135">
        <f>IF('3f CPIH'!J$16="-","-",'3i PAAC PAP'!$G$18*('3f CPIH'!J$16/'3f CPIH'!$G$16))</f>
        <v>4.630394728878569</v>
      </c>
      <c r="O164" s="31"/>
      <c r="P164" s="135">
        <f>IF('3f CPIH'!L$16="-","-",'3i PAAC PAP'!$G$18*('3f CPIH'!L$16/'3f CPIH'!$G$16))</f>
        <v>4.630394728878569</v>
      </c>
      <c r="Q164" s="135" t="str">
        <f>IF('3f CPIH'!M$16="-","-",'3i PAAC PAP'!$G$18*('3f CPIH'!M$16/'3f CPIH'!$G$16))</f>
        <v>-</v>
      </c>
      <c r="R164" s="135" t="str">
        <f>IF('3f CPIH'!N$16="-","-",'3i PAAC PAP'!$G$18*('3f CPIH'!N$16/'3f CPIH'!$G$16))</f>
        <v>-</v>
      </c>
      <c r="S164" s="135" t="str">
        <f>IF('3f CPIH'!O$16="-","-",'3i PAAC PAP'!$G$18*('3f CPIH'!O$16/'3f CPIH'!$G$16))</f>
        <v>-</v>
      </c>
      <c r="T164" s="135" t="str">
        <f>IF('3f CPIH'!P$16="-","-",'3i PAAC PAP'!$G$18*('3f CPIH'!P$16/'3f CPIH'!$G$16))</f>
        <v>-</v>
      </c>
      <c r="U164" s="135" t="str">
        <f>IF('3f CPIH'!Q$16="-","-",'3i PAAC PAP'!$G$18*('3f CPIH'!Q$16/'3f CPIH'!$G$16))</f>
        <v>-</v>
      </c>
      <c r="V164" s="135" t="str">
        <f>IF('3f CPIH'!R$16="-","-",'3i PAAC PAP'!$G$18*('3f CPIH'!R$16/'3f CPIH'!$G$16))</f>
        <v>-</v>
      </c>
      <c r="W164" s="135" t="str">
        <f>IF('3f CPIH'!S$16="-","-",'3i PAAC PAP'!$G$18*('3f CPIH'!S$16/'3f CPIH'!$G$16))</f>
        <v>-</v>
      </c>
      <c r="X164" s="135" t="str">
        <f>IF('3f CPIH'!T$16="-","-",'3i PAAC PAP'!$G$18*('3f CPIH'!T$16/'3f CPIH'!$G$16))</f>
        <v>-</v>
      </c>
      <c r="Y164" s="135" t="str">
        <f>IF('3f CPIH'!U$16="-","-",'3i PAAC PAP'!$G$18*('3f CPIH'!U$16/'3f CPIH'!$G$16))</f>
        <v>-</v>
      </c>
      <c r="Z164" s="135" t="str">
        <f>IF('3f CPIH'!V$16="-","-",'3i PAAC PAP'!$G$18*('3f CPIH'!V$16/'3f CPIH'!$G$16))</f>
        <v>-</v>
      </c>
      <c r="AA164" s="29"/>
    </row>
    <row r="165" spans="1:27" s="30" customFormat="1" ht="11.5" x14ac:dyDescent="0.25">
      <c r="A165" s="273">
        <v>8</v>
      </c>
      <c r="B165" s="138" t="s">
        <v>352</v>
      </c>
      <c r="C165" s="138" t="s">
        <v>417</v>
      </c>
      <c r="D165" s="141" t="s">
        <v>332</v>
      </c>
      <c r="E165" s="137"/>
      <c r="F165" s="31"/>
      <c r="G165" s="135">
        <f>IF(G158="-","-",SUM(G158:G163)*'3i PAAC PAP'!$G$30)</f>
        <v>5.3149963077268909</v>
      </c>
      <c r="H165" s="135">
        <f>IF(H158="-","-",SUM(H158:H163)*'3i PAAC PAP'!$G$30)</f>
        <v>4.8473669767927001</v>
      </c>
      <c r="I165" s="135">
        <f>IF(I158="-","-",SUM(I158:I163)*'3i PAAC PAP'!$G$30)</f>
        <v>4.5663173043983001</v>
      </c>
      <c r="J165" s="135">
        <f>IF(J158="-","-",SUM(J158:J163)*'3i PAAC PAP'!$G$30)</f>
        <v>4.404784362775378</v>
      </c>
      <c r="K165" s="135">
        <f>IF(K158="-","-",SUM(K158:K163)*'3i PAAC PAP'!$G$30)</f>
        <v>4.7827876532630595</v>
      </c>
      <c r="L165" s="135">
        <f>IF(L158="-","-",SUM(L158:L163)*'3i PAAC PAP'!$G$30)</f>
        <v>4.775114343639479</v>
      </c>
      <c r="M165" s="135">
        <f>IF(M158="-","-",SUM(M158:M163)*'3i PAAC PAP'!$G$30)</f>
        <v>5.067758995349279</v>
      </c>
      <c r="N165" s="135">
        <f>IF(N158="-","-",SUM(N158:N163)*'3i PAAC PAP'!$G$30)</f>
        <v>5.4526294951139329</v>
      </c>
      <c r="O165" s="31"/>
      <c r="P165" s="135" t="str">
        <f>IF(P158="-","-",SUM(P158:P163)*'3i PAAC PAP'!$G$30)</f>
        <v>-</v>
      </c>
      <c r="Q165" s="135" t="str">
        <f>IF(Q158="-","-",SUM(Q158:Q163)*'3i PAAC PAP'!$G$30)</f>
        <v>-</v>
      </c>
      <c r="R165" s="135" t="str">
        <f>IF(R158="-","-",SUM(R158:R163)*'3i PAAC PAP'!$G$30)</f>
        <v>-</v>
      </c>
      <c r="S165" s="135" t="str">
        <f>IF(S158="-","-",SUM(S158:S163)*'3i PAAC PAP'!$G$30)</f>
        <v>-</v>
      </c>
      <c r="T165" s="135" t="str">
        <f>IF(T158="-","-",SUM(T158:T163)*'3i PAAC PAP'!$G$30)</f>
        <v>-</v>
      </c>
      <c r="U165" s="135" t="str">
        <f>IF(U158="-","-",SUM(U158:U163)*'3i PAAC PAP'!$G$30)</f>
        <v>-</v>
      </c>
      <c r="V165" s="135" t="str">
        <f>IF(V158="-","-",SUM(V158:V163)*'3i PAAC PAP'!$G$30)</f>
        <v>-</v>
      </c>
      <c r="W165" s="135" t="str">
        <f>IF(W158="-","-",SUM(W158:W163)*'3i PAAC PAP'!$G$30)</f>
        <v>-</v>
      </c>
      <c r="X165" s="135" t="str">
        <f>IF(X158="-","-",SUM(X158:X163)*'3i PAAC PAP'!$G$30)</f>
        <v>-</v>
      </c>
      <c r="Y165" s="135" t="str">
        <f>IF(Y158="-","-",SUM(Y158:Y163)*'3i PAAC PAP'!$G$30)</f>
        <v>-</v>
      </c>
      <c r="Z165" s="135" t="str">
        <f>IF(Z158="-","-",SUM(Z158:Z163)*'3i PAAC PAP'!$G$30)</f>
        <v>-</v>
      </c>
      <c r="AA165" s="29"/>
    </row>
    <row r="166" spans="1:27" s="30" customFormat="1" ht="11.5" x14ac:dyDescent="0.25">
      <c r="A166" s="273">
        <v>9</v>
      </c>
      <c r="B166" s="138" t="s">
        <v>352</v>
      </c>
      <c r="C166" s="189" t="s">
        <v>548</v>
      </c>
      <c r="D166" s="141" t="s">
        <v>332</v>
      </c>
      <c r="E166" s="137"/>
      <c r="F166" s="31"/>
      <c r="G166" s="135">
        <f>IF(G160="-","-",SUM(G158:G165)*'3j EBIT'!$E$12)</f>
        <v>9.1247526584887257</v>
      </c>
      <c r="H166" s="135">
        <f>IF(H160="-","-",SUM(H158:H165)*'3j EBIT'!$E$12)</f>
        <v>8.32939764675635</v>
      </c>
      <c r="I166" s="135">
        <f>IF(I160="-","-",SUM(I158:I165)*'3j EBIT'!$E$12)</f>
        <v>7.8515310944853365</v>
      </c>
      <c r="J166" s="135">
        <f>IF(J160="-","-",SUM(J158:J165)*'3j EBIT'!$E$12)</f>
        <v>7.577233114155919</v>
      </c>
      <c r="K166" s="135">
        <f>IF(K160="-","-",SUM(K158:K165)*'3j EBIT'!$E$12)</f>
        <v>8.2212812587165249</v>
      </c>
      <c r="L166" s="135">
        <f>IF(L160="-","-",SUM(L158:L165)*'3j EBIT'!$E$12)</f>
        <v>8.2093075742736819</v>
      </c>
      <c r="M166" s="135">
        <f>IF(M160="-","-",SUM(M158:M165)*'3j EBIT'!$E$12)</f>
        <v>8.70839462929262</v>
      </c>
      <c r="N166" s="135">
        <f>IF(N160="-","-",SUM(N158:N165)*'3j EBIT'!$E$12)</f>
        <v>9.3638758975224583</v>
      </c>
      <c r="O166" s="31"/>
      <c r="P166" s="135" t="str">
        <f>IF(P160="-","-",SUM(P158:P165)*'3j EBIT'!$E$11)</f>
        <v>-</v>
      </c>
      <c r="Q166" s="135" t="str">
        <f>IF(Q160="-","-",SUM(Q158:Q165)*'3j EBIT'!$E$11)</f>
        <v>-</v>
      </c>
      <c r="R166" s="135" t="str">
        <f>IF(R160="-","-",SUM(R158:R165)*'3j EBIT'!$E$11)</f>
        <v>-</v>
      </c>
      <c r="S166" s="135" t="str">
        <f>IF(S160="-","-",SUM(S158:S165)*'3j EBIT'!$E$11)</f>
        <v>-</v>
      </c>
      <c r="T166" s="135" t="str">
        <f>IF(T160="-","-",SUM(T158:T165)*'3j EBIT'!$E$11)</f>
        <v>-</v>
      </c>
      <c r="U166" s="135" t="str">
        <f>IF(U160="-","-",SUM(U158:U165)*'3j EBIT'!$E$11)</f>
        <v>-</v>
      </c>
      <c r="V166" s="135" t="str">
        <f>IF(V160="-","-",SUM(V158:V165)*'3j EBIT'!$E$11)</f>
        <v>-</v>
      </c>
      <c r="W166" s="135" t="str">
        <f>IF(W160="-","-",SUM(W158:W165)*'3j EBIT'!$E$11)</f>
        <v>-</v>
      </c>
      <c r="X166" s="135" t="str">
        <f>IF(X160="-","-",SUM(X158:X165)*'3j EBIT'!$E$11)</f>
        <v>-</v>
      </c>
      <c r="Y166" s="135" t="str">
        <f>IF(Y160="-","-",SUM(Y158:Y165)*'3j EBIT'!$E$11)</f>
        <v>-</v>
      </c>
      <c r="Z166" s="135" t="str">
        <f>IF(Z160="-","-",SUM(Z158:Z165)*'3j EBIT'!$E$11)</f>
        <v>-</v>
      </c>
      <c r="AA166" s="29"/>
    </row>
    <row r="167" spans="1:27" s="30" customFormat="1" ht="11.5" x14ac:dyDescent="0.25">
      <c r="A167" s="273">
        <v>10</v>
      </c>
      <c r="B167" s="138" t="s">
        <v>398</v>
      </c>
      <c r="C167" s="187" t="s">
        <v>549</v>
      </c>
      <c r="D167" s="141" t="s">
        <v>332</v>
      </c>
      <c r="E167" s="137"/>
      <c r="F167" s="31"/>
      <c r="G167" s="135">
        <f>IF(G162="-","-",SUM(G158:G160,G162:G166)*'3k HAP'!$E$13)</f>
        <v>5.5149553213191949</v>
      </c>
      <c r="H167" s="135">
        <f>IF(H162="-","-",SUM(H158:H160,H162:H166)*'3k HAP'!$E$13)</f>
        <v>4.8974403837995597</v>
      </c>
      <c r="I167" s="135">
        <f>IF(I162="-","-",SUM(I158:I160,I162:I166)*'3k HAP'!$E$13)</f>
        <v>4.3445745175031645</v>
      </c>
      <c r="J167" s="135">
        <f>IF(J162="-","-",SUM(J158:J160,J162:J166)*'3k HAP'!$E$13)</f>
        <v>4.1366469635654894</v>
      </c>
      <c r="K167" s="135">
        <f>IF(K162="-","-",SUM(K158:K160,K162:K166)*'3k HAP'!$E$13)</f>
        <v>4.698195355234339</v>
      </c>
      <c r="L167" s="135">
        <f>IF(L162="-","-",SUM(L158:L160,L162:L166)*'3k HAP'!$E$13)</f>
        <v>4.6885515291353075</v>
      </c>
      <c r="M167" s="135">
        <f>IF(M162="-","-",SUM(M158:M160,M162:M166)*'3k HAP'!$E$13)</f>
        <v>5.0140638834398947</v>
      </c>
      <c r="N167" s="135">
        <f>IF(N162="-","-",SUM(N158:N160,N162:N166)*'3k HAP'!$E$13)</f>
        <v>5.5219383032638136</v>
      </c>
      <c r="O167" s="31"/>
      <c r="P167" s="135">
        <f>IF(P162="-","-",SUM(P158:P160,P162:P166)*'3k HAP'!$E$13)</f>
        <v>1.4060293723500201</v>
      </c>
      <c r="Q167" s="135" t="str">
        <f>IF(Q162="-","-",SUM(Q158:Q160,Q162:Q166)*'3k HAP'!$E$13)</f>
        <v>-</v>
      </c>
      <c r="R167" s="135" t="str">
        <f>IF(R162="-","-",SUM(R158:R160,R162:R166)*'3k HAP'!$E$13)</f>
        <v>-</v>
      </c>
      <c r="S167" s="135" t="str">
        <f>IF(S162="-","-",SUM(S158:S160,S162:S166)*'3k HAP'!$E$13)</f>
        <v>-</v>
      </c>
      <c r="T167" s="135" t="str">
        <f>IF(T162="-","-",SUM(T158:T160,T162:T166)*'3k HAP'!$E$13)</f>
        <v>-</v>
      </c>
      <c r="U167" s="135" t="str">
        <f>IF(U162="-","-",SUM(U158:U160,U162:U166)*'3k HAP'!$E$13)</f>
        <v>-</v>
      </c>
      <c r="V167" s="135" t="str">
        <f>IF(V162="-","-",SUM(V158:V160,V162:V166)*'3k HAP'!$E$13)</f>
        <v>-</v>
      </c>
      <c r="W167" s="135" t="str">
        <f>IF(W162="-","-",SUM(W158:W160,W162:W166)*'3k HAP'!$E$13)</f>
        <v>-</v>
      </c>
      <c r="X167" s="135" t="str">
        <f>IF(X162="-","-",SUM(X158:X160,X162:X166)*'3k HAP'!$E$13)</f>
        <v>-</v>
      </c>
      <c r="Y167" s="135" t="str">
        <f>IF(Y162="-","-",SUM(Y158:Y160,Y162:Y166)*'3k HAP'!$E$13)</f>
        <v>-</v>
      </c>
      <c r="Z167" s="135" t="str">
        <f>IF(Z162="-","-",SUM(Z158:Z160,Z162:Z166)*'3k HAP'!$E$13)</f>
        <v>-</v>
      </c>
      <c r="AA167" s="29"/>
    </row>
    <row r="168" spans="1:27" s="30" customFormat="1" ht="11.5" x14ac:dyDescent="0.25">
      <c r="A168" s="273">
        <v>11</v>
      </c>
      <c r="B168" s="138" t="s">
        <v>46</v>
      </c>
      <c r="C168" s="189" t="str">
        <f>B168&amp;"_"&amp;D168</f>
        <v>Total_Northern Scotland</v>
      </c>
      <c r="D168" s="136" t="s">
        <v>332</v>
      </c>
      <c r="E168" s="137"/>
      <c r="F168" s="31"/>
      <c r="G168" s="135">
        <f t="shared" ref="G168:N168" si="26">IF(G146="-","-",SUM(G158:G167))</f>
        <v>494.88984790026717</v>
      </c>
      <c r="H168" s="135">
        <f t="shared" si="26"/>
        <v>451.61618785983757</v>
      </c>
      <c r="I168" s="135">
        <f t="shared" si="26"/>
        <v>425.4345842691115</v>
      </c>
      <c r="J168" s="135">
        <f t="shared" si="26"/>
        <v>410.515622928033</v>
      </c>
      <c r="K168" s="135">
        <f t="shared" si="26"/>
        <v>445.61849023061012</v>
      </c>
      <c r="L168" s="135">
        <f t="shared" si="26"/>
        <v>444.96667880202381</v>
      </c>
      <c r="M168" s="135">
        <f t="shared" si="26"/>
        <v>472.05901794918628</v>
      </c>
      <c r="N168" s="135">
        <f t="shared" si="26"/>
        <v>507.72138775459985</v>
      </c>
      <c r="O168" s="31"/>
      <c r="P168" s="135" t="str">
        <f t="shared" ref="P168:Z168" si="27">IF(P158="-","-",SUM(P158:P167))</f>
        <v>-</v>
      </c>
      <c r="Q168" s="135" t="str">
        <f t="shared" si="27"/>
        <v>-</v>
      </c>
      <c r="R168" s="135" t="str">
        <f t="shared" si="27"/>
        <v>-</v>
      </c>
      <c r="S168" s="135" t="str">
        <f t="shared" si="27"/>
        <v>-</v>
      </c>
      <c r="T168" s="135" t="str">
        <f t="shared" si="27"/>
        <v>-</v>
      </c>
      <c r="U168" s="135" t="str">
        <f t="shared" si="27"/>
        <v>-</v>
      </c>
      <c r="V168" s="135" t="str">
        <f t="shared" si="27"/>
        <v>-</v>
      </c>
      <c r="W168" s="135" t="str">
        <f t="shared" si="27"/>
        <v>-</v>
      </c>
      <c r="X168" s="135" t="str">
        <f t="shared" si="27"/>
        <v>-</v>
      </c>
      <c r="Y168" s="135" t="str">
        <f t="shared" si="27"/>
        <v>-</v>
      </c>
      <c r="Z168" s="135" t="str">
        <f t="shared" si="27"/>
        <v>-</v>
      </c>
      <c r="AA168" s="29"/>
    </row>
    <row r="169" spans="1:27" s="30" customFormat="1" ht="11.5" x14ac:dyDescent="0.25">
      <c r="A169" s="273"/>
      <c r="B169" s="142" t="s">
        <v>353</v>
      </c>
      <c r="C169" s="142" t="s">
        <v>344</v>
      </c>
      <c r="D169" s="140" t="s">
        <v>293</v>
      </c>
      <c r="E169" s="134"/>
      <c r="F169" s="31"/>
      <c r="G169" s="41">
        <f t="shared" ref="G169:N179" si="28">IF(G15="-","-",AVERAGE(G15,G26,G37,G48,G59,G70,G81,G92,G103,G114,G125,G136,G147,G158))</f>
        <v>252.96949846751144</v>
      </c>
      <c r="H169" s="41">
        <f t="shared" si="28"/>
        <v>211.39291100152181</v>
      </c>
      <c r="I169" s="41">
        <f t="shared" si="28"/>
        <v>172.96493375656354</v>
      </c>
      <c r="J169" s="41">
        <f t="shared" si="28"/>
        <v>158.62999149566323</v>
      </c>
      <c r="K169" s="41">
        <f t="shared" si="28"/>
        <v>198.69632812507547</v>
      </c>
      <c r="L169" s="41">
        <f t="shared" si="28"/>
        <v>197.02435876353644</v>
      </c>
      <c r="M169" s="41">
        <f t="shared" si="28"/>
        <v>213.56709457345292</v>
      </c>
      <c r="N169" s="41">
        <f t="shared" si="28"/>
        <v>240.8727144110012</v>
      </c>
      <c r="O169" s="31"/>
      <c r="P169" s="41" t="str">
        <f t="shared" ref="P169:Z179" si="29">IF(P15="-","-",AVERAGE(P15,P26,P37,P48,P59,P70,P81,P92,P103,P114,P125,P136,P147,P158))</f>
        <v>-</v>
      </c>
      <c r="Q169" s="41" t="str">
        <f t="shared" si="29"/>
        <v>-</v>
      </c>
      <c r="R169" s="41" t="str">
        <f t="shared" si="29"/>
        <v>-</v>
      </c>
      <c r="S169" s="41" t="str">
        <f t="shared" si="29"/>
        <v>-</v>
      </c>
      <c r="T169" s="41" t="str">
        <f t="shared" si="29"/>
        <v>-</v>
      </c>
      <c r="U169" s="41" t="str">
        <f t="shared" si="29"/>
        <v>-</v>
      </c>
      <c r="V169" s="41" t="str">
        <f t="shared" si="29"/>
        <v>-</v>
      </c>
      <c r="W169" s="41" t="str">
        <f t="shared" si="29"/>
        <v>-</v>
      </c>
      <c r="X169" s="41" t="str">
        <f t="shared" si="29"/>
        <v>-</v>
      </c>
      <c r="Y169" s="41" t="str">
        <f t="shared" si="29"/>
        <v>-</v>
      </c>
      <c r="Z169" s="41" t="str">
        <f t="shared" si="29"/>
        <v>-</v>
      </c>
      <c r="AA169" s="29"/>
    </row>
    <row r="170" spans="1:27" s="30" customFormat="1" ht="11.5" x14ac:dyDescent="0.25">
      <c r="A170" s="273"/>
      <c r="B170" s="142" t="s">
        <v>353</v>
      </c>
      <c r="C170" s="142" t="s">
        <v>303</v>
      </c>
      <c r="D170" s="140" t="s">
        <v>293</v>
      </c>
      <c r="E170" s="134"/>
      <c r="F170" s="31"/>
      <c r="G170" s="41" t="str">
        <f t="shared" si="28"/>
        <v>-</v>
      </c>
      <c r="H170" s="41" t="str">
        <f t="shared" si="28"/>
        <v>-</v>
      </c>
      <c r="I170" s="41" t="str">
        <f t="shared" si="28"/>
        <v>-</v>
      </c>
      <c r="J170" s="41" t="str">
        <f t="shared" si="28"/>
        <v>-</v>
      </c>
      <c r="K170" s="41" t="str">
        <f t="shared" si="28"/>
        <v>-</v>
      </c>
      <c r="L170" s="41" t="str">
        <f t="shared" si="28"/>
        <v>-</v>
      </c>
      <c r="M170" s="41" t="str">
        <f t="shared" si="28"/>
        <v>-</v>
      </c>
      <c r="N170" s="41" t="str">
        <f t="shared" si="28"/>
        <v>-</v>
      </c>
      <c r="O170" s="31"/>
      <c r="P170" s="41" t="str">
        <f t="shared" si="29"/>
        <v>-</v>
      </c>
      <c r="Q170" s="41" t="str">
        <f t="shared" si="29"/>
        <v>-</v>
      </c>
      <c r="R170" s="41" t="str">
        <f t="shared" si="29"/>
        <v>-</v>
      </c>
      <c r="S170" s="41" t="str">
        <f t="shared" si="29"/>
        <v>-</v>
      </c>
      <c r="T170" s="41" t="str">
        <f t="shared" si="29"/>
        <v>-</v>
      </c>
      <c r="U170" s="41" t="str">
        <f t="shared" si="29"/>
        <v>-</v>
      </c>
      <c r="V170" s="41" t="str">
        <f t="shared" si="29"/>
        <v>-</v>
      </c>
      <c r="W170" s="41" t="str">
        <f t="shared" si="29"/>
        <v>-</v>
      </c>
      <c r="X170" s="41" t="str">
        <f t="shared" si="29"/>
        <v>-</v>
      </c>
      <c r="Y170" s="41" t="str">
        <f t="shared" si="29"/>
        <v>-</v>
      </c>
      <c r="Z170" s="41" t="str">
        <f t="shared" si="29"/>
        <v>-</v>
      </c>
      <c r="AA170" s="29"/>
    </row>
    <row r="171" spans="1:27" s="30" customFormat="1" ht="11.5" x14ac:dyDescent="0.25">
      <c r="A171" s="273"/>
      <c r="B171" s="142" t="s">
        <v>2</v>
      </c>
      <c r="C171" s="142" t="s">
        <v>345</v>
      </c>
      <c r="D171" s="140" t="s">
        <v>293</v>
      </c>
      <c r="E171" s="134"/>
      <c r="F171" s="31"/>
      <c r="G171" s="41">
        <f t="shared" si="28"/>
        <v>21.92626910640212</v>
      </c>
      <c r="H171" s="41">
        <f t="shared" si="28"/>
        <v>21.92626910640212</v>
      </c>
      <c r="I171" s="41">
        <f t="shared" si="28"/>
        <v>22.64764819235609</v>
      </c>
      <c r="J171" s="41">
        <f t="shared" si="28"/>
        <v>22.505107470829557</v>
      </c>
      <c r="K171" s="41">
        <f t="shared" si="28"/>
        <v>19.106297226763822</v>
      </c>
      <c r="L171" s="41">
        <f t="shared" si="28"/>
        <v>19.106297226763822</v>
      </c>
      <c r="M171" s="41">
        <f t="shared" si="28"/>
        <v>20.852393125569616</v>
      </c>
      <c r="N171" s="41">
        <f t="shared" si="28"/>
        <v>20.852393125569616</v>
      </c>
      <c r="O171" s="31"/>
      <c r="P171" s="41" t="str">
        <f t="shared" si="29"/>
        <v>-</v>
      </c>
      <c r="Q171" s="41" t="str">
        <f t="shared" si="29"/>
        <v>-</v>
      </c>
      <c r="R171" s="41" t="str">
        <f t="shared" si="29"/>
        <v>-</v>
      </c>
      <c r="S171" s="41" t="str">
        <f t="shared" si="29"/>
        <v>-</v>
      </c>
      <c r="T171" s="41" t="str">
        <f t="shared" si="29"/>
        <v>-</v>
      </c>
      <c r="U171" s="41" t="str">
        <f t="shared" si="29"/>
        <v>-</v>
      </c>
      <c r="V171" s="41" t="str">
        <f t="shared" si="29"/>
        <v>-</v>
      </c>
      <c r="W171" s="41" t="str">
        <f t="shared" si="29"/>
        <v>-</v>
      </c>
      <c r="X171" s="41" t="str">
        <f t="shared" si="29"/>
        <v>-</v>
      </c>
      <c r="Y171" s="41" t="str">
        <f t="shared" si="29"/>
        <v>-</v>
      </c>
      <c r="Z171" s="41" t="str">
        <f t="shared" si="29"/>
        <v>-</v>
      </c>
      <c r="AA171" s="29"/>
    </row>
    <row r="172" spans="1:27" s="30" customFormat="1" ht="11.5" x14ac:dyDescent="0.25">
      <c r="A172" s="273"/>
      <c r="B172" s="142" t="s">
        <v>355</v>
      </c>
      <c r="C172" s="142" t="s">
        <v>346</v>
      </c>
      <c r="D172" s="140" t="s">
        <v>293</v>
      </c>
      <c r="E172" s="134"/>
      <c r="F172" s="31"/>
      <c r="G172" s="41">
        <f t="shared" si="28"/>
        <v>121.99571420662426</v>
      </c>
      <c r="H172" s="41">
        <f t="shared" si="28"/>
        <v>121.99571420662426</v>
      </c>
      <c r="I172" s="41">
        <f t="shared" si="28"/>
        <v>124.5194448789774</v>
      </c>
      <c r="J172" s="41">
        <f t="shared" si="28"/>
        <v>124.17144488255728</v>
      </c>
      <c r="K172" s="41">
        <f t="shared" si="28"/>
        <v>122.43954491549439</v>
      </c>
      <c r="L172" s="41">
        <f t="shared" si="28"/>
        <v>122.46354491524748</v>
      </c>
      <c r="M172" s="41">
        <f t="shared" si="28"/>
        <v>126.26991866834115</v>
      </c>
      <c r="N172" s="41">
        <f t="shared" si="28"/>
        <v>126.34191866760045</v>
      </c>
      <c r="O172" s="31"/>
      <c r="P172" s="41" t="str">
        <f t="shared" si="29"/>
        <v>-</v>
      </c>
      <c r="Q172" s="41" t="str">
        <f t="shared" si="29"/>
        <v>-</v>
      </c>
      <c r="R172" s="41" t="str">
        <f t="shared" si="29"/>
        <v>-</v>
      </c>
      <c r="S172" s="41" t="str">
        <f t="shared" si="29"/>
        <v>-</v>
      </c>
      <c r="T172" s="41" t="str">
        <f t="shared" si="29"/>
        <v>-</v>
      </c>
      <c r="U172" s="41" t="str">
        <f t="shared" si="29"/>
        <v>-</v>
      </c>
      <c r="V172" s="41" t="str">
        <f t="shared" si="29"/>
        <v>-</v>
      </c>
      <c r="W172" s="41" t="str">
        <f t="shared" si="29"/>
        <v>-</v>
      </c>
      <c r="X172" s="41" t="str">
        <f t="shared" si="29"/>
        <v>-</v>
      </c>
      <c r="Y172" s="41" t="str">
        <f t="shared" si="29"/>
        <v>-</v>
      </c>
      <c r="Z172" s="41" t="str">
        <f t="shared" si="29"/>
        <v>-</v>
      </c>
      <c r="AA172" s="29"/>
    </row>
    <row r="173" spans="1:27" s="30" customFormat="1" ht="11.5" x14ac:dyDescent="0.25">
      <c r="A173" s="273"/>
      <c r="B173" s="142" t="s">
        <v>352</v>
      </c>
      <c r="C173" s="142" t="s">
        <v>347</v>
      </c>
      <c r="D173" s="140" t="s">
        <v>293</v>
      </c>
      <c r="E173" s="134"/>
      <c r="F173" s="31"/>
      <c r="G173" s="41">
        <f t="shared" si="28"/>
        <v>87.253590101747236</v>
      </c>
      <c r="H173" s="41">
        <f t="shared" si="28"/>
        <v>87.428271963812762</v>
      </c>
      <c r="I173" s="41">
        <f t="shared" si="28"/>
        <v>87.690294756911129</v>
      </c>
      <c r="J173" s="41">
        <f t="shared" si="28"/>
        <v>88.214340343107793</v>
      </c>
      <c r="K173" s="41">
        <f t="shared" si="28"/>
        <v>89.262431515501163</v>
      </c>
      <c r="L173" s="41">
        <f t="shared" si="28"/>
        <v>90.397863618927289</v>
      </c>
      <c r="M173" s="41">
        <f t="shared" si="28"/>
        <v>91.707977584419027</v>
      </c>
      <c r="N173" s="41">
        <f t="shared" si="28"/>
        <v>92.494045963714044</v>
      </c>
      <c r="O173" s="31"/>
      <c r="P173" s="41">
        <f t="shared" si="29"/>
        <v>92.494045963714044</v>
      </c>
      <c r="Q173" s="41" t="str">
        <f t="shared" si="29"/>
        <v>-</v>
      </c>
      <c r="R173" s="41" t="str">
        <f t="shared" si="29"/>
        <v>-</v>
      </c>
      <c r="S173" s="41" t="str">
        <f t="shared" si="29"/>
        <v>-</v>
      </c>
      <c r="T173" s="41" t="str">
        <f t="shared" si="29"/>
        <v>-</v>
      </c>
      <c r="U173" s="41" t="str">
        <f t="shared" si="29"/>
        <v>-</v>
      </c>
      <c r="V173" s="41" t="str">
        <f t="shared" si="29"/>
        <v>-</v>
      </c>
      <c r="W173" s="41" t="str">
        <f t="shared" si="29"/>
        <v>-</v>
      </c>
      <c r="X173" s="41" t="str">
        <f t="shared" si="29"/>
        <v>-</v>
      </c>
      <c r="Y173" s="41" t="str">
        <f t="shared" si="29"/>
        <v>-</v>
      </c>
      <c r="Z173" s="41" t="str">
        <f t="shared" si="29"/>
        <v>-</v>
      </c>
      <c r="AA173" s="29"/>
    </row>
    <row r="174" spans="1:27" s="30" customFormat="1" ht="11.5" x14ac:dyDescent="0.25">
      <c r="A174" s="273"/>
      <c r="B174" s="142" t="s">
        <v>352</v>
      </c>
      <c r="C174" s="142" t="s">
        <v>45</v>
      </c>
      <c r="D174" s="140" t="s">
        <v>293</v>
      </c>
      <c r="E174" s="134"/>
      <c r="F174" s="31"/>
      <c r="G174" s="41" t="str">
        <f t="shared" si="28"/>
        <v>-</v>
      </c>
      <c r="H174" s="41" t="str">
        <f t="shared" si="28"/>
        <v>-</v>
      </c>
      <c r="I174" s="41" t="str">
        <f t="shared" si="28"/>
        <v>-</v>
      </c>
      <c r="J174" s="41" t="str">
        <f t="shared" si="28"/>
        <v>-</v>
      </c>
      <c r="K174" s="41">
        <f t="shared" si="28"/>
        <v>0</v>
      </c>
      <c r="L174" s="41">
        <f t="shared" si="28"/>
        <v>-0.16682483423186589</v>
      </c>
      <c r="M174" s="41">
        <f t="shared" si="28"/>
        <v>1.8623630218072369</v>
      </c>
      <c r="N174" s="41">
        <f t="shared" si="28"/>
        <v>7.7734666259964191</v>
      </c>
      <c r="O174" s="31"/>
      <c r="P174" s="41" t="str">
        <f t="shared" si="29"/>
        <v>-</v>
      </c>
      <c r="Q174" s="41" t="str">
        <f t="shared" si="29"/>
        <v>-</v>
      </c>
      <c r="R174" s="41" t="str">
        <f t="shared" si="29"/>
        <v>-</v>
      </c>
      <c r="S174" s="41" t="str">
        <f t="shared" si="29"/>
        <v>-</v>
      </c>
      <c r="T174" s="41" t="str">
        <f t="shared" si="29"/>
        <v>-</v>
      </c>
      <c r="U174" s="41" t="str">
        <f t="shared" si="29"/>
        <v>-</v>
      </c>
      <c r="V174" s="41" t="str">
        <f t="shared" si="29"/>
        <v>-</v>
      </c>
      <c r="W174" s="41" t="str">
        <f t="shared" si="29"/>
        <v>-</v>
      </c>
      <c r="X174" s="41" t="str">
        <f t="shared" si="29"/>
        <v>-</v>
      </c>
      <c r="Y174" s="41" t="str">
        <f t="shared" si="29"/>
        <v>-</v>
      </c>
      <c r="Z174" s="41" t="str">
        <f t="shared" si="29"/>
        <v>-</v>
      </c>
      <c r="AA174" s="29"/>
    </row>
    <row r="175" spans="1:27" s="30" customFormat="1" ht="11.5" x14ac:dyDescent="0.25">
      <c r="A175" s="273"/>
      <c r="B175" s="142" t="s">
        <v>352</v>
      </c>
      <c r="C175" s="142" t="s">
        <v>399</v>
      </c>
      <c r="D175" s="140" t="s">
        <v>293</v>
      </c>
      <c r="E175" s="134"/>
      <c r="F175" s="31"/>
      <c r="G175" s="41">
        <f t="shared" si="28"/>
        <v>4.3680494184605205</v>
      </c>
      <c r="H175" s="41">
        <f t="shared" si="28"/>
        <v>4.3767942621411198</v>
      </c>
      <c r="I175" s="41">
        <f t="shared" si="28"/>
        <v>4.3899115276620231</v>
      </c>
      <c r="J175" s="41">
        <f t="shared" si="28"/>
        <v>4.4161460587038297</v>
      </c>
      <c r="K175" s="41">
        <f t="shared" si="28"/>
        <v>4.4686151207874394</v>
      </c>
      <c r="L175" s="41">
        <f t="shared" si="28"/>
        <v>4.5254566047113505</v>
      </c>
      <c r="M175" s="41">
        <f t="shared" si="28"/>
        <v>4.5910429323158599</v>
      </c>
      <c r="N175" s="41">
        <f t="shared" si="28"/>
        <v>4.6303947288785698</v>
      </c>
      <c r="O175" s="31"/>
      <c r="P175" s="41">
        <f t="shared" si="29"/>
        <v>4.6303947288785698</v>
      </c>
      <c r="Q175" s="41" t="str">
        <f t="shared" si="29"/>
        <v>-</v>
      </c>
      <c r="R175" s="41" t="str">
        <f t="shared" si="29"/>
        <v>-</v>
      </c>
      <c r="S175" s="41" t="str">
        <f t="shared" si="29"/>
        <v>-</v>
      </c>
      <c r="T175" s="41" t="str">
        <f t="shared" si="29"/>
        <v>-</v>
      </c>
      <c r="U175" s="41" t="str">
        <f t="shared" si="29"/>
        <v>-</v>
      </c>
      <c r="V175" s="41" t="str">
        <f t="shared" si="29"/>
        <v>-</v>
      </c>
      <c r="W175" s="41" t="str">
        <f t="shared" si="29"/>
        <v>-</v>
      </c>
      <c r="X175" s="41" t="str">
        <f t="shared" si="29"/>
        <v>-</v>
      </c>
      <c r="Y175" s="41" t="str">
        <f t="shared" si="29"/>
        <v>-</v>
      </c>
      <c r="Z175" s="41" t="str">
        <f t="shared" si="29"/>
        <v>-</v>
      </c>
      <c r="AA175" s="29"/>
    </row>
    <row r="176" spans="1:27" s="30" customFormat="1" ht="11.5" x14ac:dyDescent="0.25">
      <c r="A176" s="273"/>
      <c r="B176" s="142" t="s">
        <v>352</v>
      </c>
      <c r="C176" s="142" t="s">
        <v>417</v>
      </c>
      <c r="D176" s="140" t="s">
        <v>293</v>
      </c>
      <c r="E176" s="134"/>
      <c r="F176" s="31"/>
      <c r="G176" s="41">
        <f t="shared" si="28"/>
        <v>5.4683578626859255</v>
      </c>
      <c r="H176" s="41">
        <f t="shared" si="28"/>
        <v>5.0007285317517338</v>
      </c>
      <c r="I176" s="41">
        <f t="shared" si="28"/>
        <v>4.6063019709087216</v>
      </c>
      <c r="J176" s="41">
        <f t="shared" si="28"/>
        <v>4.4447690293262347</v>
      </c>
      <c r="K176" s="41">
        <f t="shared" si="28"/>
        <v>4.8512006062307105</v>
      </c>
      <c r="L176" s="41">
        <f t="shared" si="28"/>
        <v>4.843527296604341</v>
      </c>
      <c r="M176" s="41">
        <f t="shared" si="28"/>
        <v>5.1308068662293902</v>
      </c>
      <c r="N176" s="41">
        <f t="shared" si="28"/>
        <v>5.5156773659856793</v>
      </c>
      <c r="O176" s="31"/>
      <c r="P176" s="41" t="str">
        <f t="shared" si="29"/>
        <v>-</v>
      </c>
      <c r="Q176" s="41" t="str">
        <f t="shared" si="29"/>
        <v>-</v>
      </c>
      <c r="R176" s="41" t="str">
        <f t="shared" si="29"/>
        <v>-</v>
      </c>
      <c r="S176" s="41" t="str">
        <f t="shared" si="29"/>
        <v>-</v>
      </c>
      <c r="T176" s="41" t="str">
        <f t="shared" si="29"/>
        <v>-</v>
      </c>
      <c r="U176" s="41" t="str">
        <f t="shared" si="29"/>
        <v>-</v>
      </c>
      <c r="V176" s="41" t="str">
        <f t="shared" si="29"/>
        <v>-</v>
      </c>
      <c r="W176" s="41" t="str">
        <f t="shared" si="29"/>
        <v>-</v>
      </c>
      <c r="X176" s="41" t="str">
        <f t="shared" si="29"/>
        <v>-</v>
      </c>
      <c r="Y176" s="41" t="str">
        <f t="shared" si="29"/>
        <v>-</v>
      </c>
      <c r="Z176" s="41" t="str">
        <f t="shared" si="29"/>
        <v>-</v>
      </c>
      <c r="AA176" s="29"/>
    </row>
    <row r="177" spans="1:27" s="30" customFormat="1" ht="11.5" x14ac:dyDescent="0.25">
      <c r="A177" s="273"/>
      <c r="B177" s="142" t="s">
        <v>398</v>
      </c>
      <c r="C177" s="142" t="s">
        <v>548</v>
      </c>
      <c r="D177" s="140" t="s">
        <v>293</v>
      </c>
      <c r="E177" s="134"/>
      <c r="F177" s="31"/>
      <c r="G177" s="41">
        <f t="shared" si="28"/>
        <v>9.3856481041051971</v>
      </c>
      <c r="H177" s="41">
        <f t="shared" si="28"/>
        <v>8.5902930923728213</v>
      </c>
      <c r="I177" s="41">
        <f t="shared" si="28"/>
        <v>7.9195521665841992</v>
      </c>
      <c r="J177" s="41">
        <f t="shared" si="28"/>
        <v>7.6452541863235695</v>
      </c>
      <c r="K177" s="41">
        <f t="shared" si="28"/>
        <v>8.3376639326872048</v>
      </c>
      <c r="L177" s="41">
        <f t="shared" si="28"/>
        <v>8.3256902482396207</v>
      </c>
      <c r="M177" s="41">
        <f t="shared" si="28"/>
        <v>8.8156503386705669</v>
      </c>
      <c r="N177" s="41">
        <f t="shared" si="28"/>
        <v>9.4711316068861748</v>
      </c>
      <c r="O177" s="31"/>
      <c r="P177" s="41" t="str">
        <f t="shared" si="29"/>
        <v>-</v>
      </c>
      <c r="Q177" s="41" t="str">
        <f t="shared" si="29"/>
        <v>-</v>
      </c>
      <c r="R177" s="41" t="str">
        <f t="shared" si="29"/>
        <v>-</v>
      </c>
      <c r="S177" s="41" t="str">
        <f t="shared" si="29"/>
        <v>-</v>
      </c>
      <c r="T177" s="41" t="str">
        <f t="shared" si="29"/>
        <v>-</v>
      </c>
      <c r="U177" s="41" t="str">
        <f t="shared" si="29"/>
        <v>-</v>
      </c>
      <c r="V177" s="41" t="str">
        <f t="shared" si="29"/>
        <v>-</v>
      </c>
      <c r="W177" s="41" t="str">
        <f t="shared" si="29"/>
        <v>-</v>
      </c>
      <c r="X177" s="41" t="str">
        <f t="shared" si="29"/>
        <v>-</v>
      </c>
      <c r="Y177" s="41" t="str">
        <f t="shared" si="29"/>
        <v>-</v>
      </c>
      <c r="Z177" s="41" t="str">
        <f t="shared" si="29"/>
        <v>-</v>
      </c>
      <c r="AA177" s="29"/>
    </row>
    <row r="178" spans="1:27" s="30" customFormat="1" ht="11.5" x14ac:dyDescent="0.25">
      <c r="A178" s="273"/>
      <c r="B178" s="142" t="s">
        <v>294</v>
      </c>
      <c r="C178" s="142" t="s">
        <v>549</v>
      </c>
      <c r="D178" s="140" t="s">
        <v>293</v>
      </c>
      <c r="E178" s="134"/>
      <c r="F178" s="31"/>
      <c r="G178" s="41">
        <f t="shared" si="28"/>
        <v>5.5209523443790678</v>
      </c>
      <c r="H178" s="41">
        <f t="shared" si="28"/>
        <v>4.9034374068594317</v>
      </c>
      <c r="I178" s="41">
        <f t="shared" si="28"/>
        <v>4.3461380708146082</v>
      </c>
      <c r="J178" s="41">
        <f t="shared" si="28"/>
        <v>4.1382105168785142</v>
      </c>
      <c r="K178" s="41">
        <f t="shared" si="28"/>
        <v>4.7008705632201373</v>
      </c>
      <c r="L178" s="41">
        <f t="shared" si="28"/>
        <v>4.6912267371209984</v>
      </c>
      <c r="M178" s="41">
        <f t="shared" si="28"/>
        <v>5.0165292962067705</v>
      </c>
      <c r="N178" s="41">
        <f t="shared" si="28"/>
        <v>5.5244037160303634</v>
      </c>
      <c r="O178" s="31"/>
      <c r="P178" s="41">
        <f t="shared" si="29"/>
        <v>1.4060293723500197</v>
      </c>
      <c r="Q178" s="41" t="str">
        <f t="shared" si="29"/>
        <v>-</v>
      </c>
      <c r="R178" s="41" t="str">
        <f t="shared" si="29"/>
        <v>-</v>
      </c>
      <c r="S178" s="41" t="str">
        <f t="shared" si="29"/>
        <v>-</v>
      </c>
      <c r="T178" s="41" t="str">
        <f t="shared" si="29"/>
        <v>-</v>
      </c>
      <c r="U178" s="41" t="str">
        <f t="shared" si="29"/>
        <v>-</v>
      </c>
      <c r="V178" s="41" t="str">
        <f t="shared" si="29"/>
        <v>-</v>
      </c>
      <c r="W178" s="41" t="str">
        <f t="shared" si="29"/>
        <v>-</v>
      </c>
      <c r="X178" s="41" t="str">
        <f t="shared" si="29"/>
        <v>-</v>
      </c>
      <c r="Y178" s="41" t="str">
        <f t="shared" si="29"/>
        <v>-</v>
      </c>
      <c r="Z178" s="41" t="str">
        <f t="shared" si="29"/>
        <v>-</v>
      </c>
      <c r="AA178" s="29"/>
    </row>
    <row r="179" spans="1:27" s="30" customFormat="1" ht="11.5" x14ac:dyDescent="0.25">
      <c r="A179" s="273"/>
      <c r="B179" s="142" t="s">
        <v>46</v>
      </c>
      <c r="C179" s="142" t="str">
        <f>B179&amp;"_"&amp;D179</f>
        <v>Total_GB average</v>
      </c>
      <c r="D179" s="133" t="s">
        <v>293</v>
      </c>
      <c r="E179" s="134"/>
      <c r="F179" s="31"/>
      <c r="G179" s="41">
        <f t="shared" si="28"/>
        <v>508.88807961191577</v>
      </c>
      <c r="H179" s="41">
        <f t="shared" si="28"/>
        <v>465.61441957148611</v>
      </c>
      <c r="I179" s="41">
        <f t="shared" si="28"/>
        <v>429.08422532077776</v>
      </c>
      <c r="J179" s="41">
        <f t="shared" si="28"/>
        <v>414.16526398338999</v>
      </c>
      <c r="K179" s="41">
        <f t="shared" si="28"/>
        <v>451.86295200576023</v>
      </c>
      <c r="L179" s="41">
        <f t="shared" si="28"/>
        <v>451.21114057691955</v>
      </c>
      <c r="M179" s="41">
        <f t="shared" si="28"/>
        <v>477.81377640701254</v>
      </c>
      <c r="N179" s="41">
        <f>IF(N25="-","-",AVERAGE(N25,N36,N47,N58,N69,N80,N91,N102,N113,N124,N135,N146,N157,N168))</f>
        <v>513.47614621166247</v>
      </c>
      <c r="O179" s="31"/>
      <c r="P179" s="41" t="str">
        <f t="shared" si="29"/>
        <v>-</v>
      </c>
      <c r="Q179" s="41" t="str">
        <f t="shared" si="29"/>
        <v>-</v>
      </c>
      <c r="R179" s="41" t="str">
        <f t="shared" si="29"/>
        <v>-</v>
      </c>
      <c r="S179" s="41" t="str">
        <f t="shared" si="29"/>
        <v>-</v>
      </c>
      <c r="T179" s="41" t="str">
        <f t="shared" si="29"/>
        <v>-</v>
      </c>
      <c r="U179" s="41" t="str">
        <f t="shared" si="29"/>
        <v>-</v>
      </c>
      <c r="V179" s="41" t="str">
        <f t="shared" si="29"/>
        <v>-</v>
      </c>
      <c r="W179" s="41" t="str">
        <f t="shared" si="29"/>
        <v>-</v>
      </c>
      <c r="X179" s="41" t="str">
        <f t="shared" si="29"/>
        <v>-</v>
      </c>
      <c r="Y179" s="41" t="str">
        <f t="shared" si="29"/>
        <v>-</v>
      </c>
      <c r="Z179" s="41" t="str">
        <f t="shared" si="29"/>
        <v>-</v>
      </c>
      <c r="AA179" s="29"/>
    </row>
    <row r="180" spans="1:27" x14ac:dyDescent="0.25"/>
    <row r="181" spans="1:27" x14ac:dyDescent="0.25"/>
    <row r="182" spans="1:27" x14ac:dyDescent="0.25"/>
    <row r="183" spans="1:27" x14ac:dyDescent="0.25"/>
    <row r="184" spans="1:27" x14ac:dyDescent="0.25"/>
    <row r="185" spans="1:27" x14ac:dyDescent="0.25"/>
    <row r="186" spans="1:27" x14ac:dyDescent="0.25"/>
    <row r="187" spans="1:27" x14ac:dyDescent="0.25"/>
    <row r="188" spans="1:27" x14ac:dyDescent="0.25"/>
    <row r="189" spans="1:27" x14ac:dyDescent="0.25"/>
    <row r="190" spans="1:27" x14ac:dyDescent="0.25"/>
    <row r="191" spans="1:27" x14ac:dyDescent="0.25"/>
    <row r="192" spans="1:27"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sheetData>
  <sortState ref="A15:AB182">
    <sortCondition ref="A15:A182"/>
  </sortState>
  <mergeCells count="9">
    <mergeCell ref="P10:Z10"/>
    <mergeCell ref="G11:N11"/>
    <mergeCell ref="P11:Z11"/>
    <mergeCell ref="B3:H3"/>
    <mergeCell ref="B10:B14"/>
    <mergeCell ref="C10:C14"/>
    <mergeCell ref="D10:D14"/>
    <mergeCell ref="E10:E11"/>
    <mergeCell ref="G10:N1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MA_Projects" ma:contentTypeID="0x0101006EEC18B0704C8046A47AF6EC5E8E5CAB0040899FEAA63D254FBB7A13887C665B7B" ma:contentTypeVersion="11" ma:contentTypeDescription="" ma:contentTypeScope="" ma:versionID="fca03726ce31533d5a2aa3da02525ff3">
  <xsd:schema xmlns:xsd="http://www.w3.org/2001/XMLSchema" xmlns:xs="http://www.w3.org/2001/XMLSchema" xmlns:p="http://schemas.microsoft.com/office/2006/metadata/properties" xmlns:ns2="2093c7c7-efcb-4260-b1c3-5ef81253e418" xmlns:ns3="631298fc-6a88-4548-b7d9-3b164918c4a3" xmlns:ns4="cf20d3f0-95b6-4067-b251-c3aaec212817" targetNamespace="http://schemas.microsoft.com/office/2006/metadata/properties" ma:root="true" ma:fieldsID="c347ad44532666042354b4c2dd152ada" ns2:_="" ns3:_="" ns4:_="">
    <xsd:import namespace="2093c7c7-efcb-4260-b1c3-5ef81253e418"/>
    <xsd:import namespace="631298fc-6a88-4548-b7d9-3b164918c4a3"/>
    <xsd:import namespace="cf20d3f0-95b6-4067-b251-c3aaec212817"/>
    <xsd:element name="properties">
      <xsd:complexType>
        <xsd:sequence>
          <xsd:element name="documentManagement">
            <xsd:complexType>
              <xsd:all>
                <xsd:element ref="ns2:Document_x0020_Type" minOccurs="0"/>
                <xsd:element ref="ns2:mdac69383724431b843977f20a58bfe2" minOccurs="0"/>
                <xsd:element ref="ns3:TaxCatchAll" minOccurs="0"/>
                <xsd:element ref="ns3:TaxCatchAllLabel" minOccurs="0"/>
                <xsd:element ref="ns4:ka4dfca548794c049a78c2e39dd8b568" minOccurs="0"/>
                <xsd:element ref="ns4:Workstream" minOccurs="0"/>
                <xsd:element ref="ns4: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dministrative document"/>
          <xsd:enumeration value="Agenda"/>
          <xsd:enumeration value="Analysis"/>
          <xsd:enumeration value="Briefing note / internal paper"/>
          <xsd:enumeration value="Data"/>
          <xsd:enumeration value="Economic model"/>
          <xsd:enumeration value="Email correspondence"/>
          <xsd:enumeration value="Event"/>
          <xsd:enumeration value="FOI request"/>
          <xsd:enumeration value="Legal advice"/>
          <xsd:enumeration value="Letter"/>
          <xsd:enumeration value="Licence / code / legal text"/>
          <xsd:enumeration value="Management paper"/>
          <xsd:enumeration value="Minutes / meeting note"/>
          <xsd:enumeration value="Modelling results"/>
          <xsd:enumeration value="Policy Consultation drafting"/>
          <xsd:enumeration value="Presentation"/>
          <xsd:enumeration value="Project Management document"/>
          <xsd:enumeration value="Publication"/>
          <xsd:enumeration value="Response to Ofgem Information Request"/>
          <xsd:enumeration value="Response to Ofgem Consultation"/>
          <xsd:enumeration value="Stat Con – Administration"/>
          <xsd:enumeration value="Stat Con – Archive"/>
          <xsd:enumeration value="Stat Con - Drafting"/>
          <xsd:enumeration value="Stat Con – Review"/>
          <xsd:enumeration value="Stat Con – Final"/>
          <xsd:enumeration value="Stat Con - Finalisation"/>
          <xsd:enumeration value="Stat Con - Proofing"/>
          <xsd:enumeration value="Stat Con – Putback"/>
        </xsd:restriction>
      </xsd:simpleType>
    </xsd:element>
    <xsd:element name="mdac69383724431b843977f20a58bfe2" ma:index="9"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20d3f0-95b6-4067-b251-c3aaec212817" elementFormDefault="qualified">
    <xsd:import namespace="http://schemas.microsoft.com/office/2006/documentManagement/types"/>
    <xsd:import namespace="http://schemas.microsoft.com/office/infopath/2007/PartnerControls"/>
    <xsd:element name="ka4dfca548794c049a78c2e39dd8b568" ma:index="14" nillable="true" ma:taxonomy="true" ma:internalName="ka4dfca548794c049a78c2e39dd8b568" ma:taxonomyFieldName="Folksonomy_PR" ma:displayName="Folksonomy_PR" ma:default="" ma:fieldId="{4a4dfca5-4879-4c04-9a78-c2e39dd8b568}" ma:taxonomyMulti="true" ma:sspId="ca9306fc-8436-45f0-b931-e34f519be3a3" ma:termSetId="c8d3c48a-c62f-4ce4-95fe-9e602b1891d6" ma:anchorId="00000000-0000-0000-0000-000000000000" ma:open="true" ma:isKeyword="false">
      <xsd:complexType>
        <xsd:sequence>
          <xsd:element ref="pc:Terms" minOccurs="0" maxOccurs="1"/>
        </xsd:sequence>
      </xsd:complexType>
    </xsd:element>
    <xsd:element name="Workstream" ma:index="15" nillable="true" ma:displayName="Workstream" ma:format="Dropdown" ma:internalName="Workstream">
      <xsd:simpleType>
        <xsd:restriction base="dms:Choice">
          <xsd:enumeration value="Briefings"/>
          <xsd:enumeration value="Indicators"/>
          <xsd:enumeration value="Meetings"/>
          <xsd:enumeration value="Planning"/>
          <xsd:enumeration value="Reporting"/>
          <xsd:enumeration value="Stakeholder Engagement"/>
          <xsd:enumeration value="Headroom Evidence"/>
        </xsd:restriction>
      </xsd:simpleType>
    </xsd:element>
    <xsd:element name="Year" ma:index="16" nillable="true" ma:displayName="Year" ma:format="Dropdown" ma:internalName="Year">
      <xsd:simpleType>
        <xsd:restriction base="dms:Choice">
          <xsd:enumeration value="2018"/>
          <xsd:enumeration value="2017"/>
          <xsd:enumeration value="2016"/>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Type xmlns="2093c7c7-efcb-4260-b1c3-5ef81253e418">Stat Con – Final</Document_x0020_Type>
    <TaxCatchAll xmlns="631298fc-6a88-4548-b7d9-3b164918c4a3">
      <Value>1</Value>
    </TaxCatchAll>
    <Workstream xmlns="cf20d3f0-95b6-4067-b251-c3aaec212817" xsi:nil="true"/>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Year xmlns="cf20d3f0-95b6-4067-b251-c3aaec212817" xsi:nil="true"/>
    <ka4dfca548794c049a78c2e39dd8b568 xmlns="cf20d3f0-95b6-4067-b251-c3aaec212817">
      <Terms xmlns="http://schemas.microsoft.com/office/infopath/2007/PartnerControls"/>
    </ka4dfca548794c049a78c2e39dd8b568>
  </documentManagement>
</p:properti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07411B36-3981-4DEE-98CA-C1AAC4E2D805}">
  <ds:schemaRefs>
    <ds:schemaRef ds:uri="http://schemas.microsoft.com/sharepoint/v3/contenttype/forms"/>
  </ds:schemaRefs>
</ds:datastoreItem>
</file>

<file path=customXml/itemProps2.xml><?xml version="1.0" encoding="utf-8"?>
<ds:datastoreItem xmlns:ds="http://schemas.openxmlformats.org/officeDocument/2006/customXml" ds:itemID="{9A0BDA10-3F1F-4812-9D5F-24DBB71100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cf20d3f0-95b6-4067-b251-c3aaec2128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F76DDA-0C87-4F80-8039-7F687ECA8301}">
  <ds:schemaRefs>
    <ds:schemaRef ds:uri="631298fc-6a88-4548-b7d9-3b164918c4a3"/>
    <ds:schemaRef ds:uri="http://schemas.microsoft.com/office/2006/documentManagement/types"/>
    <ds:schemaRef ds:uri="http://purl.org/dc/terms/"/>
    <ds:schemaRef ds:uri="2093c7c7-efcb-4260-b1c3-5ef81253e418"/>
    <ds:schemaRef ds:uri="http://schemas.openxmlformats.org/package/2006/metadata/core-properties"/>
    <ds:schemaRef ds:uri="http://purl.org/dc/dcmitype/"/>
    <ds:schemaRef ds:uri="cf20d3f0-95b6-4067-b251-c3aaec212817"/>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A68B7396-6A51-4F39-A6D1-4548D3DC617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Front sheet</vt:lpstr>
      <vt:lpstr>Notes</vt:lpstr>
      <vt:lpstr>1. Outputs=&gt;</vt:lpstr>
      <vt:lpstr>1a Default tariff cap</vt:lpstr>
      <vt:lpstr>1b Historical level tables</vt:lpstr>
      <vt:lpstr>2. Calculations=&gt;</vt:lpstr>
      <vt:lpstr>ElecSingle_nonSC_3100kWh</vt:lpstr>
      <vt:lpstr>ElecSingle_SC_3100kWh</vt:lpstr>
      <vt:lpstr>Gas_nonSC_12000kWh</vt:lpstr>
      <vt:lpstr>Gas_SC_12000kWh</vt:lpstr>
      <vt:lpstr>ElecMulti_nonSC_4200kWh</vt:lpstr>
      <vt:lpstr>ElecMulti_SC_4200kWh</vt:lpstr>
      <vt:lpstr>ElecSingle_nonSC_Nil</vt:lpstr>
      <vt:lpstr>ElecSingle_SC_Nil</vt:lpstr>
      <vt:lpstr>Gas_nonSC_Nil</vt:lpstr>
      <vt:lpstr>Gas_SC_Nil</vt:lpstr>
      <vt:lpstr>ElecMulti_nonSC_Nil</vt:lpstr>
      <vt:lpstr>ElecMulti_SC_Nil</vt:lpstr>
      <vt:lpstr>3. Inputs=&gt;</vt:lpstr>
      <vt:lpstr>3a DF</vt:lpstr>
      <vt:lpstr>3b CM</vt:lpstr>
      <vt:lpstr>3c PC</vt:lpstr>
      <vt:lpstr>3d NC-Elec</vt:lpstr>
      <vt:lpstr>3e NC-Gas</vt:lpstr>
      <vt:lpstr>3f CPIH</vt:lpstr>
      <vt:lpstr>3g OC </vt:lpstr>
      <vt:lpstr>3h SMNCC</vt:lpstr>
      <vt:lpstr>3i PAAC PAP</vt:lpstr>
      <vt:lpstr>3j EBIT</vt:lpstr>
      <vt:lpstr>3k HAP</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model - default tariff cap level v1.0</dc:title>
  <dc:creator>Graham Reeve</dc:creator>
  <cp:lastModifiedBy>Alana Farmer</cp:lastModifiedBy>
  <dcterms:created xsi:type="dcterms:W3CDTF">2018-06-13T08:19:40Z</dcterms:created>
  <dcterms:modified xsi:type="dcterms:W3CDTF">2018-09-06T01:43:42Z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748e8f3a-262b-45e9-a3b9-3840492b293b</vt:lpwstr>
  </property>
  <property fmtid="{D5CDD505-2E9C-101B-9397-08002B2CF9AE}" pid="3" name="bjSaver">
    <vt:lpwstr>nkzvQ1YyLXSl6BSffbUiT17vtnD26HfQ</vt:lpwstr>
  </property>
  <property fmtid="{D5CDD505-2E9C-101B-9397-08002B2CF9AE}" pid="4" name="ContentTypeId">
    <vt:lpwstr>0x0101006EEC18B0704C8046A47AF6EC5E8E5CAB0040899FEAA63D254FBB7A13887C665B7B</vt:lpwstr>
  </property>
  <property fmtid="{D5CDD505-2E9C-101B-9397-08002B2CF9AE}" pid="5" name="Folksonomy_PR">
    <vt:lpwstr/>
  </property>
  <property fmtid="{D5CDD505-2E9C-101B-9397-08002B2CF9AE}" pid="6" name="Organisation1">
    <vt:lpwstr>1;#Ofgem|8b4368c1-752b-461b-aa1f-79fb1ab95926</vt:lpwstr>
  </property>
  <property fmtid="{D5CDD505-2E9C-101B-9397-08002B2CF9AE}" pid="7" name="BJSCc5a055b0-1bed-4579_x">
    <vt:lpwstr/>
  </property>
  <property fmtid="{D5CDD505-2E9C-101B-9397-08002B2CF9AE}" pid="8" name="BJSCid_group_classification">
    <vt:lpwstr>OFFICIAL</vt:lpwstr>
  </property>
  <property fmtid="{D5CDD505-2E9C-101B-9397-08002B2CF9AE}" pid="9" name="BJSCdd9eba61-d6b9-469b_x">
    <vt:lpwstr>Internal Only</vt:lpwstr>
  </property>
  <property fmtid="{D5CDD505-2E9C-101B-9397-08002B2CF9AE}" pid="10" name="BJSCSummaryMarking">
    <vt:lpwstr>OFFICIAL Internal Only</vt:lpwstr>
  </property>
  <property fmtid="{D5CDD505-2E9C-101B-9397-08002B2CF9AE}" pid="11"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2" name="BJSC514bdf30-2227-4016_x">
    <vt:lpwstr/>
  </property>
  <property fmtid="{D5CDD505-2E9C-101B-9397-08002B2CF9AE}" pid="13" name="Order">
    <vt:r8>194100</vt:r8>
  </property>
  <property fmtid="{D5CDD505-2E9C-101B-9397-08002B2CF9AE}" pid="14"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5" name="bjDocumentLabelXML-0">
    <vt:lpwstr>nternal/label"&gt;&lt;element uid="id_classification_nonbusiness" value="" /&gt;&lt;element uid="eaadb568-f939-47e9-ab90-f00bdd47735e" value="" /&gt;&lt;/sisl&gt;</vt:lpwstr>
  </property>
  <property fmtid="{D5CDD505-2E9C-101B-9397-08002B2CF9AE}" pid="16" name="bjDocumentSecurityLabel">
    <vt:lpwstr>OFFICIAL Internal Only</vt:lpwstr>
  </property>
  <property fmtid="{D5CDD505-2E9C-101B-9397-08002B2CF9AE}" pid="17" name="bjCentreHeaderLabel">
    <vt:lpwstr>&amp;"Verdana,Regular"&amp;10&amp;K000000Internal Only</vt:lpwstr>
  </property>
  <property fmtid="{D5CDD505-2E9C-101B-9397-08002B2CF9AE}" pid="18" name="bjCentreFooterLabel">
    <vt:lpwstr>&amp;"Verdana,Regular"&amp;10&amp;K000000Internal Only</vt:lpwstr>
  </property>
</Properties>
</file>